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Users\eneida.sokoli\Desktop\Monitormi\Monitorimi 2025\"/>
    </mc:Choice>
  </mc:AlternateContent>
  <xr:revisionPtr revIDLastSave="0" documentId="13_ncr:1_{1164B8A8-C45B-4677-86A1-108DB7A8DF4E}" xr6:coauthVersionLast="47" xr6:coauthVersionMax="47" xr10:uidLastSave="{00000000-0000-0000-0000-000000000000}"/>
  <bookViews>
    <workbookView xWindow="-120" yWindow="-120" windowWidth="29040" windowHeight="15720" xr2:uid="{CFFCF9A0-575D-4A0A-8449-B35212E33648}"/>
  </bookViews>
  <sheets>
    <sheet name="Aneksi Nr. 1" sheetId="1" r:id="rId1"/>
    <sheet name="Aneksi Nr. 2" sheetId="2" r:id="rId2"/>
    <sheet name="Aneksi Nr.2.1" sheetId="3" r:id="rId3"/>
    <sheet name="Aneksi Nr.3" sheetId="4" r:id="rId4"/>
    <sheet name="Aneksi 3.1" sheetId="5" r:id="rId5"/>
    <sheet name="Aneksi 3.2" sheetId="6" r:id="rId6"/>
    <sheet name="Aneksi Nr.4"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0" i="1" l="1"/>
  <c r="L20" i="1"/>
  <c r="M237" i="4" l="1"/>
  <c r="P237" i="4"/>
  <c r="N180" i="2" l="1"/>
  <c r="K521" i="7"/>
  <c r="J521" i="7"/>
  <c r="J520" i="7"/>
  <c r="J519" i="7"/>
  <c r="J518" i="7"/>
  <c r="J517" i="7"/>
  <c r="J516" i="7"/>
  <c r="K515" i="7"/>
  <c r="J515" i="7"/>
  <c r="J514" i="7"/>
  <c r="K513" i="7"/>
  <c r="J513" i="7"/>
  <c r="J512" i="7"/>
  <c r="K511" i="7"/>
  <c r="J511" i="7"/>
  <c r="J510" i="7"/>
  <c r="J509" i="7"/>
  <c r="J508" i="7"/>
  <c r="K507" i="7"/>
  <c r="J507" i="7"/>
  <c r="J506" i="7"/>
  <c r="J505" i="7"/>
  <c r="J504" i="7"/>
  <c r="J503" i="7"/>
  <c r="J502" i="7"/>
  <c r="J501" i="7"/>
  <c r="J500" i="7"/>
  <c r="J499" i="7"/>
  <c r="J498" i="7"/>
  <c r="K497" i="7"/>
  <c r="J497" i="7"/>
  <c r="J496" i="7"/>
  <c r="K495" i="7"/>
  <c r="J495" i="7"/>
  <c r="J494" i="7"/>
  <c r="J493" i="7"/>
  <c r="J492" i="7"/>
  <c r="K491" i="7"/>
  <c r="J491" i="7"/>
  <c r="J490" i="7"/>
  <c r="K489" i="7"/>
  <c r="J489" i="7"/>
  <c r="J488" i="7"/>
  <c r="J487" i="7"/>
  <c r="J486" i="7"/>
  <c r="J485" i="7"/>
  <c r="J484" i="7"/>
  <c r="K483" i="7"/>
  <c r="J483" i="7"/>
  <c r="J482" i="7"/>
  <c r="K481" i="7"/>
  <c r="J481" i="7"/>
  <c r="J480" i="7"/>
  <c r="J479" i="7"/>
  <c r="J478" i="7"/>
  <c r="K477" i="7"/>
  <c r="J477" i="7"/>
  <c r="J476" i="7"/>
  <c r="J475" i="7"/>
  <c r="J474" i="7"/>
  <c r="K473" i="7"/>
  <c r="J473" i="7"/>
  <c r="J472" i="7"/>
  <c r="K471" i="7"/>
  <c r="J471" i="7"/>
  <c r="J470" i="7"/>
  <c r="K469" i="7"/>
  <c r="J469" i="7"/>
  <c r="J468" i="7"/>
  <c r="K467" i="7"/>
  <c r="J467" i="7"/>
  <c r="J466" i="7"/>
  <c r="K465" i="7"/>
  <c r="J465" i="7"/>
  <c r="J464" i="7"/>
  <c r="K463" i="7"/>
  <c r="J463" i="7"/>
  <c r="J462" i="7"/>
  <c r="K461" i="7"/>
  <c r="J461" i="7"/>
  <c r="J460" i="7"/>
  <c r="K453" i="7"/>
  <c r="J453" i="7"/>
  <c r="J452" i="7"/>
  <c r="K451" i="7"/>
  <c r="J451" i="7"/>
  <c r="J450" i="7"/>
  <c r="K443" i="7"/>
  <c r="J443" i="7"/>
  <c r="J442" i="7"/>
  <c r="K441" i="7"/>
  <c r="J441" i="7"/>
  <c r="J440" i="7"/>
  <c r="K437" i="7"/>
  <c r="J437" i="7"/>
  <c r="K434" i="7"/>
  <c r="J434" i="7"/>
  <c r="J433" i="7"/>
  <c r="K432" i="7"/>
  <c r="J432" i="7"/>
  <c r="J431" i="7"/>
  <c r="K430" i="7"/>
  <c r="J430" i="7"/>
  <c r="J429" i="7"/>
  <c r="K428" i="7"/>
  <c r="J428" i="7"/>
  <c r="J427" i="7"/>
  <c r="K426" i="7"/>
  <c r="J426" i="7"/>
  <c r="J425" i="7"/>
  <c r="K424" i="7"/>
  <c r="J424" i="7"/>
  <c r="J423" i="7"/>
  <c r="K422" i="7"/>
  <c r="J422" i="7"/>
  <c r="J421" i="7"/>
  <c r="K418" i="7"/>
  <c r="J418" i="7"/>
  <c r="K417" i="7"/>
  <c r="J417" i="7"/>
  <c r="K416" i="7"/>
  <c r="J416" i="7"/>
  <c r="K415" i="7"/>
  <c r="J415" i="7"/>
  <c r="K414" i="7"/>
  <c r="J414" i="7"/>
  <c r="K413" i="7"/>
  <c r="J413" i="7"/>
  <c r="K412" i="7"/>
  <c r="J412" i="7"/>
  <c r="K411" i="7"/>
  <c r="J411" i="7"/>
  <c r="K410" i="7"/>
  <c r="J410" i="7"/>
  <c r="K407" i="7"/>
  <c r="J407" i="7"/>
  <c r="K406" i="7"/>
  <c r="J406" i="7"/>
  <c r="K405" i="7"/>
  <c r="J405" i="7"/>
  <c r="K404" i="7"/>
  <c r="J404" i="7"/>
  <c r="K403" i="7"/>
  <c r="J403" i="7"/>
  <c r="M3966" i="6" l="1"/>
  <c r="M3962" i="6"/>
  <c r="M3958" i="6"/>
  <c r="M3954" i="6"/>
  <c r="M3950" i="6"/>
  <c r="M3946" i="6"/>
  <c r="M3942" i="6"/>
  <c r="M3938" i="6"/>
  <c r="M3934" i="6"/>
  <c r="M3929" i="6"/>
  <c r="M3930" i="6" s="1"/>
  <c r="M3925" i="6"/>
  <c r="M3926" i="6" s="1"/>
  <c r="M3921" i="6"/>
  <c r="M3922" i="6" s="1"/>
  <c r="M3918" i="6"/>
  <c r="M3914" i="6"/>
  <c r="M3910" i="6"/>
  <c r="M3906" i="6"/>
  <c r="M3902" i="6"/>
  <c r="M3898" i="6"/>
  <c r="M3894" i="6"/>
  <c r="M3890" i="6"/>
  <c r="M3886" i="6"/>
  <c r="M3882" i="6"/>
  <c r="M3878" i="6"/>
  <c r="M3873" i="6"/>
  <c r="M3874" i="6" s="1"/>
  <c r="M3870" i="6"/>
  <c r="M3866" i="6"/>
  <c r="M3862" i="6"/>
  <c r="M3858" i="6"/>
  <c r="M3854" i="6"/>
  <c r="M3850" i="6"/>
  <c r="M3846" i="6"/>
  <c r="M3842" i="6"/>
  <c r="M3838" i="6"/>
  <c r="M3834" i="6"/>
  <c r="M3830" i="6"/>
  <c r="M3826" i="6"/>
  <c r="M3822" i="6"/>
  <c r="M3818" i="6"/>
  <c r="M3814" i="6"/>
  <c r="M3809" i="6"/>
  <c r="M3810" i="6" s="1"/>
  <c r="M3805" i="6"/>
  <c r="M3806" i="6" s="1"/>
  <c r="M3801" i="6"/>
  <c r="M3802" i="6" s="1"/>
  <c r="M3797" i="6"/>
  <c r="M3798" i="6" s="1"/>
  <c r="M3793" i="6"/>
  <c r="M3794" i="6" s="1"/>
  <c r="M3789" i="6"/>
  <c r="M3790" i="6" s="1"/>
  <c r="M3786" i="6"/>
  <c r="M3782" i="6"/>
  <c r="M3778" i="6"/>
  <c r="M3773" i="6"/>
  <c r="M3774" i="6" s="1"/>
  <c r="M3769" i="6"/>
  <c r="M3770" i="6" s="1"/>
  <c r="M3765" i="6"/>
  <c r="M3766" i="6" s="1"/>
  <c r="M3762" i="6"/>
  <c r="M3758" i="6"/>
  <c r="M3754" i="6"/>
  <c r="M3750" i="6"/>
  <c r="M3746" i="6"/>
  <c r="M3742" i="6"/>
  <c r="M3738" i="6"/>
  <c r="M3734" i="6"/>
  <c r="M3730" i="6"/>
  <c r="M3725" i="6"/>
  <c r="M3726" i="6" s="1"/>
  <c r="M3721" i="6"/>
  <c r="M3722" i="6" s="1"/>
  <c r="M3718" i="6"/>
  <c r="M3714" i="6"/>
  <c r="M3710" i="6"/>
  <c r="M3706" i="6"/>
  <c r="M3701" i="6"/>
  <c r="M3702" i="6" s="1"/>
  <c r="M3697" i="6"/>
  <c r="M3698" i="6" s="1"/>
  <c r="M3693" i="6"/>
  <c r="M3694" i="6" s="1"/>
  <c r="M3690" i="6"/>
  <c r="M3686" i="6"/>
  <c r="M3681" i="6"/>
  <c r="M3682" i="6" s="1"/>
  <c r="M3678" i="6"/>
  <c r="M3674" i="6"/>
  <c r="M3669" i="6"/>
  <c r="M3670" i="6" s="1"/>
  <c r="M3666" i="6"/>
  <c r="M3662" i="6"/>
  <c r="M3657" i="6"/>
  <c r="M3658" i="6" s="1"/>
  <c r="M3653" i="6"/>
  <c r="M3654" i="6" s="1"/>
  <c r="M3649" i="6"/>
  <c r="M3650" i="6" s="1"/>
  <c r="M3645" i="6"/>
  <c r="M3646" i="6" s="1"/>
  <c r="M3630" i="6"/>
  <c r="M3626" i="6"/>
  <c r="M3621" i="6"/>
  <c r="M3622" i="6" s="1"/>
  <c r="M3617" i="6"/>
  <c r="M3618" i="6" s="1"/>
  <c r="M3613" i="6"/>
  <c r="M3614" i="6" s="1"/>
  <c r="M3609" i="6"/>
  <c r="M3610" i="6" s="1"/>
  <c r="M3605" i="6"/>
  <c r="M3606" i="6" s="1"/>
  <c r="M3601" i="6"/>
  <c r="M3602" i="6" s="1"/>
  <c r="M3597" i="6"/>
  <c r="M3598" i="6" s="1"/>
  <c r="M3594" i="6"/>
  <c r="M3590" i="6"/>
  <c r="M3585" i="6"/>
  <c r="M3586" i="6" s="1"/>
  <c r="M3582" i="6"/>
  <c r="M3578" i="6"/>
  <c r="M3574" i="6"/>
  <c r="M3570" i="6"/>
  <c r="M3566" i="6"/>
  <c r="M3562" i="6"/>
  <c r="M3558" i="6"/>
  <c r="M3554" i="6"/>
  <c r="M3549" i="6"/>
  <c r="M3550" i="6" s="1"/>
  <c r="M3545" i="6"/>
  <c r="M3546" i="6" s="1"/>
  <c r="M3541" i="6"/>
  <c r="M3542" i="6" s="1"/>
  <c r="M3537" i="6"/>
  <c r="M3538" i="6" s="1"/>
  <c r="M3533" i="6"/>
  <c r="M3534" i="6" s="1"/>
  <c r="M3529" i="6"/>
  <c r="M3530" i="6" s="1"/>
  <c r="M3525" i="6"/>
  <c r="M3526" i="6" s="1"/>
  <c r="M3521" i="6"/>
  <c r="M3522" i="6" s="1"/>
  <c r="M3517" i="6"/>
  <c r="M3518" i="6" s="1"/>
  <c r="M3513" i="6"/>
  <c r="M3514" i="6" s="1"/>
  <c r="M3509" i="6"/>
  <c r="M3510" i="6" s="1"/>
  <c r="M3505" i="6"/>
  <c r="M3506" i="6" s="1"/>
  <c r="M3501" i="6"/>
  <c r="M3502" i="6" s="1"/>
  <c r="M3498" i="6"/>
  <c r="M3494" i="6"/>
  <c r="M3489" i="6"/>
  <c r="M3490" i="6" s="1"/>
  <c r="M3486" i="6"/>
  <c r="M3482" i="6"/>
  <c r="M3477" i="6"/>
  <c r="M3478" i="6" s="1"/>
  <c r="M3473" i="6"/>
  <c r="M3474" i="6" s="1"/>
  <c r="M3469" i="6"/>
  <c r="M3470" i="6" s="1"/>
  <c r="M3465" i="6"/>
  <c r="M3466" i="6" s="1"/>
  <c r="M3462" i="6"/>
  <c r="M3458" i="6"/>
  <c r="M3454" i="6"/>
  <c r="M3450" i="6"/>
  <c r="M3446" i="6"/>
  <c r="M3442" i="6"/>
  <c r="M3438" i="6"/>
  <c r="M3434" i="6"/>
  <c r="M3430" i="6"/>
  <c r="M3426" i="6"/>
  <c r="M3422" i="6"/>
  <c r="M3418" i="6"/>
  <c r="M3414" i="6"/>
  <c r="M3410" i="6"/>
  <c r="M3406" i="6"/>
  <c r="M3402" i="6"/>
  <c r="M3398" i="6"/>
  <c r="M3394" i="6"/>
  <c r="M3390" i="6"/>
  <c r="M3386" i="6"/>
  <c r="M3382" i="6"/>
  <c r="M3378" i="6"/>
  <c r="M3374" i="6"/>
  <c r="M3370" i="6"/>
  <c r="M3366" i="6"/>
  <c r="M3362" i="6"/>
  <c r="M3358" i="6"/>
  <c r="M3354" i="6"/>
  <c r="M3350" i="6"/>
  <c r="M3346" i="6"/>
  <c r="M3341" i="6"/>
  <c r="M3342" i="6" s="1"/>
  <c r="M3337" i="6"/>
  <c r="M3338" i="6" s="1"/>
  <c r="M3333" i="6"/>
  <c r="M3334" i="6" s="1"/>
  <c r="M3329" i="6"/>
  <c r="M3330" i="6" s="1"/>
  <c r="M3325" i="6"/>
  <c r="M3326" i="6" s="1"/>
  <c r="M3321" i="6"/>
  <c r="M3322" i="6" s="1"/>
  <c r="M3318" i="6"/>
  <c r="M3314" i="6"/>
  <c r="M3309" i="6"/>
  <c r="M3310" i="6" s="1"/>
  <c r="M3305" i="6"/>
  <c r="M3306" i="6" s="1"/>
  <c r="M3301" i="6"/>
  <c r="M3302" i="6" s="1"/>
  <c r="M3297" i="6"/>
  <c r="M3298" i="6" s="1"/>
  <c r="M3293" i="6"/>
  <c r="M3294" i="6" s="1"/>
  <c r="M3289" i="6"/>
  <c r="M3290" i="6" s="1"/>
  <c r="M3286" i="6"/>
  <c r="M3281" i="6"/>
  <c r="M3282" i="6" s="1"/>
  <c r="M3277" i="6"/>
  <c r="M3278" i="6" s="1"/>
  <c r="M3273" i="6"/>
  <c r="M3274" i="6" s="1"/>
  <c r="M3269" i="6"/>
  <c r="M3270" i="6" s="1"/>
  <c r="M3265" i="6"/>
  <c r="M3266" i="6" s="1"/>
  <c r="M3261" i="6"/>
  <c r="M3262" i="6" s="1"/>
  <c r="M3257" i="6"/>
  <c r="M3258" i="6" s="1"/>
  <c r="M3253" i="6"/>
  <c r="M3254" i="6" s="1"/>
  <c r="M3249" i="6"/>
  <c r="M3250" i="6" s="1"/>
  <c r="M3245" i="6"/>
  <c r="M3246" i="6" s="1"/>
  <c r="M3241" i="6"/>
  <c r="M3242" i="6" s="1"/>
  <c r="M3238" i="6"/>
  <c r="M3234" i="6"/>
  <c r="M3230" i="6"/>
  <c r="M3226" i="6"/>
  <c r="M3221" i="6"/>
  <c r="M3222" i="6" s="1"/>
  <c r="M3217" i="6"/>
  <c r="M3218" i="6" s="1"/>
  <c r="M3213" i="6"/>
  <c r="M3214" i="6" s="1"/>
  <c r="M3209" i="6"/>
  <c r="M3210" i="6" s="1"/>
  <c r="M3205" i="6"/>
  <c r="M3206" i="6" s="1"/>
  <c r="M3201" i="6"/>
  <c r="M3202" i="6" s="1"/>
  <c r="K454" i="5"/>
  <c r="K455" i="5"/>
  <c r="K456" i="5"/>
  <c r="K457" i="5"/>
  <c r="K458" i="5"/>
  <c r="K459" i="5"/>
  <c r="K460" i="5"/>
  <c r="K461" i="5"/>
  <c r="K462" i="5"/>
  <c r="K463" i="5"/>
  <c r="K464" i="5"/>
  <c r="K465" i="5"/>
  <c r="K466" i="5"/>
  <c r="K467" i="5"/>
  <c r="K468" i="5"/>
  <c r="K469" i="5"/>
  <c r="K470" i="5"/>
  <c r="K471" i="5"/>
  <c r="K472" i="5"/>
  <c r="K473" i="5"/>
  <c r="K474" i="5"/>
  <c r="K475" i="5"/>
  <c r="K476" i="5"/>
  <c r="K477" i="5"/>
  <c r="K478" i="5"/>
  <c r="K479" i="5"/>
  <c r="K480" i="5"/>
  <c r="K481" i="5"/>
  <c r="K482" i="5"/>
  <c r="K483" i="5"/>
  <c r="K484" i="5"/>
  <c r="K485" i="5"/>
  <c r="K486" i="5"/>
  <c r="K487" i="5"/>
  <c r="K488" i="5"/>
  <c r="K489" i="5"/>
  <c r="K490" i="5"/>
  <c r="K491" i="5"/>
  <c r="K492" i="5"/>
  <c r="K493" i="5"/>
  <c r="K494" i="5"/>
  <c r="K495" i="5"/>
  <c r="K496" i="5"/>
  <c r="K497" i="5"/>
  <c r="K498" i="5"/>
  <c r="K499" i="5"/>
  <c r="K500" i="5"/>
  <c r="K501" i="5"/>
  <c r="K502" i="5"/>
  <c r="K503" i="5"/>
  <c r="K504" i="5"/>
  <c r="K505" i="5"/>
  <c r="K506" i="5"/>
  <c r="K507" i="5"/>
  <c r="K508" i="5"/>
  <c r="K509" i="5"/>
  <c r="K510" i="5"/>
  <c r="K511" i="5"/>
  <c r="K512" i="5"/>
  <c r="K513" i="5"/>
  <c r="K514" i="5"/>
  <c r="K515" i="5"/>
  <c r="K516" i="5"/>
  <c r="K517" i="5"/>
  <c r="K518" i="5"/>
  <c r="K519" i="5"/>
  <c r="K520" i="5"/>
  <c r="K521" i="5"/>
  <c r="K522" i="5"/>
  <c r="K523" i="5"/>
  <c r="K524" i="5"/>
  <c r="K525" i="5"/>
  <c r="K526" i="5"/>
  <c r="K527" i="5"/>
  <c r="K528" i="5"/>
  <c r="K529" i="5"/>
  <c r="K530" i="5"/>
  <c r="K531" i="5"/>
  <c r="K532" i="5"/>
  <c r="K533" i="5"/>
  <c r="K534" i="5"/>
  <c r="K535" i="5"/>
  <c r="K536" i="5"/>
  <c r="K537" i="5"/>
  <c r="K538" i="5"/>
  <c r="K539" i="5"/>
  <c r="K540" i="5"/>
  <c r="K541" i="5"/>
  <c r="K542" i="5"/>
  <c r="K543" i="5"/>
  <c r="K544" i="5"/>
  <c r="K545" i="5"/>
  <c r="K546" i="5"/>
  <c r="K547" i="5"/>
  <c r="K548" i="5"/>
  <c r="K549" i="5"/>
  <c r="K550" i="5"/>
  <c r="K551" i="5"/>
  <c r="K552" i="5"/>
  <c r="K553" i="5"/>
  <c r="K554" i="5"/>
  <c r="K555" i="5"/>
  <c r="K556" i="5"/>
  <c r="K557" i="5"/>
  <c r="K558" i="5"/>
  <c r="K559" i="5"/>
  <c r="K560" i="5"/>
  <c r="K561" i="5"/>
  <c r="K562" i="5"/>
  <c r="K563" i="5"/>
  <c r="K453" i="5"/>
  <c r="U566" i="5"/>
  <c r="K566" i="5" s="1"/>
  <c r="M566" i="5"/>
  <c r="R565" i="5"/>
  <c r="Q31" i="5"/>
  <c r="Q32" i="5"/>
  <c r="Q33" i="5"/>
  <c r="Q103" i="5"/>
  <c r="Q104" i="5"/>
  <c r="Q105" i="5"/>
  <c r="Q147" i="5"/>
  <c r="Q148" i="5"/>
  <c r="Q149" i="5"/>
  <c r="R564" i="5"/>
  <c r="R566" i="5"/>
  <c r="Q656" i="5"/>
  <c r="Q657" i="5"/>
  <c r="Q658" i="5"/>
  <c r="Q676" i="5"/>
  <c r="T566" i="5"/>
  <c r="S566" i="5"/>
  <c r="Q566" i="5"/>
  <c r="O566" i="5"/>
  <c r="L566" i="5"/>
  <c r="U565" i="5"/>
  <c r="T565" i="5"/>
  <c r="S565" i="5"/>
  <c r="Q565" i="5"/>
  <c r="O565" i="5"/>
  <c r="M565" i="5"/>
  <c r="L565" i="5"/>
  <c r="U564" i="5"/>
  <c r="T564" i="5"/>
  <c r="S564" i="5"/>
  <c r="Q564" i="5"/>
  <c r="P564" i="5"/>
  <c r="O564" i="5"/>
  <c r="N564" i="5"/>
  <c r="M564" i="5"/>
  <c r="L564" i="5"/>
  <c r="P467" i="5"/>
  <c r="P566" i="5" s="1"/>
  <c r="N467" i="5"/>
  <c r="P466" i="5"/>
  <c r="P565" i="5" s="1"/>
  <c r="N466" i="5"/>
  <c r="N565" i="5" s="1"/>
  <c r="N566" i="5" l="1"/>
  <c r="K564" i="5"/>
  <c r="K565" i="5"/>
  <c r="O245" i="4" l="1"/>
  <c r="S245" i="4" s="1"/>
  <c r="L245" i="4"/>
  <c r="I245" i="4"/>
  <c r="P244" i="4"/>
  <c r="S244" i="4" s="1"/>
  <c r="M244" i="4"/>
  <c r="J244" i="4"/>
  <c r="S243" i="4"/>
  <c r="Q243" i="4"/>
  <c r="J243" i="4"/>
  <c r="R243" i="4" s="1"/>
  <c r="S242" i="4"/>
  <c r="R242" i="4"/>
  <c r="Q242" i="4"/>
  <c r="P241" i="4"/>
  <c r="S241" i="4" s="1"/>
  <c r="M241" i="4"/>
  <c r="J241" i="4"/>
  <c r="S240" i="4"/>
  <c r="P240" i="4"/>
  <c r="R240" i="4" s="1"/>
  <c r="M240" i="4"/>
  <c r="J240" i="4"/>
  <c r="G240" i="4"/>
  <c r="S239" i="4"/>
  <c r="R239" i="4"/>
  <c r="P239" i="4"/>
  <c r="Q239" i="4" s="1"/>
  <c r="M239" i="4"/>
  <c r="J239" i="4"/>
  <c r="S238" i="4"/>
  <c r="Q238" i="4"/>
  <c r="R238" i="4"/>
  <c r="S237" i="4"/>
  <c r="G237" i="4"/>
  <c r="S236" i="4"/>
  <c r="Q236" i="4"/>
  <c r="R236" i="4"/>
  <c r="P235" i="4"/>
  <c r="S235" i="4" s="1"/>
  <c r="M235" i="4"/>
  <c r="J235" i="4"/>
  <c r="S234" i="4"/>
  <c r="Q234" i="4"/>
  <c r="J234" i="4"/>
  <c r="R234" i="4" s="1"/>
  <c r="S233" i="4"/>
  <c r="R233" i="4"/>
  <c r="Q233" i="4"/>
  <c r="J233" i="4"/>
  <c r="S232" i="4"/>
  <c r="Q232" i="4"/>
  <c r="J232" i="4"/>
  <c r="R232" i="4" s="1"/>
  <c r="S231" i="4"/>
  <c r="R231" i="4"/>
  <c r="Q231" i="4"/>
  <c r="P231" i="4"/>
  <c r="M231" i="4"/>
  <c r="J231" i="4"/>
  <c r="S230" i="4"/>
  <c r="M230" i="4"/>
  <c r="J230" i="4"/>
  <c r="P229" i="4"/>
  <c r="R229" i="4" s="1"/>
  <c r="M229" i="4"/>
  <c r="J229" i="4"/>
  <c r="S228" i="4"/>
  <c r="P228" i="4"/>
  <c r="R228" i="4" s="1"/>
  <c r="M228" i="4"/>
  <c r="J228" i="4"/>
  <c r="S227" i="4"/>
  <c r="R227" i="4"/>
  <c r="Q227" i="4"/>
  <c r="J227" i="4"/>
  <c r="S226" i="4"/>
  <c r="Q226" i="4"/>
  <c r="J226" i="4"/>
  <c r="R226" i="4" s="1"/>
  <c r="S225" i="4"/>
  <c r="R225" i="4"/>
  <c r="Q225" i="4"/>
  <c r="P225" i="4"/>
  <c r="M225" i="4"/>
  <c r="J225" i="4"/>
  <c r="P224" i="4"/>
  <c r="S224" i="4" s="1"/>
  <c r="M224" i="4"/>
  <c r="J224" i="4"/>
  <c r="P223" i="4"/>
  <c r="R223" i="4" s="1"/>
  <c r="M223" i="4"/>
  <c r="J223" i="4"/>
  <c r="S222" i="4"/>
  <c r="P222" i="4"/>
  <c r="R222" i="4" s="1"/>
  <c r="M222" i="4"/>
  <c r="J222" i="4"/>
  <c r="S221" i="4"/>
  <c r="R221" i="4"/>
  <c r="Q221" i="4"/>
  <c r="J221" i="4"/>
  <c r="S220" i="4"/>
  <c r="Q220" i="4"/>
  <c r="J220" i="4"/>
  <c r="R220" i="4" s="1"/>
  <c r="S219" i="4"/>
  <c r="R219" i="4"/>
  <c r="Q219" i="4"/>
  <c r="P219" i="4"/>
  <c r="M219" i="4"/>
  <c r="J219" i="4"/>
  <c r="P218" i="4"/>
  <c r="S218" i="4" s="1"/>
  <c r="M218" i="4"/>
  <c r="J218" i="4"/>
  <c r="P217" i="4"/>
  <c r="R217" i="4" s="1"/>
  <c r="M217" i="4"/>
  <c r="J217" i="4"/>
  <c r="S216" i="4"/>
  <c r="Q216" i="4"/>
  <c r="J216" i="4"/>
  <c r="R216" i="4" s="1"/>
  <c r="P215" i="4"/>
  <c r="S215" i="4" s="1"/>
  <c r="M215" i="4"/>
  <c r="J215" i="4"/>
  <c r="G215" i="4"/>
  <c r="P214" i="4"/>
  <c r="Q214" i="4" s="1"/>
  <c r="M214" i="4"/>
  <c r="G214" i="4"/>
  <c r="N213" i="4"/>
  <c r="P213" i="4" s="1"/>
  <c r="M213" i="4"/>
  <c r="J213" i="4"/>
  <c r="G213" i="4"/>
  <c r="P212" i="4"/>
  <c r="S212" i="4" s="1"/>
  <c r="M212" i="4"/>
  <c r="J212" i="4"/>
  <c r="G212" i="4"/>
  <c r="P211" i="4"/>
  <c r="S211" i="4" s="1"/>
  <c r="M211" i="4"/>
  <c r="J211" i="4"/>
  <c r="G211" i="4"/>
  <c r="S210" i="4"/>
  <c r="P210" i="4"/>
  <c r="R210" i="4" s="1"/>
  <c r="M210" i="4"/>
  <c r="G210" i="4"/>
  <c r="S209" i="4"/>
  <c r="R209" i="4"/>
  <c r="Q209" i="4"/>
  <c r="P209" i="4"/>
  <c r="M209" i="4"/>
  <c r="J209" i="4"/>
  <c r="G209" i="4"/>
  <c r="P208" i="4"/>
  <c r="R208" i="4" s="1"/>
  <c r="M208" i="4"/>
  <c r="H208" i="4"/>
  <c r="J208" i="4" s="1"/>
  <c r="G208" i="4"/>
  <c r="R213" i="4" l="1"/>
  <c r="Q213" i="4"/>
  <c r="S213" i="4"/>
  <c r="Q208" i="4"/>
  <c r="Q218" i="4"/>
  <c r="Q224" i="4"/>
  <c r="Q230" i="4"/>
  <c r="Q244" i="4"/>
  <c r="S208" i="4"/>
  <c r="R224" i="4"/>
  <c r="R230" i="4"/>
  <c r="R244" i="4"/>
  <c r="Q212" i="4"/>
  <c r="R214" i="4"/>
  <c r="Q217" i="4"/>
  <c r="Q223" i="4"/>
  <c r="Q241" i="4"/>
  <c r="R212" i="4"/>
  <c r="S214" i="4"/>
  <c r="Q237" i="4"/>
  <c r="R241" i="4"/>
  <c r="Q210" i="4"/>
  <c r="R211" i="4"/>
  <c r="S217" i="4"/>
  <c r="Q222" i="4"/>
  <c r="S223" i="4"/>
  <c r="Q228" i="4"/>
  <c r="S229" i="4"/>
  <c r="R237" i="4"/>
  <c r="Q240" i="4"/>
  <c r="Q215" i="4"/>
  <c r="Q235" i="4"/>
  <c r="R215" i="4"/>
  <c r="R218" i="4"/>
  <c r="R235" i="4"/>
  <c r="Q229" i="4"/>
  <c r="Q211" i="4"/>
  <c r="S131" i="3" l="1"/>
  <c r="H448" i="2" l="1"/>
  <c r="M413" i="2"/>
  <c r="K411" i="2"/>
  <c r="H411" i="2"/>
  <c r="N402" i="2"/>
  <c r="N399" i="2"/>
  <c r="N398" i="2"/>
  <c r="N396" i="2"/>
  <c r="N392" i="2"/>
  <c r="N391" i="2"/>
  <c r="N390" i="2"/>
  <c r="H397" i="2"/>
  <c r="K27" i="7"/>
  <c r="K26" i="7"/>
  <c r="J29" i="7"/>
  <c r="K18" i="7"/>
  <c r="K17" i="7"/>
  <c r="K16" i="7"/>
  <c r="K15" i="7"/>
  <c r="K14" i="7"/>
  <c r="K13" i="7"/>
  <c r="K12" i="7"/>
  <c r="K11" i="7"/>
  <c r="K10" i="7"/>
  <c r="M54" i="6"/>
  <c r="M58" i="6"/>
  <c r="M98" i="6"/>
  <c r="M74" i="6"/>
  <c r="H36" i="2"/>
  <c r="N31" i="5"/>
  <c r="O31" i="5"/>
  <c r="P31" i="5"/>
  <c r="R31" i="5"/>
  <c r="S31" i="5"/>
  <c r="T31" i="5"/>
  <c r="M31" i="5"/>
  <c r="P32" i="5"/>
  <c r="T32" i="5"/>
  <c r="N32" i="5"/>
  <c r="O32" i="5"/>
  <c r="R32" i="5"/>
  <c r="S32" i="5"/>
  <c r="M32" i="5"/>
  <c r="P33" i="5"/>
  <c r="K30" i="5"/>
  <c r="K29" i="5"/>
  <c r="K28" i="5"/>
  <c r="K27" i="5"/>
  <c r="K26" i="5"/>
  <c r="K25" i="5"/>
  <c r="K24" i="5"/>
  <c r="K23" i="5"/>
  <c r="K22" i="5"/>
  <c r="K21" i="5"/>
  <c r="K20" i="5"/>
  <c r="K19" i="5"/>
  <c r="K18" i="5"/>
  <c r="K17" i="5"/>
  <c r="K16" i="5"/>
  <c r="K15" i="5"/>
  <c r="K14" i="5"/>
  <c r="K13" i="5"/>
  <c r="K12" i="5"/>
  <c r="K11" i="5"/>
  <c r="K10" i="5"/>
  <c r="K9" i="5"/>
  <c r="K8" i="5"/>
  <c r="K7" i="5"/>
  <c r="O19" i="4"/>
  <c r="P17" i="4"/>
  <c r="P16" i="4"/>
  <c r="L19" i="4"/>
  <c r="T7" i="3"/>
  <c r="S13" i="3"/>
  <c r="S16" i="3" s="1"/>
  <c r="R13" i="3"/>
  <c r="Q13" i="3"/>
  <c r="P13" i="3"/>
  <c r="O13" i="3"/>
  <c r="N13" i="3"/>
  <c r="N16" i="3" s="1"/>
  <c r="M13" i="3"/>
  <c r="S12" i="3"/>
  <c r="R12" i="3"/>
  <c r="R15" i="3" s="1"/>
  <c r="Q12" i="3"/>
  <c r="P12" i="3"/>
  <c r="P15" i="3" s="1"/>
  <c r="O12" i="3"/>
  <c r="N12" i="3"/>
  <c r="M12" i="3"/>
  <c r="T11" i="3"/>
  <c r="S11" i="3"/>
  <c r="R11" i="3"/>
  <c r="Q11" i="3"/>
  <c r="P11" i="3"/>
  <c r="O11" i="3"/>
  <c r="N11" i="3"/>
  <c r="M11" i="3"/>
  <c r="L15" i="3"/>
  <c r="L13" i="3"/>
  <c r="L16" i="3" s="1"/>
  <c r="L12" i="3"/>
  <c r="L11" i="3"/>
  <c r="K43" i="2"/>
  <c r="H43" i="2"/>
  <c r="J43" i="2" s="1"/>
  <c r="K25" i="2"/>
  <c r="K29" i="2" s="1"/>
  <c r="H25" i="2"/>
  <c r="H29" i="2" s="1"/>
  <c r="K22" i="2"/>
  <c r="N24" i="2"/>
  <c r="N21" i="2"/>
  <c r="N20" i="2"/>
  <c r="N17" i="2"/>
  <c r="N16" i="2"/>
  <c r="N15" i="2"/>
  <c r="M28" i="2"/>
  <c r="M27" i="2"/>
  <c r="M26" i="2"/>
  <c r="M24" i="2"/>
  <c r="M23" i="2"/>
  <c r="M21" i="2"/>
  <c r="M20" i="2"/>
  <c r="M19" i="2"/>
  <c r="M18" i="2"/>
  <c r="M17" i="2"/>
  <c r="M16" i="2"/>
  <c r="M15" i="2"/>
  <c r="J28" i="2"/>
  <c r="J27" i="2"/>
  <c r="J26" i="2"/>
  <c r="J24" i="2"/>
  <c r="J25" i="2" s="1"/>
  <c r="J29" i="2" s="1"/>
  <c r="J23" i="2"/>
  <c r="J21" i="2"/>
  <c r="J20" i="2"/>
  <c r="J19" i="2"/>
  <c r="J18" i="2"/>
  <c r="J17" i="2"/>
  <c r="J16" i="2"/>
  <c r="J15" i="2"/>
  <c r="J22" i="2" s="1"/>
  <c r="J47" i="2"/>
  <c r="J46" i="2"/>
  <c r="J45" i="2"/>
  <c r="J44" i="2"/>
  <c r="J42" i="2"/>
  <c r="J41" i="2"/>
  <c r="J40" i="2"/>
  <c r="J39" i="2"/>
  <c r="J38" i="2"/>
  <c r="M15" i="3" l="1"/>
  <c r="N15" i="3"/>
  <c r="O15" i="3"/>
  <c r="Q15" i="3"/>
  <c r="S15" i="3"/>
  <c r="O16" i="3"/>
  <c r="R16" i="3"/>
  <c r="M16" i="3"/>
  <c r="M25" i="2"/>
  <c r="M29" i="2" s="1"/>
  <c r="N25" i="2"/>
  <c r="N29" i="2" s="1"/>
  <c r="K32" i="5"/>
  <c r="K31" i="5"/>
  <c r="K30" i="2"/>
  <c r="K592" i="7"/>
  <c r="J592" i="7"/>
  <c r="K591" i="7"/>
  <c r="J591" i="7"/>
  <c r="K590" i="7"/>
  <c r="J590" i="7"/>
  <c r="K589" i="7"/>
  <c r="J589" i="7"/>
  <c r="K588" i="7"/>
  <c r="J588" i="7"/>
  <c r="K587" i="7"/>
  <c r="J587" i="7"/>
  <c r="K586" i="7"/>
  <c r="J586" i="7"/>
  <c r="K585" i="7"/>
  <c r="J585" i="7"/>
  <c r="K584" i="7"/>
  <c r="J584" i="7"/>
  <c r="K583" i="7"/>
  <c r="J583" i="7"/>
  <c r="K582" i="7"/>
  <c r="J582" i="7"/>
  <c r="K581" i="7"/>
  <c r="J581" i="7"/>
  <c r="K580" i="7"/>
  <c r="J580" i="7"/>
  <c r="K579" i="7"/>
  <c r="J579" i="7"/>
  <c r="K578" i="7"/>
  <c r="J578" i="7"/>
  <c r="K577" i="7"/>
  <c r="J577" i="7"/>
  <c r="J576" i="7"/>
  <c r="J575" i="7"/>
  <c r="K574" i="7"/>
  <c r="J574" i="7"/>
  <c r="K573" i="7"/>
  <c r="J573" i="7"/>
  <c r="K572" i="7"/>
  <c r="J572" i="7"/>
  <c r="K571" i="7"/>
  <c r="J571" i="7"/>
  <c r="K570" i="7"/>
  <c r="J570" i="7"/>
  <c r="K569" i="7"/>
  <c r="J569" i="7"/>
  <c r="K568" i="7"/>
  <c r="J568" i="7"/>
  <c r="K567" i="7"/>
  <c r="J567" i="7"/>
  <c r="J566" i="7"/>
  <c r="K565" i="7"/>
  <c r="J565" i="7"/>
  <c r="K564" i="7"/>
  <c r="J564" i="7"/>
  <c r="K563" i="7"/>
  <c r="K562" i="7"/>
  <c r="K561" i="7"/>
  <c r="J561" i="7"/>
  <c r="K560" i="7"/>
  <c r="J560" i="7"/>
  <c r="K559" i="7"/>
  <c r="J559" i="7"/>
  <c r="K558" i="7"/>
  <c r="J558" i="7"/>
  <c r="K557" i="7"/>
  <c r="J557" i="7"/>
  <c r="K556" i="7"/>
  <c r="J556" i="7"/>
  <c r="K555" i="7"/>
  <c r="J555" i="7"/>
  <c r="K554" i="7"/>
  <c r="J554" i="7"/>
  <c r="K553" i="7"/>
  <c r="J553" i="7"/>
  <c r="K552" i="7"/>
  <c r="J552" i="7"/>
  <c r="K551" i="7"/>
  <c r="J551" i="7"/>
  <c r="K550" i="7"/>
  <c r="J550" i="7"/>
  <c r="K549" i="7"/>
  <c r="J549" i="7"/>
  <c r="K548" i="7"/>
  <c r="J548" i="7"/>
  <c r="K547" i="7"/>
  <c r="J547" i="7"/>
  <c r="K546" i="7"/>
  <c r="J546" i="7"/>
  <c r="K545" i="7"/>
  <c r="J545" i="7"/>
  <c r="K544" i="7"/>
  <c r="J544" i="7"/>
  <c r="K543" i="7"/>
  <c r="J543" i="7"/>
  <c r="K540" i="7"/>
  <c r="J540" i="7"/>
  <c r="K539" i="7"/>
  <c r="J539" i="7"/>
  <c r="K536" i="7"/>
  <c r="J536" i="7"/>
  <c r="K535" i="7"/>
  <c r="J535" i="7"/>
  <c r="K534" i="7"/>
  <c r="J534" i="7"/>
  <c r="K33" i="2" l="1"/>
  <c r="M4557" i="6"/>
  <c r="M4545" i="6"/>
  <c r="M4537" i="6"/>
  <c r="M4533" i="6"/>
  <c r="M4525" i="6"/>
  <c r="M4521" i="6"/>
  <c r="M4509" i="6"/>
  <c r="M4441" i="6"/>
  <c r="M4437" i="6"/>
  <c r="M4433" i="6"/>
  <c r="M4357" i="6"/>
  <c r="M4353" i="6"/>
  <c r="M4349" i="6"/>
  <c r="M4309" i="6"/>
  <c r="M4305" i="6"/>
  <c r="M4301" i="6"/>
  <c r="M4297" i="6"/>
  <c r="M4293" i="6"/>
  <c r="M4289" i="6"/>
  <c r="M4281" i="6"/>
  <c r="M4277" i="6"/>
  <c r="M4269" i="6"/>
  <c r="M4265" i="6"/>
  <c r="M4157" i="6"/>
  <c r="M4153" i="6"/>
  <c r="M4149" i="6"/>
  <c r="M4145" i="6"/>
  <c r="M4113" i="6"/>
  <c r="M4109" i="6"/>
  <c r="M4105" i="6"/>
  <c r="M4101" i="6"/>
  <c r="M4069" i="6"/>
  <c r="M4065" i="6"/>
  <c r="M4061" i="6"/>
  <c r="M4053" i="6"/>
  <c r="M4049" i="6"/>
  <c r="M4045" i="6"/>
  <c r="M4041" i="6"/>
  <c r="M4037" i="6"/>
  <c r="M4033" i="6"/>
  <c r="M4029" i="6"/>
  <c r="M4025" i="6"/>
  <c r="M4021" i="6"/>
  <c r="M4017" i="6"/>
  <c r="M4013" i="6"/>
  <c r="J4013" i="6"/>
  <c r="M4009" i="6"/>
  <c r="M4005" i="6"/>
  <c r="M4001" i="6"/>
  <c r="M3997" i="6"/>
  <c r="L3997" i="6"/>
  <c r="K3997" i="6"/>
  <c r="J3997" i="6"/>
  <c r="M3993" i="6"/>
  <c r="L3993" i="6"/>
  <c r="K3993" i="6"/>
  <c r="J3993" i="6"/>
  <c r="M3989" i="6"/>
  <c r="L3989" i="6"/>
  <c r="K3989" i="6"/>
  <c r="J3989" i="6"/>
  <c r="M3985" i="6"/>
  <c r="M3981" i="6"/>
  <c r="M3977" i="6"/>
  <c r="M658" i="5" l="1"/>
  <c r="H495" i="2"/>
  <c r="H503" i="2" s="1"/>
  <c r="H509" i="2"/>
  <c r="H554" i="2" s="1"/>
  <c r="L557" i="2"/>
  <c r="U658" i="5" l="1"/>
  <c r="T658" i="5"/>
  <c r="S658" i="5"/>
  <c r="R658" i="5"/>
  <c r="P658" i="5"/>
  <c r="O658" i="5"/>
  <c r="N658" i="5"/>
  <c r="L658" i="5"/>
  <c r="U657" i="5"/>
  <c r="T657" i="5"/>
  <c r="S657" i="5"/>
  <c r="R657" i="5"/>
  <c r="P657" i="5"/>
  <c r="O657" i="5"/>
  <c r="N657" i="5"/>
  <c r="M657" i="5"/>
  <c r="L657" i="5"/>
  <c r="U656" i="5"/>
  <c r="T656" i="5"/>
  <c r="S656" i="5"/>
  <c r="R656" i="5"/>
  <c r="P656" i="5"/>
  <c r="O656" i="5"/>
  <c r="N656" i="5"/>
  <c r="M656" i="5"/>
  <c r="L656" i="5"/>
  <c r="K581" i="5"/>
  <c r="K582" i="5"/>
  <c r="K583" i="5"/>
  <c r="K584" i="5"/>
  <c r="K585" i="5"/>
  <c r="K586" i="5"/>
  <c r="K587" i="5"/>
  <c r="K588" i="5"/>
  <c r="K589" i="5"/>
  <c r="K590" i="5"/>
  <c r="K591" i="5"/>
  <c r="K592" i="5"/>
  <c r="K593" i="5"/>
  <c r="K594" i="5"/>
  <c r="K595" i="5"/>
  <c r="K596" i="5"/>
  <c r="K597" i="5"/>
  <c r="K598" i="5"/>
  <c r="K599" i="5"/>
  <c r="K600" i="5"/>
  <c r="K601" i="5"/>
  <c r="K602" i="5"/>
  <c r="K603" i="5"/>
  <c r="K604" i="5"/>
  <c r="K605" i="5"/>
  <c r="K606" i="5"/>
  <c r="K607" i="5"/>
  <c r="K608" i="5"/>
  <c r="K609" i="5"/>
  <c r="K610" i="5"/>
  <c r="K611" i="5"/>
  <c r="K612" i="5"/>
  <c r="K613" i="5"/>
  <c r="K614" i="5"/>
  <c r="K615" i="5"/>
  <c r="K616" i="5"/>
  <c r="K617" i="5"/>
  <c r="K618" i="5"/>
  <c r="K619" i="5"/>
  <c r="K620" i="5"/>
  <c r="K621" i="5"/>
  <c r="K622" i="5"/>
  <c r="K623" i="5"/>
  <c r="K624" i="5"/>
  <c r="K625" i="5"/>
  <c r="K626" i="5"/>
  <c r="K627" i="5"/>
  <c r="K628" i="5"/>
  <c r="K629" i="5"/>
  <c r="K630" i="5"/>
  <c r="K631" i="5"/>
  <c r="K632" i="5"/>
  <c r="K633" i="5"/>
  <c r="K634" i="5"/>
  <c r="K635" i="5"/>
  <c r="K636" i="5"/>
  <c r="K637" i="5"/>
  <c r="K638" i="5"/>
  <c r="K639" i="5"/>
  <c r="K640" i="5"/>
  <c r="K641" i="5"/>
  <c r="K642" i="5"/>
  <c r="K643" i="5"/>
  <c r="K644" i="5"/>
  <c r="K645" i="5"/>
  <c r="K646" i="5"/>
  <c r="K647" i="5"/>
  <c r="K648" i="5"/>
  <c r="K649" i="5"/>
  <c r="K650" i="5"/>
  <c r="K651" i="5"/>
  <c r="K652" i="5"/>
  <c r="K653" i="5"/>
  <c r="K654" i="5"/>
  <c r="K655" i="5"/>
  <c r="K580" i="5"/>
  <c r="K656" i="5" l="1"/>
  <c r="K658" i="5"/>
  <c r="K657" i="5"/>
  <c r="I296" i="4"/>
  <c r="O296" i="4"/>
  <c r="U157" i="3"/>
  <c r="U155" i="3"/>
  <c r="U154" i="3"/>
  <c r="U153" i="3"/>
  <c r="U152" i="3"/>
  <c r="U151" i="3"/>
  <c r="U150" i="3"/>
  <c r="U149" i="3"/>
  <c r="U148" i="3"/>
  <c r="U147" i="3"/>
  <c r="U146" i="3"/>
  <c r="U145" i="3"/>
  <c r="U144" i="3"/>
  <c r="S158" i="3"/>
  <c r="L158" i="3"/>
  <c r="L161" i="3" s="1"/>
  <c r="S161" i="3"/>
  <c r="O161" i="3"/>
  <c r="T159" i="3"/>
  <c r="S159" i="3"/>
  <c r="T158" i="3"/>
  <c r="T157" i="3"/>
  <c r="S157" i="3"/>
  <c r="T156" i="3"/>
  <c r="S156" i="3"/>
  <c r="L156" i="3"/>
  <c r="M156" i="3"/>
  <c r="N156" i="3"/>
  <c r="O156" i="3"/>
  <c r="P156" i="3"/>
  <c r="U156" i="3" s="1"/>
  <c r="Q156" i="3"/>
  <c r="R156" i="3"/>
  <c r="L157" i="3"/>
  <c r="M157" i="3"/>
  <c r="N157" i="3"/>
  <c r="O157" i="3"/>
  <c r="P157" i="3"/>
  <c r="Q157" i="3"/>
  <c r="R157" i="3"/>
  <c r="M158" i="3"/>
  <c r="M161" i="3" s="1"/>
  <c r="N158" i="3"/>
  <c r="N161" i="3" s="1"/>
  <c r="O158" i="3"/>
  <c r="P158" i="3"/>
  <c r="Q158" i="3"/>
  <c r="R158" i="3"/>
  <c r="L159" i="3"/>
  <c r="M159" i="3"/>
  <c r="N159" i="3"/>
  <c r="O159" i="3"/>
  <c r="P159" i="3"/>
  <c r="Q159" i="3"/>
  <c r="R159" i="3"/>
  <c r="K159" i="3"/>
  <c r="K158" i="3"/>
  <c r="U158" i="3" s="1"/>
  <c r="K157" i="3"/>
  <c r="K156" i="3"/>
  <c r="K501" i="2"/>
  <c r="U161" i="3" l="1"/>
  <c r="K161" i="3"/>
  <c r="K502" i="2"/>
  <c r="K503" i="2" s="1"/>
  <c r="O299" i="4" l="1"/>
  <c r="K506" i="2"/>
  <c r="L501" i="2" s="1"/>
  <c r="K554" i="2" l="1"/>
  <c r="L559" i="2" s="1"/>
  <c r="K36" i="1" l="1"/>
  <c r="K35" i="1"/>
  <c r="K33" i="1"/>
  <c r="K32" i="1"/>
  <c r="K30" i="1"/>
  <c r="K29" i="1"/>
  <c r="K28" i="1"/>
  <c r="K27" i="1"/>
  <c r="K26" i="1"/>
  <c r="K25" i="1"/>
  <c r="K24" i="1"/>
  <c r="O12" i="1"/>
  <c r="N12" i="1"/>
  <c r="K18" i="1"/>
  <c r="K17" i="1"/>
  <c r="K16" i="1"/>
  <c r="K15" i="1"/>
  <c r="K14" i="1"/>
  <c r="K13" i="1"/>
  <c r="K12" i="1"/>
  <c r="K618" i="7"/>
  <c r="K617" i="7"/>
  <c r="K616" i="7"/>
  <c r="K615" i="7"/>
  <c r="J618" i="7"/>
  <c r="K612" i="7"/>
  <c r="K611" i="7"/>
  <c r="K610" i="7"/>
  <c r="J610" i="7"/>
  <c r="K607" i="7"/>
  <c r="M4587" i="6"/>
  <c r="M4583" i="6"/>
  <c r="M4579" i="6"/>
  <c r="M4580" i="6" s="1"/>
  <c r="M4571" i="6"/>
  <c r="M4572" i="6" s="1"/>
  <c r="M4575" i="6"/>
  <c r="M4576" i="6" s="1"/>
  <c r="M677" i="5"/>
  <c r="P677" i="5"/>
  <c r="K675" i="5"/>
  <c r="K674" i="5"/>
  <c r="K673" i="5"/>
  <c r="K672" i="5"/>
  <c r="K671" i="5"/>
  <c r="K670" i="5"/>
  <c r="K669" i="5"/>
  <c r="U676" i="5"/>
  <c r="T676" i="5"/>
  <c r="S676" i="5"/>
  <c r="R676" i="5"/>
  <c r="P676" i="5"/>
  <c r="O676" i="5"/>
  <c r="N676" i="5"/>
  <c r="M676" i="5"/>
  <c r="O318" i="4"/>
  <c r="L318" i="4"/>
  <c r="P315" i="4"/>
  <c r="M315" i="4"/>
  <c r="J315" i="4"/>
  <c r="S317" i="4"/>
  <c r="S316" i="4"/>
  <c r="R317" i="4"/>
  <c r="R316" i="4"/>
  <c r="Q317" i="4"/>
  <c r="Q316" i="4"/>
  <c r="M316" i="4"/>
  <c r="J316" i="4"/>
  <c r="K602" i="2"/>
  <c r="K598" i="2" s="1"/>
  <c r="L602" i="2"/>
  <c r="L598" i="2" s="1"/>
  <c r="H602" i="2"/>
  <c r="H598" i="2" s="1"/>
  <c r="L180" i="3"/>
  <c r="U173" i="3"/>
  <c r="U174" i="3"/>
  <c r="U175" i="3"/>
  <c r="U172" i="3"/>
  <c r="T180" i="3"/>
  <c r="S180" i="3"/>
  <c r="Q180" i="3"/>
  <c r="P180" i="3"/>
  <c r="T179" i="3"/>
  <c r="S179" i="3"/>
  <c r="R179" i="3"/>
  <c r="Q179" i="3"/>
  <c r="P179" i="3"/>
  <c r="O179" i="3"/>
  <c r="N179" i="3"/>
  <c r="U179" i="3" s="1"/>
  <c r="M179" i="3"/>
  <c r="T178" i="3"/>
  <c r="T181" i="3" s="1"/>
  <c r="S178" i="3"/>
  <c r="R178" i="3"/>
  <c r="Q178" i="3"/>
  <c r="P178" i="3"/>
  <c r="O178" i="3"/>
  <c r="N178" i="3"/>
  <c r="U178" i="3" s="1"/>
  <c r="U181" i="3" s="1"/>
  <c r="M178" i="3"/>
  <c r="T177" i="3"/>
  <c r="S177" i="3"/>
  <c r="R177" i="3"/>
  <c r="R180" i="3" s="1"/>
  <c r="Q177" i="3"/>
  <c r="P177" i="3"/>
  <c r="O177" i="3"/>
  <c r="O180" i="3" s="1"/>
  <c r="N177" i="3"/>
  <c r="N180" i="3" s="1"/>
  <c r="M177" i="3"/>
  <c r="M180" i="3" s="1"/>
  <c r="T176" i="3"/>
  <c r="S176" i="3"/>
  <c r="R176" i="3"/>
  <c r="Q176" i="3"/>
  <c r="P176" i="3"/>
  <c r="O176" i="3"/>
  <c r="N176" i="3"/>
  <c r="M176" i="3"/>
  <c r="L179" i="3"/>
  <c r="L178" i="3"/>
  <c r="L181" i="3" s="1"/>
  <c r="L176" i="3"/>
  <c r="U176" i="3" s="1"/>
  <c r="L177" i="3"/>
  <c r="U177" i="3" s="1"/>
  <c r="N597" i="2"/>
  <c r="N595" i="2" s="1"/>
  <c r="M595" i="2"/>
  <c r="E595" i="2"/>
  <c r="F595" i="2"/>
  <c r="H595" i="2"/>
  <c r="K595" i="2"/>
  <c r="L595" i="2"/>
  <c r="D595" i="2"/>
  <c r="D598" i="2"/>
  <c r="E598" i="2"/>
  <c r="F598" i="2"/>
  <c r="N598" i="2"/>
  <c r="M584" i="2"/>
  <c r="N581" i="2"/>
  <c r="E581" i="2"/>
  <c r="E576" i="2"/>
  <c r="H584" i="2"/>
  <c r="H588" i="2" s="1"/>
  <c r="K584" i="2"/>
  <c r="K588" i="2" s="1"/>
  <c r="N584" i="2"/>
  <c r="N588" i="2" s="1"/>
  <c r="F584" i="2"/>
  <c r="F588" i="2" s="1"/>
  <c r="H581" i="2"/>
  <c r="K581" i="2"/>
  <c r="F581" i="2"/>
  <c r="J604" i="2"/>
  <c r="J603" i="2"/>
  <c r="J601" i="2"/>
  <c r="M601" i="2" s="1"/>
  <c r="J600" i="2"/>
  <c r="M600" i="2" s="1"/>
  <c r="J599" i="2"/>
  <c r="J597" i="2"/>
  <c r="J595" i="2" s="1"/>
  <c r="J596" i="2"/>
  <c r="J587" i="2"/>
  <c r="J586" i="2"/>
  <c r="J585" i="2"/>
  <c r="J582" i="2"/>
  <c r="J580" i="2"/>
  <c r="J579" i="2"/>
  <c r="J578" i="2"/>
  <c r="J577" i="2"/>
  <c r="J576" i="2"/>
  <c r="J581" i="2" s="1"/>
  <c r="J575" i="2"/>
  <c r="J574" i="2"/>
  <c r="J583" i="2"/>
  <c r="J584" i="2" s="1"/>
  <c r="G589" i="2"/>
  <c r="G583" i="2"/>
  <c r="G584" i="2" s="1"/>
  <c r="G588" i="2" s="1"/>
  <c r="G576" i="2"/>
  <c r="G581" i="2" s="1"/>
  <c r="M576" i="2"/>
  <c r="M581" i="2" s="1"/>
  <c r="L34" i="1"/>
  <c r="I34" i="1"/>
  <c r="K34" i="1" s="1"/>
  <c r="I31" i="1"/>
  <c r="U180" i="3" l="1"/>
  <c r="F607" i="2"/>
  <c r="M602" i="2"/>
  <c r="M598" i="2" s="1"/>
  <c r="M607" i="2" s="1"/>
  <c r="E607" i="2"/>
  <c r="J602" i="2"/>
  <c r="J598" i="2" s="1"/>
  <c r="J607" i="2" s="1"/>
  <c r="L607" i="2"/>
  <c r="K607" i="2"/>
  <c r="K589" i="2"/>
  <c r="L583" i="2" s="1"/>
  <c r="N589" i="2"/>
  <c r="N607" i="2"/>
  <c r="M588" i="2"/>
  <c r="M589" i="2" s="1"/>
  <c r="D607" i="2"/>
  <c r="K677" i="5"/>
  <c r="K676" i="5"/>
  <c r="L585" i="2"/>
  <c r="G602" i="2"/>
  <c r="G600" i="2"/>
  <c r="G601" i="2"/>
  <c r="G604" i="2"/>
  <c r="G597" i="2"/>
  <c r="G595" i="2" s="1"/>
  <c r="H589" i="2"/>
  <c r="H607" i="2"/>
  <c r="I601" i="2" s="1"/>
  <c r="I602" i="2" s="1"/>
  <c r="I598" i="2" s="1"/>
  <c r="I597" i="2"/>
  <c r="I595" i="2" s="1"/>
  <c r="O181" i="3"/>
  <c r="J588" i="2"/>
  <c r="J589" i="2" s="1"/>
  <c r="L576" i="2" l="1"/>
  <c r="L581" i="2" s="1"/>
  <c r="L579" i="2"/>
  <c r="G598" i="2"/>
  <c r="L588" i="2"/>
  <c r="L580" i="2"/>
  <c r="K592" i="2"/>
  <c r="L582" i="2"/>
  <c r="L584" i="2" s="1"/>
  <c r="L575" i="2"/>
  <c r="L587" i="2"/>
  <c r="L578" i="2"/>
  <c r="L574" i="2"/>
  <c r="L577" i="2"/>
  <c r="L586" i="2"/>
  <c r="I607" i="2"/>
  <c r="L589" i="2"/>
  <c r="I583" i="2"/>
  <c r="I574" i="2"/>
  <c r="I578" i="2"/>
  <c r="I577" i="2"/>
  <c r="I586" i="2"/>
  <c r="I585" i="2"/>
  <c r="I582" i="2"/>
  <c r="I580" i="2"/>
  <c r="I579" i="2"/>
  <c r="I587" i="2"/>
  <c r="I576" i="2"/>
  <c r="I581" i="2" s="1"/>
  <c r="I575" i="2"/>
  <c r="G607" i="2"/>
  <c r="I588" i="2"/>
  <c r="K170" i="7"/>
  <c r="K169" i="7"/>
  <c r="K166" i="7"/>
  <c r="J166" i="7"/>
  <c r="J157" i="7"/>
  <c r="J153" i="7"/>
  <c r="K150" i="7"/>
  <c r="J150" i="7"/>
  <c r="K149" i="7"/>
  <c r="K148" i="7"/>
  <c r="J148" i="7"/>
  <c r="K147" i="7"/>
  <c r="K146" i="7"/>
  <c r="J146" i="7"/>
  <c r="K145" i="7"/>
  <c r="K144" i="7"/>
  <c r="J144" i="7"/>
  <c r="K143" i="7"/>
  <c r="K138" i="7"/>
  <c r="K137" i="7"/>
  <c r="K136" i="7"/>
  <c r="K135" i="7"/>
  <c r="K134" i="7"/>
  <c r="M947" i="6"/>
  <c r="M915" i="6"/>
  <c r="M911" i="6"/>
  <c r="M794" i="6"/>
  <c r="M734" i="6"/>
  <c r="M735" i="6" s="1"/>
  <c r="M730" i="6"/>
  <c r="M731" i="6" s="1"/>
  <c r="M726" i="6"/>
  <c r="M727" i="6" s="1"/>
  <c r="M722" i="6"/>
  <c r="M718" i="6"/>
  <c r="M719" i="6" s="1"/>
  <c r="M714" i="6"/>
  <c r="M715" i="6" s="1"/>
  <c r="M698" i="6"/>
  <c r="M699" i="6" s="1"/>
  <c r="M694" i="6"/>
  <c r="M695" i="6" s="1"/>
  <c r="M690" i="6"/>
  <c r="M691" i="6" s="1"/>
  <c r="M686" i="6"/>
  <c r="M687" i="6" s="1"/>
  <c r="M682" i="6"/>
  <c r="M683" i="6" s="1"/>
  <c r="M678" i="6"/>
  <c r="M679" i="6" s="1"/>
  <c r="S149" i="5"/>
  <c r="R149" i="5"/>
  <c r="P149" i="5"/>
  <c r="O149" i="5"/>
  <c r="N149" i="5"/>
  <c r="M149" i="5"/>
  <c r="L149" i="5"/>
  <c r="T148" i="5"/>
  <c r="S148" i="5"/>
  <c r="R148" i="5"/>
  <c r="P148" i="5"/>
  <c r="O148" i="5"/>
  <c r="N148" i="5"/>
  <c r="M148" i="5"/>
  <c r="L148" i="5"/>
  <c r="T147" i="5"/>
  <c r="S147" i="5"/>
  <c r="R147" i="5"/>
  <c r="P147" i="5"/>
  <c r="O147" i="5"/>
  <c r="N147" i="5"/>
  <c r="M147" i="5"/>
  <c r="L147" i="5"/>
  <c r="K146" i="5"/>
  <c r="K145" i="5"/>
  <c r="K140" i="5"/>
  <c r="K139" i="5"/>
  <c r="K138" i="5"/>
  <c r="K137" i="5"/>
  <c r="K136" i="5"/>
  <c r="K135" i="5"/>
  <c r="K134" i="5"/>
  <c r="K133" i="5"/>
  <c r="K132" i="5"/>
  <c r="K131" i="5"/>
  <c r="K130" i="5"/>
  <c r="K129" i="5"/>
  <c r="K128" i="5"/>
  <c r="K127" i="5"/>
  <c r="K126" i="5"/>
  <c r="K125" i="5"/>
  <c r="K124" i="5"/>
  <c r="K123" i="5"/>
  <c r="K122" i="5"/>
  <c r="K121" i="5"/>
  <c r="K120" i="5"/>
  <c r="K119" i="5"/>
  <c r="K118" i="5"/>
  <c r="K117" i="5"/>
  <c r="O83" i="4"/>
  <c r="L83" i="4"/>
  <c r="J82" i="4"/>
  <c r="P81" i="4"/>
  <c r="Q81" i="4" s="1"/>
  <c r="M81" i="4"/>
  <c r="J81" i="4"/>
  <c r="S80" i="4"/>
  <c r="Q80" i="4"/>
  <c r="J80" i="4"/>
  <c r="R80" i="4" s="1"/>
  <c r="Q79" i="4"/>
  <c r="M79" i="4"/>
  <c r="S79" i="4" s="1"/>
  <c r="J79" i="4"/>
  <c r="R79" i="4" s="1"/>
  <c r="S78" i="4"/>
  <c r="Q78" i="4"/>
  <c r="J78" i="4"/>
  <c r="R78" i="4" s="1"/>
  <c r="P77" i="4"/>
  <c r="Q77" i="4" s="1"/>
  <c r="M77" i="4"/>
  <c r="J77" i="4"/>
  <c r="P76" i="4"/>
  <c r="M76" i="4"/>
  <c r="J76" i="4"/>
  <c r="P75" i="4"/>
  <c r="M75" i="4"/>
  <c r="J75" i="4"/>
  <c r="P74" i="4"/>
  <c r="M74" i="4"/>
  <c r="J74" i="4"/>
  <c r="S77" i="3"/>
  <c r="R77" i="3"/>
  <c r="Q77" i="3"/>
  <c r="P77" i="3"/>
  <c r="O77" i="3"/>
  <c r="N77" i="3"/>
  <c r="M77" i="3"/>
  <c r="L77" i="3"/>
  <c r="S76" i="3"/>
  <c r="R76" i="3"/>
  <c r="Q76" i="3"/>
  <c r="P76" i="3"/>
  <c r="O76" i="3"/>
  <c r="N76" i="3"/>
  <c r="M76" i="3"/>
  <c r="L76" i="3"/>
  <c r="S75" i="3"/>
  <c r="S78" i="3" s="1"/>
  <c r="R75" i="3"/>
  <c r="R78" i="3" s="1"/>
  <c r="Q75" i="3"/>
  <c r="Q78" i="3" s="1"/>
  <c r="P75" i="3"/>
  <c r="P78" i="3" s="1"/>
  <c r="O75" i="3"/>
  <c r="O78" i="3" s="1"/>
  <c r="N75" i="3"/>
  <c r="N78" i="3" s="1"/>
  <c r="M75" i="3"/>
  <c r="L75" i="3"/>
  <c r="S74" i="3"/>
  <c r="R74" i="3"/>
  <c r="Q74" i="3"/>
  <c r="P74" i="3"/>
  <c r="O74" i="3"/>
  <c r="N74" i="3"/>
  <c r="M74" i="3"/>
  <c r="L74" i="3"/>
  <c r="T73" i="3"/>
  <c r="T72" i="3"/>
  <c r="T71" i="3"/>
  <c r="T70" i="3"/>
  <c r="T69" i="3"/>
  <c r="T68" i="3"/>
  <c r="T67" i="3"/>
  <c r="T66" i="3"/>
  <c r="T65" i="3"/>
  <c r="T64" i="3"/>
  <c r="T63" i="3"/>
  <c r="T62" i="3"/>
  <c r="M201" i="2"/>
  <c r="K198" i="2"/>
  <c r="J198" i="2"/>
  <c r="H198" i="2"/>
  <c r="F198" i="2"/>
  <c r="N196" i="2"/>
  <c r="K193" i="2"/>
  <c r="J193" i="2"/>
  <c r="J183" i="2" s="1"/>
  <c r="H193" i="2"/>
  <c r="F193" i="2"/>
  <c r="N189" i="2"/>
  <c r="N185" i="2"/>
  <c r="N182" i="2"/>
  <c r="N181" i="2"/>
  <c r="N179" i="2"/>
  <c r="K177" i="2"/>
  <c r="J177" i="2"/>
  <c r="H177" i="2"/>
  <c r="F177" i="2"/>
  <c r="K169" i="2"/>
  <c r="H169" i="2"/>
  <c r="F169" i="2"/>
  <c r="N168" i="2"/>
  <c r="J168" i="2"/>
  <c r="J167" i="2"/>
  <c r="K166" i="2"/>
  <c r="H166" i="2"/>
  <c r="F166" i="2"/>
  <c r="N165" i="2"/>
  <c r="J165" i="2"/>
  <c r="J164" i="2"/>
  <c r="K163" i="2"/>
  <c r="H163" i="2"/>
  <c r="F163" i="2"/>
  <c r="N162" i="2"/>
  <c r="J162" i="2"/>
  <c r="J161" i="2"/>
  <c r="J160" i="2"/>
  <c r="J159" i="2"/>
  <c r="N158" i="2"/>
  <c r="J158" i="2"/>
  <c r="N157" i="2"/>
  <c r="J157" i="2"/>
  <c r="N156" i="2"/>
  <c r="J156" i="2"/>
  <c r="O79" i="3" l="1"/>
  <c r="T74" i="3"/>
  <c r="T75" i="3"/>
  <c r="T76" i="3"/>
  <c r="T79" i="3" s="1"/>
  <c r="T77" i="3"/>
  <c r="L78" i="3"/>
  <c r="M79" i="3"/>
  <c r="S79" i="3"/>
  <c r="N79" i="3"/>
  <c r="L79" i="3"/>
  <c r="F183" i="2"/>
  <c r="K147" i="5"/>
  <c r="K149" i="5"/>
  <c r="K148" i="5"/>
  <c r="J201" i="2"/>
  <c r="I584" i="2"/>
  <c r="N198" i="2"/>
  <c r="N163" i="2"/>
  <c r="I589" i="2"/>
  <c r="H170" i="2"/>
  <c r="H171" i="2" s="1"/>
  <c r="R76" i="4"/>
  <c r="S74" i="4"/>
  <c r="S75" i="4"/>
  <c r="S77" i="4"/>
  <c r="R77" i="4"/>
  <c r="N166" i="2"/>
  <c r="N177" i="2"/>
  <c r="J169" i="2"/>
  <c r="J166" i="2"/>
  <c r="H183" i="2"/>
  <c r="H201" i="2" s="1"/>
  <c r="I193" i="2" s="1"/>
  <c r="J163" i="2"/>
  <c r="F170" i="2"/>
  <c r="F171" i="2" s="1"/>
  <c r="N169" i="2"/>
  <c r="N193" i="2"/>
  <c r="Q75" i="4"/>
  <c r="S76" i="4"/>
  <c r="R81" i="4"/>
  <c r="Q76" i="4"/>
  <c r="R75" i="4"/>
  <c r="S81" i="4"/>
  <c r="Q74" i="4"/>
  <c r="R74" i="4"/>
  <c r="M78" i="3"/>
  <c r="F201" i="2"/>
  <c r="G198" i="2" s="1"/>
  <c r="K170" i="2"/>
  <c r="K183" i="2"/>
  <c r="T78" i="3" l="1"/>
  <c r="J170" i="2"/>
  <c r="J171" i="2"/>
  <c r="G183" i="2"/>
  <c r="G193" i="2"/>
  <c r="G189" i="2"/>
  <c r="G180" i="2"/>
  <c r="G195" i="2"/>
  <c r="G197" i="2"/>
  <c r="G188" i="2"/>
  <c r="G179" i="2"/>
  <c r="G185" i="2"/>
  <c r="G196" i="2"/>
  <c r="G187" i="2"/>
  <c r="G186" i="2"/>
  <c r="G192" i="2"/>
  <c r="G191" i="2"/>
  <c r="G182" i="2"/>
  <c r="G190" i="2"/>
  <c r="G181" i="2"/>
  <c r="I197" i="2"/>
  <c r="I188" i="2"/>
  <c r="I179" i="2"/>
  <c r="I192" i="2"/>
  <c r="I196" i="2"/>
  <c r="I187" i="2"/>
  <c r="I185" i="2"/>
  <c r="I183" i="2"/>
  <c r="I195" i="2"/>
  <c r="I186" i="2"/>
  <c r="I191" i="2"/>
  <c r="I182" i="2"/>
  <c r="I201" i="2"/>
  <c r="I190" i="2"/>
  <c r="I181" i="2"/>
  <c r="I198" i="2"/>
  <c r="I189" i="2"/>
  <c r="I180" i="2"/>
  <c r="I177" i="2"/>
  <c r="G177" i="2"/>
  <c r="G201" i="2" s="1"/>
  <c r="N170" i="2"/>
  <c r="K171" i="2"/>
  <c r="K201" i="2"/>
  <c r="N183" i="2"/>
  <c r="K120" i="7"/>
  <c r="J120" i="7"/>
  <c r="J119" i="7"/>
  <c r="K118" i="7"/>
  <c r="J118" i="7"/>
  <c r="J117" i="7"/>
  <c r="K116" i="7"/>
  <c r="J116" i="7"/>
  <c r="J115" i="7"/>
  <c r="K114" i="7"/>
  <c r="J114" i="7"/>
  <c r="J113" i="7"/>
  <c r="J112" i="7"/>
  <c r="J111" i="7"/>
  <c r="J103" i="7"/>
  <c r="K103" i="7" s="1"/>
  <c r="K102" i="7"/>
  <c r="J102" i="7"/>
  <c r="J101" i="7"/>
  <c r="K101" i="7" s="1"/>
  <c r="K100" i="7"/>
  <c r="J100" i="7"/>
  <c r="K97" i="7"/>
  <c r="K96" i="7"/>
  <c r="K95" i="7"/>
  <c r="K94" i="7"/>
  <c r="K91" i="7"/>
  <c r="J91" i="7"/>
  <c r="J90" i="7"/>
  <c r="K89" i="7"/>
  <c r="J89" i="7"/>
  <c r="J88" i="7"/>
  <c r="K87" i="7"/>
  <c r="J87" i="7"/>
  <c r="K86" i="7"/>
  <c r="J86" i="7"/>
  <c r="K85" i="7"/>
  <c r="J85" i="7"/>
  <c r="K84" i="7"/>
  <c r="J84" i="7"/>
  <c r="K83" i="7"/>
  <c r="J83" i="7"/>
  <c r="K82" i="7"/>
  <c r="J82" i="7"/>
  <c r="K81" i="7"/>
  <c r="J81" i="7"/>
  <c r="K80" i="7"/>
  <c r="J80" i="7"/>
  <c r="K79" i="7"/>
  <c r="J79" i="7"/>
  <c r="K78" i="7"/>
  <c r="J78" i="7"/>
  <c r="K77" i="7"/>
  <c r="J77" i="7"/>
  <c r="K76" i="7"/>
  <c r="J76" i="7"/>
  <c r="K75" i="7"/>
  <c r="J75" i="7"/>
  <c r="K74" i="7"/>
  <c r="J74" i="7"/>
  <c r="K73" i="7"/>
  <c r="J73" i="7"/>
  <c r="K72" i="7"/>
  <c r="J72" i="7"/>
  <c r="K69" i="7"/>
  <c r="K68" i="7"/>
  <c r="K67" i="7"/>
  <c r="K66" i="7"/>
  <c r="K65" i="7"/>
  <c r="K64" i="7"/>
  <c r="K63" i="7"/>
  <c r="K61" i="7"/>
  <c r="I60" i="7"/>
  <c r="K60" i="7" s="1"/>
  <c r="K59" i="7"/>
  <c r="K56" i="7"/>
  <c r="K55" i="7"/>
  <c r="K54" i="7"/>
  <c r="K53" i="7"/>
  <c r="M588" i="6"/>
  <c r="M572" i="6"/>
  <c r="M568" i="6"/>
  <c r="M564" i="6"/>
  <c r="M560" i="6"/>
  <c r="M556" i="6"/>
  <c r="M552" i="6"/>
  <c r="M536" i="6"/>
  <c r="M537" i="6" s="1"/>
  <c r="M532" i="6"/>
  <c r="M528" i="6"/>
  <c r="M524" i="6"/>
  <c r="M520" i="6"/>
  <c r="M516" i="6"/>
  <c r="M488" i="6"/>
  <c r="M484" i="6"/>
  <c r="M480" i="6"/>
  <c r="M476" i="6"/>
  <c r="M472" i="6"/>
  <c r="M468" i="6"/>
  <c r="M460" i="6"/>
  <c r="M456" i="6"/>
  <c r="M437" i="6"/>
  <c r="M432" i="6"/>
  <c r="M433" i="6" s="1"/>
  <c r="M420" i="6"/>
  <c r="M421" i="6" s="1"/>
  <c r="M249" i="6"/>
  <c r="M244" i="6"/>
  <c r="M245" i="6" s="1"/>
  <c r="M240" i="6"/>
  <c r="M241" i="6" s="1"/>
  <c r="M224" i="6"/>
  <c r="M225" i="6" s="1"/>
  <c r="M220" i="6"/>
  <c r="M221" i="6" s="1"/>
  <c r="M216" i="6"/>
  <c r="M217" i="6" s="1"/>
  <c r="M213" i="6"/>
  <c r="M209" i="6"/>
  <c r="M204" i="6"/>
  <c r="M205" i="6" s="1"/>
  <c r="M200" i="6"/>
  <c r="M201" i="6" s="1"/>
  <c r="M196" i="6"/>
  <c r="M197" i="6" s="1"/>
  <c r="M192" i="6"/>
  <c r="M193" i="6" s="1"/>
  <c r="M188" i="6"/>
  <c r="M189" i="6" s="1"/>
  <c r="M184" i="6"/>
  <c r="M185" i="6" s="1"/>
  <c r="M180" i="6"/>
  <c r="M181" i="6" s="1"/>
  <c r="M176" i="6"/>
  <c r="M177" i="6" s="1"/>
  <c r="M172" i="6"/>
  <c r="M173" i="6" s="1"/>
  <c r="M168" i="6"/>
  <c r="M169" i="6" s="1"/>
  <c r="M164" i="6"/>
  <c r="M165" i="6" s="1"/>
  <c r="M160" i="6"/>
  <c r="L160" i="6"/>
  <c r="M156" i="6"/>
  <c r="M157" i="6" s="1"/>
  <c r="M153" i="6"/>
  <c r="M148" i="6"/>
  <c r="M149" i="6" s="1"/>
  <c r="M144" i="6"/>
  <c r="M145" i="6" s="1"/>
  <c r="M140" i="6"/>
  <c r="M141" i="6" s="1"/>
  <c r="M136" i="6"/>
  <c r="M137" i="6" s="1"/>
  <c r="M132" i="6"/>
  <c r="M133" i="6" s="1"/>
  <c r="M128" i="6"/>
  <c r="M129" i="6" s="1"/>
  <c r="M124" i="6"/>
  <c r="M125" i="6" s="1"/>
  <c r="M120" i="6"/>
  <c r="M121" i="6" s="1"/>
  <c r="P107" i="5"/>
  <c r="K107" i="5" s="1"/>
  <c r="K106" i="5"/>
  <c r="U105" i="5"/>
  <c r="T105" i="5"/>
  <c r="S105" i="5"/>
  <c r="R105" i="5"/>
  <c r="P105" i="5"/>
  <c r="O105" i="5"/>
  <c r="N105" i="5"/>
  <c r="M105" i="5"/>
  <c r="U104" i="5"/>
  <c r="T104" i="5"/>
  <c r="S104" i="5"/>
  <c r="R104" i="5"/>
  <c r="P104" i="5"/>
  <c r="O104" i="5"/>
  <c r="N104" i="5"/>
  <c r="M104" i="5"/>
  <c r="U103" i="5"/>
  <c r="T103" i="5"/>
  <c r="S103" i="5"/>
  <c r="R103" i="5"/>
  <c r="P103" i="5"/>
  <c r="O103" i="5"/>
  <c r="N103" i="5"/>
  <c r="M103" i="5"/>
  <c r="K102" i="5"/>
  <c r="K101" i="5"/>
  <c r="K100" i="5"/>
  <c r="K99" i="5"/>
  <c r="K98" i="5"/>
  <c r="K97" i="5"/>
  <c r="K96" i="5"/>
  <c r="K95" i="5"/>
  <c r="K94" i="5"/>
  <c r="K93" i="5"/>
  <c r="K92" i="5"/>
  <c r="K91" i="5"/>
  <c r="K90" i="5"/>
  <c r="K89" i="5"/>
  <c r="K88" i="5"/>
  <c r="K87" i="5"/>
  <c r="K86" i="5"/>
  <c r="K85" i="5"/>
  <c r="K84" i="5"/>
  <c r="K83" i="5"/>
  <c r="K82" i="5"/>
  <c r="K81" i="5"/>
  <c r="K80" i="5"/>
  <c r="K79" i="5"/>
  <c r="K78" i="5"/>
  <c r="K77" i="5"/>
  <c r="K76" i="5"/>
  <c r="K75" i="5"/>
  <c r="K73" i="5"/>
  <c r="K72" i="5"/>
  <c r="K71" i="5"/>
  <c r="K70" i="5"/>
  <c r="K69" i="5"/>
  <c r="K68" i="5"/>
  <c r="K67" i="5"/>
  <c r="K66" i="5"/>
  <c r="K65" i="5"/>
  <c r="K64" i="5"/>
  <c r="K63" i="5"/>
  <c r="K62" i="5"/>
  <c r="K61" i="5"/>
  <c r="K60" i="5"/>
  <c r="K59" i="5"/>
  <c r="K58" i="5"/>
  <c r="K57" i="5"/>
  <c r="K56" i="5"/>
  <c r="K55" i="5"/>
  <c r="K54" i="5"/>
  <c r="K53" i="5"/>
  <c r="K52" i="5"/>
  <c r="K51" i="5"/>
  <c r="K50" i="5"/>
  <c r="K49" i="5"/>
  <c r="K48" i="5"/>
  <c r="K47" i="5"/>
  <c r="K46" i="5"/>
  <c r="K45" i="5"/>
  <c r="K44" i="5"/>
  <c r="K43" i="5"/>
  <c r="S59" i="4"/>
  <c r="Q59" i="4"/>
  <c r="O59" i="4"/>
  <c r="S58" i="4"/>
  <c r="Q58" i="4"/>
  <c r="S57" i="4"/>
  <c r="Q57" i="4"/>
  <c r="S56" i="4"/>
  <c r="Q56" i="4"/>
  <c r="O56" i="4"/>
  <c r="L56" i="4"/>
  <c r="I56" i="4"/>
  <c r="S55" i="4"/>
  <c r="Q55" i="4"/>
  <c r="S54" i="4"/>
  <c r="Q54" i="4"/>
  <c r="S53" i="4"/>
  <c r="Q53" i="4"/>
  <c r="P52" i="4"/>
  <c r="M52" i="4"/>
  <c r="J52" i="4"/>
  <c r="P51" i="4"/>
  <c r="M51" i="4"/>
  <c r="J51" i="4"/>
  <c r="S50" i="4"/>
  <c r="Q50" i="4"/>
  <c r="S49" i="4"/>
  <c r="Q49" i="4"/>
  <c r="S48" i="4"/>
  <c r="Q48" i="4"/>
  <c r="S47" i="4"/>
  <c r="Q47" i="4"/>
  <c r="J47" i="4"/>
  <c r="R47" i="4" s="1"/>
  <c r="S46" i="4"/>
  <c r="Q46" i="4"/>
  <c r="J46" i="4"/>
  <c r="R46" i="4" s="1"/>
  <c r="Q45" i="4"/>
  <c r="M45" i="4"/>
  <c r="S45" i="4" s="1"/>
  <c r="J45" i="4"/>
  <c r="R45" i="4" s="1"/>
  <c r="P44" i="4"/>
  <c r="M44" i="4"/>
  <c r="J44" i="4"/>
  <c r="Q43" i="4"/>
  <c r="M43" i="4"/>
  <c r="S43" i="4" s="1"/>
  <c r="J43" i="4"/>
  <c r="R43" i="4" s="1"/>
  <c r="P42" i="4"/>
  <c r="M42" i="4"/>
  <c r="J42" i="4"/>
  <c r="P41" i="4"/>
  <c r="M41" i="4"/>
  <c r="J41" i="4"/>
  <c r="P40" i="4"/>
  <c r="M40" i="4"/>
  <c r="J40" i="4"/>
  <c r="P39" i="4"/>
  <c r="Q39" i="4" s="1"/>
  <c r="M39" i="4"/>
  <c r="J39" i="4"/>
  <c r="P38" i="4"/>
  <c r="Q38" i="4" s="1"/>
  <c r="M38" i="4"/>
  <c r="J38" i="4"/>
  <c r="P37" i="4"/>
  <c r="M37" i="4"/>
  <c r="J37" i="4"/>
  <c r="P36" i="4"/>
  <c r="M36" i="4"/>
  <c r="J36" i="4"/>
  <c r="U52" i="3"/>
  <c r="T49" i="3"/>
  <c r="S49" i="3"/>
  <c r="R49" i="3"/>
  <c r="Q49" i="3"/>
  <c r="P49" i="3"/>
  <c r="O49" i="3"/>
  <c r="N49" i="3"/>
  <c r="M49" i="3"/>
  <c r="L49" i="3"/>
  <c r="T48" i="3"/>
  <c r="S48" i="3"/>
  <c r="S51" i="3" s="1"/>
  <c r="R48" i="3"/>
  <c r="Q48" i="3"/>
  <c r="P48" i="3"/>
  <c r="O48" i="3"/>
  <c r="N48" i="3"/>
  <c r="M48" i="3"/>
  <c r="L48" i="3"/>
  <c r="T47" i="3"/>
  <c r="T50" i="3" s="1"/>
  <c r="S47" i="3"/>
  <c r="R47" i="3"/>
  <c r="Q47" i="3"/>
  <c r="Q50" i="3" s="1"/>
  <c r="P47" i="3"/>
  <c r="O47" i="3"/>
  <c r="O51" i="3" s="1"/>
  <c r="N47" i="3"/>
  <c r="N50" i="3" s="1"/>
  <c r="M47" i="3"/>
  <c r="M50" i="3" s="1"/>
  <c r="L47" i="3"/>
  <c r="T46" i="3"/>
  <c r="S46" i="3"/>
  <c r="R46" i="3"/>
  <c r="Q46" i="3"/>
  <c r="P46" i="3"/>
  <c r="O46" i="3"/>
  <c r="N46" i="3"/>
  <c r="M46" i="3"/>
  <c r="L46" i="3"/>
  <c r="U45" i="3"/>
  <c r="U44" i="3"/>
  <c r="U43" i="3"/>
  <c r="U42" i="3"/>
  <c r="U41" i="3"/>
  <c r="U40" i="3"/>
  <c r="U39" i="3"/>
  <c r="U38" i="3"/>
  <c r="U37" i="3"/>
  <c r="U36" i="3"/>
  <c r="U35" i="3"/>
  <c r="U34" i="3"/>
  <c r="U33" i="3"/>
  <c r="U32" i="3"/>
  <c r="U31" i="3"/>
  <c r="U30" i="3"/>
  <c r="U29" i="3"/>
  <c r="U28" i="3"/>
  <c r="U27" i="3"/>
  <c r="U26" i="3"/>
  <c r="K132" i="2"/>
  <c r="K131" i="2" s="1"/>
  <c r="K130" i="2"/>
  <c r="H130" i="2"/>
  <c r="M129" i="2"/>
  <c r="J129" i="2"/>
  <c r="N128" i="2"/>
  <c r="M128" i="2"/>
  <c r="J128" i="2"/>
  <c r="N127" i="2"/>
  <c r="M127" i="2"/>
  <c r="J127" i="2"/>
  <c r="N126" i="2"/>
  <c r="M126" i="2"/>
  <c r="J126" i="2"/>
  <c r="N125" i="2"/>
  <c r="M125" i="2"/>
  <c r="J125" i="2"/>
  <c r="N124" i="2"/>
  <c r="M124" i="2"/>
  <c r="J124" i="2"/>
  <c r="M123" i="2"/>
  <c r="J123" i="2"/>
  <c r="M122" i="2"/>
  <c r="J122" i="2"/>
  <c r="J121" i="2"/>
  <c r="K120" i="2"/>
  <c r="H120" i="2"/>
  <c r="H103" i="2" s="1"/>
  <c r="M119" i="2"/>
  <c r="J119" i="2"/>
  <c r="N118" i="2"/>
  <c r="M118" i="2"/>
  <c r="J118" i="2"/>
  <c r="N117" i="2"/>
  <c r="M117" i="2"/>
  <c r="F117" i="2"/>
  <c r="J117" i="2" s="1"/>
  <c r="N116" i="2"/>
  <c r="M116" i="2"/>
  <c r="J116" i="2"/>
  <c r="M115" i="2"/>
  <c r="J115" i="2"/>
  <c r="N114" i="2"/>
  <c r="M114" i="2"/>
  <c r="J114" i="2"/>
  <c r="N113" i="2"/>
  <c r="M113" i="2"/>
  <c r="J113" i="2"/>
  <c r="N112" i="2"/>
  <c r="M112" i="2"/>
  <c r="J112" i="2"/>
  <c r="M111" i="2"/>
  <c r="J111" i="2"/>
  <c r="M110" i="2"/>
  <c r="J110" i="2"/>
  <c r="M109" i="2"/>
  <c r="J109" i="2"/>
  <c r="M108" i="2"/>
  <c r="J108" i="2"/>
  <c r="M107" i="2"/>
  <c r="J107" i="2"/>
  <c r="M106" i="2"/>
  <c r="J106" i="2"/>
  <c r="N105" i="2"/>
  <c r="M105" i="2"/>
  <c r="J105" i="2"/>
  <c r="N102" i="2"/>
  <c r="M102" i="2"/>
  <c r="J102" i="2"/>
  <c r="N101" i="2"/>
  <c r="M101" i="2"/>
  <c r="J101" i="2"/>
  <c r="N100" i="2"/>
  <c r="M100" i="2"/>
  <c r="J100" i="2"/>
  <c r="N99" i="2"/>
  <c r="M99" i="2"/>
  <c r="J99" i="2"/>
  <c r="N98" i="2"/>
  <c r="M98" i="2"/>
  <c r="J98" i="2"/>
  <c r="N97" i="2"/>
  <c r="M97" i="2"/>
  <c r="J97" i="2"/>
  <c r="N96" i="2"/>
  <c r="M96" i="2"/>
  <c r="J96" i="2"/>
  <c r="N95" i="2"/>
  <c r="M95" i="2"/>
  <c r="J95" i="2"/>
  <c r="N94" i="2"/>
  <c r="M94" i="2"/>
  <c r="J94" i="2"/>
  <c r="K92" i="2"/>
  <c r="H92" i="2"/>
  <c r="E85" i="2"/>
  <c r="K84" i="2"/>
  <c r="H84" i="2"/>
  <c r="F84" i="2"/>
  <c r="E84" i="2"/>
  <c r="N83" i="2"/>
  <c r="M83" i="2"/>
  <c r="J83" i="2"/>
  <c r="E83" i="2"/>
  <c r="M82" i="2"/>
  <c r="J82" i="2"/>
  <c r="E82" i="2"/>
  <c r="K81" i="2"/>
  <c r="H81" i="2"/>
  <c r="M81" i="2" s="1"/>
  <c r="F81" i="2"/>
  <c r="E81" i="2"/>
  <c r="N80" i="2"/>
  <c r="M80" i="2"/>
  <c r="J80" i="2"/>
  <c r="E80" i="2"/>
  <c r="M79" i="2"/>
  <c r="J79" i="2"/>
  <c r="E79" i="2"/>
  <c r="K78" i="2"/>
  <c r="H78" i="2"/>
  <c r="J78" i="2" s="1"/>
  <c r="E78" i="2"/>
  <c r="N77" i="2"/>
  <c r="M77" i="2"/>
  <c r="J77" i="2"/>
  <c r="E77" i="2"/>
  <c r="M76" i="2"/>
  <c r="J76" i="2"/>
  <c r="E76" i="2"/>
  <c r="M75" i="2"/>
  <c r="J75" i="2"/>
  <c r="E75" i="2"/>
  <c r="M74" i="2"/>
  <c r="J74" i="2"/>
  <c r="E74" i="2"/>
  <c r="N73" i="2"/>
  <c r="M73" i="2"/>
  <c r="J73" i="2"/>
  <c r="E73" i="2"/>
  <c r="N72" i="2"/>
  <c r="M72" i="2"/>
  <c r="J72" i="2"/>
  <c r="E72" i="2"/>
  <c r="N71" i="2"/>
  <c r="M71" i="2"/>
  <c r="J71" i="2"/>
  <c r="E71" i="2"/>
  <c r="U46" i="3" l="1"/>
  <c r="R50" i="3"/>
  <c r="U48" i="3"/>
  <c r="U51" i="3" s="1"/>
  <c r="U49" i="3"/>
  <c r="U47" i="3"/>
  <c r="U50" i="3" s="1"/>
  <c r="N51" i="3"/>
  <c r="T51" i="3"/>
  <c r="P50" i="3"/>
  <c r="O50" i="3"/>
  <c r="K85" i="2"/>
  <c r="K86" i="2" s="1"/>
  <c r="M161" i="6"/>
  <c r="K105" i="5"/>
  <c r="K103" i="5"/>
  <c r="K104" i="5"/>
  <c r="M84" i="2"/>
  <c r="R44" i="4"/>
  <c r="S39" i="4"/>
  <c r="S37" i="4"/>
  <c r="R42" i="4"/>
  <c r="Q44" i="4"/>
  <c r="S40" i="4"/>
  <c r="S51" i="4"/>
  <c r="S36" i="4"/>
  <c r="S41" i="4"/>
  <c r="R39" i="4"/>
  <c r="S44" i="4"/>
  <c r="R52" i="4"/>
  <c r="N81" i="2"/>
  <c r="E86" i="2"/>
  <c r="N84" i="2"/>
  <c r="J130" i="2"/>
  <c r="L192" i="2"/>
  <c r="L189" i="2"/>
  <c r="L197" i="2"/>
  <c r="L191" i="2"/>
  <c r="L182" i="2"/>
  <c r="L180" i="2"/>
  <c r="L179" i="2"/>
  <c r="L190" i="2"/>
  <c r="L181" i="2"/>
  <c r="L188" i="2"/>
  <c r="L196" i="2"/>
  <c r="L187" i="2"/>
  <c r="L195" i="2"/>
  <c r="L186" i="2"/>
  <c r="L193" i="2"/>
  <c r="L185" i="2"/>
  <c r="L198" i="2"/>
  <c r="L177" i="2"/>
  <c r="N78" i="2"/>
  <c r="F85" i="2"/>
  <c r="F86" i="2" s="1"/>
  <c r="G71" i="2" s="1"/>
  <c r="N120" i="2"/>
  <c r="H85" i="2"/>
  <c r="H86" i="2" s="1"/>
  <c r="I78" i="2" s="1"/>
  <c r="J84" i="2"/>
  <c r="J92" i="2"/>
  <c r="F120" i="2"/>
  <c r="J120" i="2" s="1"/>
  <c r="J103" i="2" s="1"/>
  <c r="M92" i="2"/>
  <c r="M120" i="2"/>
  <c r="M130" i="2"/>
  <c r="J81" i="2"/>
  <c r="H137" i="2"/>
  <c r="I100" i="2" s="1"/>
  <c r="L183" i="2"/>
  <c r="K174" i="2"/>
  <c r="N171" i="2"/>
  <c r="Q37" i="4"/>
  <c r="S38" i="4"/>
  <c r="Q41" i="4"/>
  <c r="S42" i="4"/>
  <c r="Q52" i="4"/>
  <c r="R38" i="4"/>
  <c r="R37" i="4"/>
  <c r="R41" i="4"/>
  <c r="Q36" i="4"/>
  <c r="Q40" i="4"/>
  <c r="Q51" i="4"/>
  <c r="S52" i="4"/>
  <c r="R36" i="4"/>
  <c r="R40" i="4"/>
  <c r="R51" i="4"/>
  <c r="Q42" i="4"/>
  <c r="S50" i="3"/>
  <c r="L50" i="3"/>
  <c r="L51" i="3"/>
  <c r="M51" i="3"/>
  <c r="I127" i="2"/>
  <c r="K89" i="2"/>
  <c r="L78" i="2" s="1"/>
  <c r="I103" i="2"/>
  <c r="I130" i="2"/>
  <c r="N92" i="2"/>
  <c r="N130" i="2"/>
  <c r="M78" i="2"/>
  <c r="K103" i="2"/>
  <c r="K137" i="2" s="1"/>
  <c r="L92" i="2" s="1"/>
  <c r="N85" i="2" l="1"/>
  <c r="I124" i="2"/>
  <c r="I120" i="2"/>
  <c r="I92" i="2"/>
  <c r="I116" i="2"/>
  <c r="I99" i="2"/>
  <c r="I117" i="2"/>
  <c r="G83" i="2"/>
  <c r="M103" i="2"/>
  <c r="M137" i="2" s="1"/>
  <c r="G77" i="2"/>
  <c r="G74" i="2"/>
  <c r="G73" i="2"/>
  <c r="J137" i="2"/>
  <c r="G76" i="2"/>
  <c r="G78" i="2"/>
  <c r="G82" i="2"/>
  <c r="I106" i="2"/>
  <c r="G80" i="2"/>
  <c r="I96" i="2"/>
  <c r="I113" i="2"/>
  <c r="I114" i="2"/>
  <c r="J85" i="2"/>
  <c r="J86" i="2" s="1"/>
  <c r="I98" i="2"/>
  <c r="M85" i="2"/>
  <c r="I125" i="2"/>
  <c r="I105" i="2"/>
  <c r="G79" i="2"/>
  <c r="I97" i="2"/>
  <c r="I94" i="2"/>
  <c r="I118" i="2"/>
  <c r="I101" i="2"/>
  <c r="I126" i="2"/>
  <c r="G72" i="2"/>
  <c r="I95" i="2"/>
  <c r="I128" i="2"/>
  <c r="G75" i="2"/>
  <c r="I112" i="2"/>
  <c r="I102" i="2"/>
  <c r="M86" i="2"/>
  <c r="I71" i="2"/>
  <c r="I79" i="2"/>
  <c r="I77" i="2"/>
  <c r="I72" i="2"/>
  <c r="I80" i="2"/>
  <c r="I75" i="2"/>
  <c r="I76" i="2"/>
  <c r="I82" i="2"/>
  <c r="I73" i="2"/>
  <c r="I74" i="2"/>
  <c r="I83" i="2"/>
  <c r="L75" i="2"/>
  <c r="L72" i="2"/>
  <c r="L82" i="2"/>
  <c r="L73" i="2"/>
  <c r="L80" i="2"/>
  <c r="L74" i="2"/>
  <c r="L81" i="2"/>
  <c r="L86" i="2" s="1"/>
  <c r="L79" i="2"/>
  <c r="L83" i="2"/>
  <c r="L76" i="2"/>
  <c r="L71" i="2"/>
  <c r="L77" i="2"/>
  <c r="L125" i="2"/>
  <c r="L113" i="2"/>
  <c r="L105" i="2"/>
  <c r="L98" i="2"/>
  <c r="L96" i="2"/>
  <c r="L94" i="2"/>
  <c r="L128" i="2"/>
  <c r="L118" i="2"/>
  <c r="L126" i="2"/>
  <c r="L124" i="2"/>
  <c r="L112" i="2"/>
  <c r="L97" i="2"/>
  <c r="L117" i="2"/>
  <c r="L100" i="2"/>
  <c r="L101" i="2"/>
  <c r="L99" i="2"/>
  <c r="L127" i="2"/>
  <c r="L120" i="2"/>
  <c r="L95" i="2"/>
  <c r="L114" i="2"/>
  <c r="L106" i="2"/>
  <c r="L116" i="2"/>
  <c r="L102" i="2"/>
  <c r="N86" i="2"/>
  <c r="L103" i="2"/>
  <c r="N103" i="2"/>
  <c r="L85" i="2"/>
  <c r="L130" i="2"/>
  <c r="L84" i="2"/>
  <c r="G84" i="2" l="1"/>
  <c r="G81" i="2"/>
  <c r="G85" i="2" s="1"/>
  <c r="G86" i="2" s="1"/>
  <c r="I81" i="2"/>
  <c r="I84" i="2"/>
  <c r="I85" i="2" l="1"/>
  <c r="I86" i="2" s="1"/>
  <c r="K393" i="7" l="1"/>
  <c r="J393" i="7"/>
  <c r="K392" i="7"/>
  <c r="J392" i="7"/>
  <c r="K391" i="7"/>
  <c r="J391" i="7"/>
  <c r="K390" i="7"/>
  <c r="J390" i="7"/>
  <c r="K381" i="7"/>
  <c r="J381" i="7"/>
  <c r="K379" i="7"/>
  <c r="J379" i="7"/>
  <c r="J378" i="7"/>
  <c r="K377" i="7"/>
  <c r="J377" i="7"/>
  <c r="K375" i="7"/>
  <c r="J375" i="7"/>
  <c r="K374" i="7"/>
  <c r="J374" i="7"/>
  <c r="K373" i="7"/>
  <c r="J373" i="7"/>
  <c r="K372" i="7"/>
  <c r="J372" i="7"/>
  <c r="K371" i="7"/>
  <c r="J371" i="7"/>
  <c r="K370" i="7"/>
  <c r="J370" i="7"/>
  <c r="K369" i="7"/>
  <c r="J369" i="7"/>
  <c r="K368" i="7"/>
  <c r="J368" i="7"/>
  <c r="K367" i="7"/>
  <c r="J367" i="7"/>
  <c r="K366" i="7"/>
  <c r="J366" i="7"/>
  <c r="K365" i="7"/>
  <c r="J365" i="7"/>
  <c r="K364" i="7"/>
  <c r="J364" i="7"/>
  <c r="K363" i="7"/>
  <c r="J363" i="7"/>
  <c r="K362" i="7"/>
  <c r="J362" i="7"/>
  <c r="K361" i="7"/>
  <c r="J361" i="7"/>
  <c r="K360" i="7"/>
  <c r="J360" i="7"/>
  <c r="K359" i="7"/>
  <c r="J359" i="7"/>
  <c r="K358" i="7"/>
  <c r="J358" i="7"/>
  <c r="K357" i="7"/>
  <c r="J357" i="7"/>
  <c r="K356" i="7"/>
  <c r="J356" i="7"/>
  <c r="K355" i="7"/>
  <c r="J355" i="7"/>
  <c r="K354" i="7"/>
  <c r="J354" i="7"/>
  <c r="K353" i="7"/>
  <c r="J353" i="7"/>
  <c r="K352" i="7"/>
  <c r="J352" i="7"/>
  <c r="K351" i="7"/>
  <c r="J351" i="7"/>
  <c r="K350" i="7"/>
  <c r="J350" i="7"/>
  <c r="K349" i="7"/>
  <c r="J349" i="7"/>
  <c r="K348" i="7"/>
  <c r="J348" i="7"/>
  <c r="K347" i="7"/>
  <c r="J347" i="7"/>
  <c r="K346" i="7"/>
  <c r="J346" i="7"/>
  <c r="K345" i="7"/>
  <c r="J345" i="7"/>
  <c r="K344" i="7"/>
  <c r="J344" i="7"/>
  <c r="K343" i="7"/>
  <c r="J343" i="7"/>
  <c r="K342" i="7"/>
  <c r="J342" i="7"/>
  <c r="K341" i="7"/>
  <c r="J341" i="7"/>
  <c r="K339" i="7"/>
  <c r="J339" i="7"/>
  <c r="K338" i="7"/>
  <c r="K337" i="7"/>
  <c r="J337" i="7"/>
  <c r="K336" i="7"/>
  <c r="J336" i="7"/>
  <c r="K335" i="7"/>
  <c r="J335" i="7"/>
  <c r="K334" i="7"/>
  <c r="J334" i="7"/>
  <c r="K333" i="7"/>
  <c r="J333" i="7"/>
  <c r="K332" i="7"/>
  <c r="J332" i="7"/>
  <c r="K331" i="7"/>
  <c r="J331" i="7"/>
  <c r="K330" i="7"/>
  <c r="J330" i="7"/>
  <c r="K329" i="7"/>
  <c r="J329" i="7"/>
  <c r="K328" i="7"/>
  <c r="J328" i="7"/>
  <c r="K327" i="7"/>
  <c r="J327" i="7"/>
  <c r="K326" i="7"/>
  <c r="J326" i="7"/>
  <c r="K323" i="7"/>
  <c r="G323" i="7"/>
  <c r="K320" i="7"/>
  <c r="J320" i="7"/>
  <c r="K319" i="7"/>
  <c r="J319" i="7"/>
  <c r="K318" i="7"/>
  <c r="J318" i="7"/>
  <c r="K317" i="7"/>
  <c r="J317" i="7"/>
  <c r="K316" i="7"/>
  <c r="J316" i="7"/>
  <c r="K315" i="7"/>
  <c r="J315" i="7"/>
  <c r="K314" i="7"/>
  <c r="J314" i="7"/>
  <c r="K313" i="7"/>
  <c r="J313" i="7"/>
  <c r="K312" i="7"/>
  <c r="J312" i="7"/>
  <c r="K311" i="7"/>
  <c r="J311" i="7"/>
  <c r="K310" i="7"/>
  <c r="J310" i="7"/>
  <c r="K309" i="7"/>
  <c r="J309" i="7"/>
  <c r="K308" i="7"/>
  <c r="J308" i="7"/>
  <c r="K307" i="7"/>
  <c r="J307" i="7"/>
  <c r="K306" i="7"/>
  <c r="J306" i="7"/>
  <c r="K305" i="7"/>
  <c r="K301" i="7" s="1"/>
  <c r="J305" i="7"/>
  <c r="J301" i="7" s="1"/>
  <c r="I301" i="7"/>
  <c r="H301" i="7"/>
  <c r="G301" i="7"/>
  <c r="K297" i="7"/>
  <c r="J297" i="7"/>
  <c r="K296" i="7"/>
  <c r="J296" i="7"/>
  <c r="K295" i="7"/>
  <c r="J295" i="7"/>
  <c r="K294" i="7"/>
  <c r="J294" i="7"/>
  <c r="K293" i="7"/>
  <c r="J293" i="7"/>
  <c r="K292" i="7"/>
  <c r="J292" i="7"/>
  <c r="K291" i="7"/>
  <c r="J291" i="7"/>
  <c r="K290" i="7"/>
  <c r="J290" i="7"/>
  <c r="K289" i="7"/>
  <c r="J289" i="7"/>
  <c r="K288" i="7"/>
  <c r="J288" i="7"/>
  <c r="K287" i="7"/>
  <c r="J287" i="7"/>
  <c r="K286" i="7"/>
  <c r="J286" i="7"/>
  <c r="K285" i="7"/>
  <c r="J285" i="7"/>
  <c r="K284" i="7"/>
  <c r="J284" i="7"/>
  <c r="K283" i="7"/>
  <c r="J283" i="7"/>
  <c r="K282" i="7"/>
  <c r="J282" i="7"/>
  <c r="K281" i="7"/>
  <c r="J281" i="7"/>
  <c r="K280" i="7"/>
  <c r="J280" i="7"/>
  <c r="K279" i="7"/>
  <c r="J279" i="7"/>
  <c r="K278" i="7"/>
  <c r="J278" i="7"/>
  <c r="K277" i="7"/>
  <c r="J277" i="7"/>
  <c r="K276" i="7"/>
  <c r="J276" i="7"/>
  <c r="K275" i="7"/>
  <c r="J275" i="7"/>
  <c r="K274" i="7"/>
  <c r="J274" i="7"/>
  <c r="K273" i="7"/>
  <c r="J273" i="7"/>
  <c r="K272" i="7"/>
  <c r="J272" i="7"/>
  <c r="K271" i="7"/>
  <c r="J271" i="7"/>
  <c r="K270" i="7"/>
  <c r="J270" i="7"/>
  <c r="K269" i="7"/>
  <c r="J269" i="7"/>
  <c r="K268" i="7"/>
  <c r="J268" i="7"/>
  <c r="K267" i="7"/>
  <c r="J267" i="7"/>
  <c r="K266" i="7"/>
  <c r="J266" i="7"/>
  <c r="K265" i="7"/>
  <c r="J265" i="7"/>
  <c r="K264" i="7"/>
  <c r="J264" i="7"/>
  <c r="K263" i="7"/>
  <c r="J263" i="7"/>
  <c r="K262" i="7"/>
  <c r="J262" i="7"/>
  <c r="K261" i="7"/>
  <c r="J261" i="7"/>
  <c r="K260" i="7"/>
  <c r="J260" i="7"/>
  <c r="K259" i="7"/>
  <c r="J259" i="7"/>
  <c r="K258" i="7"/>
  <c r="J258" i="7"/>
  <c r="K257" i="7"/>
  <c r="J257" i="7"/>
  <c r="K256" i="7"/>
  <c r="J256" i="7"/>
  <c r="K255" i="7"/>
  <c r="J255" i="7"/>
  <c r="K254" i="7"/>
  <c r="J254" i="7"/>
  <c r="K253" i="7"/>
  <c r="J253" i="7"/>
  <c r="K252" i="7"/>
  <c r="J252" i="7"/>
  <c r="K251" i="7"/>
  <c r="J251" i="7"/>
  <c r="K250" i="7"/>
  <c r="J250" i="7"/>
  <c r="K249" i="7"/>
  <c r="J249" i="7"/>
  <c r="K248" i="7"/>
  <c r="J248" i="7"/>
  <c r="K247" i="7"/>
  <c r="J247" i="7"/>
  <c r="K246" i="7"/>
  <c r="J246" i="7"/>
  <c r="K245" i="7"/>
  <c r="J245" i="7"/>
  <c r="K244" i="7"/>
  <c r="J244" i="7"/>
  <c r="K243" i="7"/>
  <c r="J243" i="7"/>
  <c r="K242" i="7"/>
  <c r="J242" i="7"/>
  <c r="K241" i="7"/>
  <c r="J241" i="7"/>
  <c r="K240" i="7"/>
  <c r="J240" i="7"/>
  <c r="K239" i="7"/>
  <c r="J239" i="7"/>
  <c r="K238" i="7"/>
  <c r="J238" i="7"/>
  <c r="K237" i="7"/>
  <c r="J237" i="7"/>
  <c r="K236" i="7"/>
  <c r="J236" i="7"/>
  <c r="K235" i="7"/>
  <c r="J235" i="7"/>
  <c r="K234" i="7"/>
  <c r="J234" i="7"/>
  <c r="K233" i="7"/>
  <c r="J233" i="7"/>
  <c r="K232" i="7"/>
  <c r="J232" i="7"/>
  <c r="K231" i="7"/>
  <c r="J231" i="7"/>
  <c r="K230" i="7"/>
  <c r="J230" i="7"/>
  <c r="K229" i="7"/>
  <c r="J229" i="7"/>
  <c r="K228" i="7"/>
  <c r="J228" i="7"/>
  <c r="K227" i="7"/>
  <c r="J227" i="7"/>
  <c r="K226" i="7"/>
  <c r="J226" i="7"/>
  <c r="K225" i="7"/>
  <c r="J225" i="7"/>
  <c r="K224" i="7"/>
  <c r="J224" i="7"/>
  <c r="K223" i="7"/>
  <c r="J223" i="7"/>
  <c r="K222" i="7"/>
  <c r="J222" i="7"/>
  <c r="K221" i="7"/>
  <c r="J221" i="7"/>
  <c r="K220" i="7"/>
  <c r="J220" i="7"/>
  <c r="K219" i="7"/>
  <c r="J219" i="7"/>
  <c r="K218" i="7"/>
  <c r="J218" i="7"/>
  <c r="K217" i="7"/>
  <c r="J217" i="7"/>
  <c r="K216" i="7"/>
  <c r="J216" i="7"/>
  <c r="K215" i="7"/>
  <c r="J215" i="7"/>
  <c r="K214" i="7"/>
  <c r="J214" i="7"/>
  <c r="J213" i="7"/>
  <c r="J212" i="7"/>
  <c r="K211" i="7"/>
  <c r="J211" i="7"/>
  <c r="K210" i="7"/>
  <c r="J210" i="7"/>
  <c r="K209" i="7"/>
  <c r="J209" i="7"/>
  <c r="K208" i="7"/>
  <c r="J208" i="7"/>
  <c r="K207" i="7"/>
  <c r="J207" i="7"/>
  <c r="K206" i="7"/>
  <c r="J206" i="7"/>
  <c r="K205" i="7"/>
  <c r="J205" i="7"/>
  <c r="K204" i="7"/>
  <c r="J204" i="7"/>
  <c r="K203" i="7"/>
  <c r="J203" i="7"/>
  <c r="K202" i="7"/>
  <c r="J202" i="7"/>
  <c r="K201" i="7"/>
  <c r="J201" i="7"/>
  <c r="K200" i="7"/>
  <c r="J200" i="7"/>
  <c r="K199" i="7"/>
  <c r="J199" i="7"/>
  <c r="K198" i="7"/>
  <c r="J198" i="7"/>
  <c r="K197" i="7"/>
  <c r="J197" i="7"/>
  <c r="K196" i="7"/>
  <c r="J196" i="7"/>
  <c r="K195" i="7"/>
  <c r="J195" i="7"/>
  <c r="K194" i="7"/>
  <c r="J194" i="7"/>
  <c r="K193" i="7"/>
  <c r="J193" i="7"/>
  <c r="K192" i="7"/>
  <c r="J192" i="7"/>
  <c r="K191" i="7"/>
  <c r="J191" i="7"/>
  <c r="K190" i="7"/>
  <c r="H187" i="7"/>
  <c r="G187" i="7"/>
  <c r="J186" i="7"/>
  <c r="M3190" i="6" l="1"/>
  <c r="M3191" i="6" s="1"/>
  <c r="M3186" i="6"/>
  <c r="M3187" i="6" s="1"/>
  <c r="M3182" i="6"/>
  <c r="M3183" i="6" s="1"/>
  <c r="M3178" i="6"/>
  <c r="M3179" i="6" s="1"/>
  <c r="M3174" i="6"/>
  <c r="M3175" i="6" s="1"/>
  <c r="M3170" i="6"/>
  <c r="M3171" i="6" s="1"/>
  <c r="M3166" i="6"/>
  <c r="M3167" i="6" s="1"/>
  <c r="M3162" i="6"/>
  <c r="M3163" i="6" s="1"/>
  <c r="M3158" i="6"/>
  <c r="M3159" i="6" s="1"/>
  <c r="M3154" i="6"/>
  <c r="M3155" i="6" s="1"/>
  <c r="M3150" i="6"/>
  <c r="M3151" i="6" s="1"/>
  <c r="M3146" i="6"/>
  <c r="M3147" i="6" s="1"/>
  <c r="M3142" i="6"/>
  <c r="M3143" i="6" s="1"/>
  <c r="M3138" i="6"/>
  <c r="M3139" i="6" s="1"/>
  <c r="M3134" i="6"/>
  <c r="M3135" i="6" s="1"/>
  <c r="M3118" i="6"/>
  <c r="M3119" i="6" s="1"/>
  <c r="M3114" i="6"/>
  <c r="M3115" i="6" s="1"/>
  <c r="M3111" i="6"/>
  <c r="M3082" i="6"/>
  <c r="M3083" i="6" s="1"/>
  <c r="M3078" i="6"/>
  <c r="M3079" i="6" s="1"/>
  <c r="M3074" i="6"/>
  <c r="M3075" i="6" s="1"/>
  <c r="M2950" i="6"/>
  <c r="M2951" i="6" s="1"/>
  <c r="M2946" i="6"/>
  <c r="M2947" i="6" s="1"/>
  <c r="M2942" i="6"/>
  <c r="M2943" i="6" s="1"/>
  <c r="M2938" i="6"/>
  <c r="M2939" i="6" s="1"/>
  <c r="M2934" i="6"/>
  <c r="M2935" i="6" s="1"/>
  <c r="M2930" i="6"/>
  <c r="M2931" i="6" s="1"/>
  <c r="M2926" i="6"/>
  <c r="M2927" i="6" s="1"/>
  <c r="M2922" i="6"/>
  <c r="M2923" i="6" s="1"/>
  <c r="M2918" i="6"/>
  <c r="M2919" i="6" s="1"/>
  <c r="M2914" i="6"/>
  <c r="M2915" i="6" s="1"/>
  <c r="M2910" i="6"/>
  <c r="M2911" i="6" s="1"/>
  <c r="M2906" i="6"/>
  <c r="M2907" i="6" s="1"/>
  <c r="M2902" i="6"/>
  <c r="M2903" i="6" s="1"/>
  <c r="M2898" i="6"/>
  <c r="M2899" i="6" s="1"/>
  <c r="M2894" i="6"/>
  <c r="M2895" i="6" s="1"/>
  <c r="M2890" i="6"/>
  <c r="M2891" i="6" s="1"/>
  <c r="M2886" i="6"/>
  <c r="M2887" i="6" s="1"/>
  <c r="M2882" i="6"/>
  <c r="M2883" i="6" s="1"/>
  <c r="M2878" i="6"/>
  <c r="M2879" i="6" s="1"/>
  <c r="M2874" i="6"/>
  <c r="M2875" i="6" s="1"/>
  <c r="M2870" i="6"/>
  <c r="M2871" i="6" s="1"/>
  <c r="M2854" i="6"/>
  <c r="M2855" i="6" s="1"/>
  <c r="M2850" i="6"/>
  <c r="M2851" i="6" s="1"/>
  <c r="M2846" i="6"/>
  <c r="M2847" i="6" s="1"/>
  <c r="M2842" i="6"/>
  <c r="M2843" i="6" s="1"/>
  <c r="M2838" i="6"/>
  <c r="M2839" i="6" s="1"/>
  <c r="M2834" i="6"/>
  <c r="M2835" i="6" s="1"/>
  <c r="M2830" i="6"/>
  <c r="M2831" i="6" s="1"/>
  <c r="M2826" i="6"/>
  <c r="M2827" i="6" s="1"/>
  <c r="M2822" i="6"/>
  <c r="M2823" i="6" s="1"/>
  <c r="M2818" i="6"/>
  <c r="M2819" i="6" s="1"/>
  <c r="M2814" i="6"/>
  <c r="M2815" i="6" s="1"/>
  <c r="M2810" i="6"/>
  <c r="M2811" i="6" s="1"/>
  <c r="M2806" i="6"/>
  <c r="M2807" i="6" s="1"/>
  <c r="M2802" i="6"/>
  <c r="M2803" i="6" s="1"/>
  <c r="M2798" i="6"/>
  <c r="M2799" i="6" s="1"/>
  <c r="M2782" i="6"/>
  <c r="M2783" i="6" s="1"/>
  <c r="M2778" i="6"/>
  <c r="M2779" i="6" s="1"/>
  <c r="M2774" i="6"/>
  <c r="M2775" i="6" s="1"/>
  <c r="M2770" i="6"/>
  <c r="M2771" i="6" s="1"/>
  <c r="M2766" i="6"/>
  <c r="M2767" i="6" s="1"/>
  <c r="M2762" i="6"/>
  <c r="M2763" i="6" s="1"/>
  <c r="M2758" i="6"/>
  <c r="M2759" i="6" s="1"/>
  <c r="M2754" i="6"/>
  <c r="M2755" i="6" s="1"/>
  <c r="M2750" i="6"/>
  <c r="M2751" i="6" s="1"/>
  <c r="M2746" i="6"/>
  <c r="M2747" i="6" s="1"/>
  <c r="M2742" i="6"/>
  <c r="M2743" i="6" s="1"/>
  <c r="M2738" i="6"/>
  <c r="M2739" i="6" s="1"/>
  <c r="M2734" i="6"/>
  <c r="M2735" i="6" s="1"/>
  <c r="M2730" i="6"/>
  <c r="M2731" i="6" s="1"/>
  <c r="M2726" i="6"/>
  <c r="M2727" i="6" s="1"/>
  <c r="M2650" i="6"/>
  <c r="M2651" i="6" s="1"/>
  <c r="M2646" i="6"/>
  <c r="M2647" i="6" s="1"/>
  <c r="M2642" i="6"/>
  <c r="M2643" i="6" s="1"/>
  <c r="L2591" i="6"/>
  <c r="M2590" i="6"/>
  <c r="M2591" i="6" s="1"/>
  <c r="M2587" i="6"/>
  <c r="M2582" i="6"/>
  <c r="M2583" i="6" s="1"/>
  <c r="M2086" i="6"/>
  <c r="M2087" i="6" s="1"/>
  <c r="M2082" i="6"/>
  <c r="M2083" i="6" s="1"/>
  <c r="M2078" i="6"/>
  <c r="M2079" i="6" s="1"/>
  <c r="M2074" i="6"/>
  <c r="M2075" i="6" s="1"/>
  <c r="M2070" i="6"/>
  <c r="M2071" i="6" s="1"/>
  <c r="M2066" i="6"/>
  <c r="M2067" i="6" s="1"/>
  <c r="M2062" i="6"/>
  <c r="M2063" i="6" s="1"/>
  <c r="M2058" i="6"/>
  <c r="M2059" i="6" s="1"/>
  <c r="M2054" i="6"/>
  <c r="M2055" i="6" s="1"/>
  <c r="M2050" i="6"/>
  <c r="M2051" i="6" s="1"/>
  <c r="M2046" i="6"/>
  <c r="M2047" i="6" s="1"/>
  <c r="M2042" i="6"/>
  <c r="M2043" i="6" s="1"/>
  <c r="M2038" i="6"/>
  <c r="M2039" i="6" s="1"/>
  <c r="M2034" i="6"/>
  <c r="M2035" i="6" s="1"/>
  <c r="M2030" i="6"/>
  <c r="M2031" i="6" s="1"/>
  <c r="M2026" i="6"/>
  <c r="M2027" i="6" s="1"/>
  <c r="M2022" i="6"/>
  <c r="M2023" i="6" s="1"/>
  <c r="M2018" i="6"/>
  <c r="M2019" i="6" s="1"/>
  <c r="M2014" i="6"/>
  <c r="M2015" i="6" s="1"/>
  <c r="M2010" i="6"/>
  <c r="M2011" i="6" s="1"/>
  <c r="M2006" i="6"/>
  <c r="M2007" i="6" s="1"/>
  <c r="M2002" i="6"/>
  <c r="M2003" i="6" s="1"/>
  <c r="M1998" i="6"/>
  <c r="M1999" i="6" s="1"/>
  <c r="M1994" i="6"/>
  <c r="M1995" i="6" s="1"/>
  <c r="M1990" i="6"/>
  <c r="M1991" i="6" s="1"/>
  <c r="M1986" i="6"/>
  <c r="M1987" i="6" s="1"/>
  <c r="M1982" i="6"/>
  <c r="M1983" i="6" s="1"/>
  <c r="M1918" i="6"/>
  <c r="M1919" i="6" s="1"/>
  <c r="M1914" i="6"/>
  <c r="M1915" i="6" s="1"/>
  <c r="M1910" i="6"/>
  <c r="M1911" i="6" s="1"/>
  <c r="M1906" i="6"/>
  <c r="M1907" i="6" s="1"/>
  <c r="M1902" i="6"/>
  <c r="M1903" i="6" s="1"/>
  <c r="M1898" i="6"/>
  <c r="M1899" i="6" s="1"/>
  <c r="M1894" i="6"/>
  <c r="M1895" i="6" s="1"/>
  <c r="M1890" i="6"/>
  <c r="M1891" i="6" s="1"/>
  <c r="M1886" i="6"/>
  <c r="M1887" i="6" s="1"/>
  <c r="M1882" i="6"/>
  <c r="M1883" i="6" s="1"/>
  <c r="M1878" i="6"/>
  <c r="M1879" i="6" s="1"/>
  <c r="M1874" i="6"/>
  <c r="M1875" i="6" s="1"/>
  <c r="M1870" i="6"/>
  <c r="M1871" i="6" s="1"/>
  <c r="M1866" i="6"/>
  <c r="M1867" i="6" s="1"/>
  <c r="M1862" i="6"/>
  <c r="M1863" i="6" s="1"/>
  <c r="M1858" i="6"/>
  <c r="M1859" i="6" s="1"/>
  <c r="M1854" i="6"/>
  <c r="M1855" i="6" s="1"/>
  <c r="M1850" i="6"/>
  <c r="M1851" i="6" s="1"/>
  <c r="M1846" i="6"/>
  <c r="M1847" i="6" s="1"/>
  <c r="M1842" i="6"/>
  <c r="M1843" i="6" s="1"/>
  <c r="M1838" i="6"/>
  <c r="M1839" i="6" s="1"/>
  <c r="M1834" i="6"/>
  <c r="M1835" i="6" s="1"/>
  <c r="M1830" i="6"/>
  <c r="M1831" i="6" s="1"/>
  <c r="M1826" i="6"/>
  <c r="M1827" i="6" s="1"/>
  <c r="M1822" i="6"/>
  <c r="M1823" i="6" s="1"/>
  <c r="M1818" i="6"/>
  <c r="M1819" i="6" s="1"/>
  <c r="M1814" i="6"/>
  <c r="M1815" i="6" s="1"/>
  <c r="M1810" i="6"/>
  <c r="M1811" i="6" s="1"/>
  <c r="M1806" i="6"/>
  <c r="M1807" i="6" s="1"/>
  <c r="M1802" i="6"/>
  <c r="M1803" i="6" s="1"/>
  <c r="M1798" i="6"/>
  <c r="M1799" i="6" s="1"/>
  <c r="M1794" i="6"/>
  <c r="M1795" i="6" s="1"/>
  <c r="M1790" i="6"/>
  <c r="M1791" i="6" s="1"/>
  <c r="M1786" i="6"/>
  <c r="M1787" i="6" s="1"/>
  <c r="M1782" i="6"/>
  <c r="M1783" i="6" s="1"/>
  <c r="M1778" i="6"/>
  <c r="M1779" i="6" s="1"/>
  <c r="M1774" i="6"/>
  <c r="M1775" i="6" s="1"/>
  <c r="M1770" i="6"/>
  <c r="M1771" i="6" s="1"/>
  <c r="M1766" i="6"/>
  <c r="M1767" i="6" s="1"/>
  <c r="M1762" i="6"/>
  <c r="M1763" i="6" s="1"/>
  <c r="M1758" i="6"/>
  <c r="M1759" i="6" s="1"/>
  <c r="M1754" i="6"/>
  <c r="M1755" i="6" s="1"/>
  <c r="M1750" i="6"/>
  <c r="M1751" i="6" s="1"/>
  <c r="M1746" i="6"/>
  <c r="M1747" i="6" s="1"/>
  <c r="M1742" i="6"/>
  <c r="M1743" i="6" s="1"/>
  <c r="M1738" i="6"/>
  <c r="M1739" i="6" s="1"/>
  <c r="M1734" i="6"/>
  <c r="M1735" i="6" s="1"/>
  <c r="M1730" i="6"/>
  <c r="M1731" i="6" s="1"/>
  <c r="M1726" i="6"/>
  <c r="M1727" i="6" s="1"/>
  <c r="M1722" i="6"/>
  <c r="M1723" i="6" s="1"/>
  <c r="M1718" i="6"/>
  <c r="M1719" i="6" s="1"/>
  <c r="M1714" i="6"/>
  <c r="M1715" i="6" s="1"/>
  <c r="M1710" i="6"/>
  <c r="M1711" i="6" s="1"/>
  <c r="M1706" i="6"/>
  <c r="M1707" i="6" s="1"/>
  <c r="M1702" i="6"/>
  <c r="M1703" i="6" s="1"/>
  <c r="M1698" i="6"/>
  <c r="M1699" i="6" s="1"/>
  <c r="M1694" i="6"/>
  <c r="M1695" i="6" s="1"/>
  <c r="M1690" i="6"/>
  <c r="M1691" i="6" s="1"/>
  <c r="M1686" i="6"/>
  <c r="M1687" i="6" s="1"/>
  <c r="M1682" i="6"/>
  <c r="M1683" i="6" s="1"/>
  <c r="M1678" i="6"/>
  <c r="M1679" i="6" s="1"/>
  <c r="M1674" i="6"/>
  <c r="M1675" i="6" s="1"/>
  <c r="M1670" i="6"/>
  <c r="M1671" i="6" s="1"/>
  <c r="M1666" i="6"/>
  <c r="M1667" i="6" s="1"/>
  <c r="M1662" i="6"/>
  <c r="M1663" i="6" s="1"/>
  <c r="M1658" i="6"/>
  <c r="M1659" i="6" s="1"/>
  <c r="M1654" i="6"/>
  <c r="M1655" i="6" s="1"/>
  <c r="M1650" i="6"/>
  <c r="M1651" i="6" s="1"/>
  <c r="M1646" i="6"/>
  <c r="M1647" i="6" s="1"/>
  <c r="M1642" i="6"/>
  <c r="M1643" i="6" s="1"/>
  <c r="M1638" i="6"/>
  <c r="M1639" i="6" s="1"/>
  <c r="M1634" i="6"/>
  <c r="M1635" i="6" s="1"/>
  <c r="M1630" i="6"/>
  <c r="M1631" i="6" s="1"/>
  <c r="M1626" i="6"/>
  <c r="M1627" i="6" s="1"/>
  <c r="M1622" i="6"/>
  <c r="M1623" i="6" s="1"/>
  <c r="M1618" i="6"/>
  <c r="M1619" i="6" s="1"/>
  <c r="M1614" i="6"/>
  <c r="M1615" i="6" s="1"/>
  <c r="M1610" i="6"/>
  <c r="M1611" i="6" s="1"/>
  <c r="M1606" i="6"/>
  <c r="M1607" i="6" s="1"/>
  <c r="M1602" i="6"/>
  <c r="M1603" i="6" s="1"/>
  <c r="M1598" i="6"/>
  <c r="M1599" i="6" s="1"/>
  <c r="M1594" i="6"/>
  <c r="M1595" i="6" s="1"/>
  <c r="M1590" i="6"/>
  <c r="M1591" i="6" s="1"/>
  <c r="M1586" i="6"/>
  <c r="M1587" i="6" s="1"/>
  <c r="M1583" i="6"/>
  <c r="M1570" i="6"/>
  <c r="M1571" i="6" s="1"/>
  <c r="M1566" i="6"/>
  <c r="M1567" i="6" s="1"/>
  <c r="M1562" i="6"/>
  <c r="M1563" i="6" s="1"/>
  <c r="M1558" i="6"/>
  <c r="M1559" i="6" s="1"/>
  <c r="M1554" i="6"/>
  <c r="M1555" i="6" s="1"/>
  <c r="M1550" i="6"/>
  <c r="M1551" i="6" s="1"/>
  <c r="M1546" i="6"/>
  <c r="M1547" i="6" s="1"/>
  <c r="M1542" i="6"/>
  <c r="M1543" i="6" s="1"/>
  <c r="M1538" i="6"/>
  <c r="M1539" i="6" s="1"/>
  <c r="M1534" i="6"/>
  <c r="M1535" i="6" s="1"/>
  <c r="M1530" i="6"/>
  <c r="M1531" i="6" s="1"/>
  <c r="M1526" i="6"/>
  <c r="M1527" i="6" s="1"/>
  <c r="M1522" i="6"/>
  <c r="M1523" i="6" s="1"/>
  <c r="M1518" i="6"/>
  <c r="M1519" i="6" s="1"/>
  <c r="M1514" i="6"/>
  <c r="M1515" i="6" s="1"/>
  <c r="M1498" i="6"/>
  <c r="M1499" i="6" s="1"/>
  <c r="M1494" i="6"/>
  <c r="M1495" i="6" s="1"/>
  <c r="M1490" i="6"/>
  <c r="M1491" i="6" s="1"/>
  <c r="M1486" i="6"/>
  <c r="M1487" i="6" s="1"/>
  <c r="M1482" i="6"/>
  <c r="M1483" i="6" s="1"/>
  <c r="M1478" i="6"/>
  <c r="M1479" i="6" s="1"/>
  <c r="M1474" i="6"/>
  <c r="M1475" i="6" s="1"/>
  <c r="M1470" i="6"/>
  <c r="M1471" i="6" s="1"/>
  <c r="M1466" i="6"/>
  <c r="M1467" i="6" s="1"/>
  <c r="M1462" i="6"/>
  <c r="M1463" i="6" s="1"/>
  <c r="M1458" i="6"/>
  <c r="M1459" i="6" s="1"/>
  <c r="M1454" i="6"/>
  <c r="M1455" i="6" s="1"/>
  <c r="M1450" i="6"/>
  <c r="M1451" i="6" s="1"/>
  <c r="M1446" i="6"/>
  <c r="M1447" i="6" s="1"/>
  <c r="M1442" i="6"/>
  <c r="M1443" i="6" s="1"/>
  <c r="M1438" i="6"/>
  <c r="M1439" i="6" s="1"/>
  <c r="M1434" i="6"/>
  <c r="M1435" i="6" s="1"/>
  <c r="M1430" i="6"/>
  <c r="M1431" i="6" s="1"/>
  <c r="M1390" i="6"/>
  <c r="M1391" i="6" s="1"/>
  <c r="M1386" i="6"/>
  <c r="M1387" i="6" s="1"/>
  <c r="M1382" i="6"/>
  <c r="M1383" i="6" s="1"/>
  <c r="M1378" i="6"/>
  <c r="M1379" i="6" s="1"/>
  <c r="M1374" i="6"/>
  <c r="M1375" i="6" s="1"/>
  <c r="M1370" i="6"/>
  <c r="M1371" i="6" s="1"/>
  <c r="M1366" i="6"/>
  <c r="M1367" i="6" s="1"/>
  <c r="M1362" i="6"/>
  <c r="M1363" i="6" s="1"/>
  <c r="M1358" i="6"/>
  <c r="M1359" i="6" s="1"/>
  <c r="M1354" i="6"/>
  <c r="M1355" i="6" s="1"/>
  <c r="M1350" i="6"/>
  <c r="M1351" i="6" s="1"/>
  <c r="M1346" i="6"/>
  <c r="M1347" i="6" s="1"/>
  <c r="M1342" i="6"/>
  <c r="M1343" i="6" s="1"/>
  <c r="M1338" i="6"/>
  <c r="M1339" i="6" s="1"/>
  <c r="M1334" i="6"/>
  <c r="M1335" i="6" s="1"/>
  <c r="M1330" i="6"/>
  <c r="M1331" i="6" s="1"/>
  <c r="M1326" i="6"/>
  <c r="M1327" i="6" s="1"/>
  <c r="M1322" i="6"/>
  <c r="M1323" i="6" s="1"/>
  <c r="M1318" i="6"/>
  <c r="M1319" i="6" s="1"/>
  <c r="M1314" i="6"/>
  <c r="M1315" i="6" s="1"/>
  <c r="M1310" i="6"/>
  <c r="M1311" i="6" s="1"/>
  <c r="M1306" i="6"/>
  <c r="M1307" i="6" s="1"/>
  <c r="M1302" i="6"/>
  <c r="M1303" i="6" s="1"/>
  <c r="M1298" i="6"/>
  <c r="M1299" i="6" s="1"/>
  <c r="M1294" i="6"/>
  <c r="M1295" i="6" s="1"/>
  <c r="M1290" i="6"/>
  <c r="M1291" i="6" s="1"/>
  <c r="M1286" i="6"/>
  <c r="M1287" i="6" s="1"/>
  <c r="M1282" i="6"/>
  <c r="M1283" i="6" s="1"/>
  <c r="M1278" i="6"/>
  <c r="M1279" i="6" s="1"/>
  <c r="M1274" i="6"/>
  <c r="M1275" i="6" s="1"/>
  <c r="M1270" i="6"/>
  <c r="M1271" i="6" s="1"/>
  <c r="M1266" i="6"/>
  <c r="M1267" i="6" s="1"/>
  <c r="M1262" i="6"/>
  <c r="M1263" i="6" s="1"/>
  <c r="M1258" i="6"/>
  <c r="M1259" i="6" s="1"/>
  <c r="M1254" i="6"/>
  <c r="M1255" i="6" s="1"/>
  <c r="M1250" i="6"/>
  <c r="M1251" i="6" s="1"/>
  <c r="M1246" i="6"/>
  <c r="M1247" i="6" s="1"/>
  <c r="M1242" i="6"/>
  <c r="M1243" i="6" s="1"/>
  <c r="M1238" i="6"/>
  <c r="M1239" i="6" s="1"/>
  <c r="M1234" i="6"/>
  <c r="M1235" i="6" s="1"/>
  <c r="M1230" i="6"/>
  <c r="M1231" i="6" s="1"/>
  <c r="M1226" i="6"/>
  <c r="M1227" i="6" s="1"/>
  <c r="M1054" i="6"/>
  <c r="M1055" i="6" s="1"/>
  <c r="L1051" i="6"/>
  <c r="K1051" i="6"/>
  <c r="M1050" i="6"/>
  <c r="M1051" i="6" s="1"/>
  <c r="M1046" i="6"/>
  <c r="M1047" i="6" s="1"/>
  <c r="M1042" i="6"/>
  <c r="M1043" i="6" s="1"/>
  <c r="M1038" i="6"/>
  <c r="M1039" i="6" s="1"/>
  <c r="M1034" i="6"/>
  <c r="M1035" i="6" s="1"/>
  <c r="M1030" i="6"/>
  <c r="M1031" i="6" s="1"/>
  <c r="M1026" i="6"/>
  <c r="M1027" i="6" s="1"/>
  <c r="M1022" i="6"/>
  <c r="M1023" i="6" s="1"/>
  <c r="M1018" i="6"/>
  <c r="M1019" i="6" s="1"/>
  <c r="M1014" i="6"/>
  <c r="M1015" i="6" s="1"/>
  <c r="M1010" i="6"/>
  <c r="M1011" i="6" s="1"/>
  <c r="U443" i="5"/>
  <c r="P443" i="5"/>
  <c r="O443" i="5"/>
  <c r="N443" i="5"/>
  <c r="M443" i="5"/>
  <c r="L443" i="5"/>
  <c r="U442" i="5"/>
  <c r="P442" i="5"/>
  <c r="O442" i="5"/>
  <c r="N442" i="5"/>
  <c r="M442" i="5"/>
  <c r="L442" i="5"/>
  <c r="P441" i="5"/>
  <c r="O441" i="5"/>
  <c r="N441" i="5"/>
  <c r="K439" i="5"/>
  <c r="K438" i="5"/>
  <c r="K437" i="5"/>
  <c r="K436" i="5"/>
  <c r="K435" i="5"/>
  <c r="K434" i="5"/>
  <c r="K433" i="5"/>
  <c r="K432" i="5"/>
  <c r="K431" i="5"/>
  <c r="K430" i="5"/>
  <c r="K429" i="5"/>
  <c r="K428" i="5"/>
  <c r="K427" i="5"/>
  <c r="K426" i="5"/>
  <c r="K425" i="5"/>
  <c r="K424" i="5"/>
  <c r="K423" i="5"/>
  <c r="K422" i="5"/>
  <c r="K421" i="5"/>
  <c r="K420" i="5"/>
  <c r="K419" i="5"/>
  <c r="K418" i="5"/>
  <c r="K417" i="5"/>
  <c r="K416" i="5"/>
  <c r="K415" i="5"/>
  <c r="K414" i="5"/>
  <c r="K413" i="5"/>
  <c r="K412" i="5"/>
  <c r="K411" i="5"/>
  <c r="K410" i="5"/>
  <c r="K409" i="5"/>
  <c r="K408" i="5"/>
  <c r="K407" i="5"/>
  <c r="K406" i="5"/>
  <c r="K405" i="5"/>
  <c r="K404" i="5"/>
  <c r="K403" i="5"/>
  <c r="K402" i="5"/>
  <c r="K401" i="5"/>
  <c r="K400" i="5"/>
  <c r="K399" i="5"/>
  <c r="K398" i="5"/>
  <c r="K397" i="5"/>
  <c r="K396" i="5"/>
  <c r="K395" i="5"/>
  <c r="K394" i="5"/>
  <c r="K393" i="5"/>
  <c r="K392" i="5"/>
  <c r="K391" i="5"/>
  <c r="K390" i="5"/>
  <c r="K389" i="5"/>
  <c r="K388" i="5"/>
  <c r="K387" i="5"/>
  <c r="K386" i="5"/>
  <c r="K385" i="5"/>
  <c r="K384" i="5"/>
  <c r="K383" i="5"/>
  <c r="K382" i="5"/>
  <c r="K381" i="5"/>
  <c r="K380" i="5"/>
  <c r="K379" i="5"/>
  <c r="K378" i="5"/>
  <c r="K377" i="5"/>
  <c r="K376" i="5"/>
  <c r="K375" i="5"/>
  <c r="K374" i="5"/>
  <c r="K373" i="5"/>
  <c r="K372" i="5"/>
  <c r="K371" i="5"/>
  <c r="K370" i="5"/>
  <c r="K369" i="5"/>
  <c r="K368" i="5"/>
  <c r="K367" i="5"/>
  <c r="K366" i="5"/>
  <c r="K365" i="5"/>
  <c r="K364" i="5"/>
  <c r="K363" i="5"/>
  <c r="K362" i="5"/>
  <c r="K361" i="5"/>
  <c r="K360" i="5"/>
  <c r="K359" i="5"/>
  <c r="K358" i="5"/>
  <c r="K357" i="5"/>
  <c r="K356" i="5"/>
  <c r="K355" i="5"/>
  <c r="K354" i="5"/>
  <c r="K353" i="5"/>
  <c r="K352" i="5"/>
  <c r="K351" i="5"/>
  <c r="K350" i="5"/>
  <c r="K349" i="5"/>
  <c r="K348" i="5"/>
  <c r="K347" i="5"/>
  <c r="K346" i="5"/>
  <c r="K345" i="5"/>
  <c r="K344" i="5"/>
  <c r="K343" i="5"/>
  <c r="K342" i="5"/>
  <c r="K341" i="5"/>
  <c r="K340" i="5"/>
  <c r="K339" i="5"/>
  <c r="K338" i="5"/>
  <c r="K337" i="5"/>
  <c r="K336" i="5"/>
  <c r="K335" i="5"/>
  <c r="K334" i="5"/>
  <c r="K333" i="5"/>
  <c r="K332" i="5"/>
  <c r="K331" i="5"/>
  <c r="K330" i="5"/>
  <c r="K329" i="5"/>
  <c r="K328" i="5"/>
  <c r="K327" i="5"/>
  <c r="K326" i="5"/>
  <c r="K325" i="5"/>
  <c r="K324" i="5"/>
  <c r="K323" i="5"/>
  <c r="K322" i="5"/>
  <c r="K321" i="5"/>
  <c r="K320" i="5"/>
  <c r="K319" i="5"/>
  <c r="K318" i="5"/>
  <c r="K317" i="5"/>
  <c r="K316" i="5"/>
  <c r="K315" i="5"/>
  <c r="K314" i="5"/>
  <c r="K313" i="5"/>
  <c r="K312" i="5"/>
  <c r="K311" i="5"/>
  <c r="K310" i="5"/>
  <c r="K309" i="5"/>
  <c r="K308" i="5"/>
  <c r="K307" i="5"/>
  <c r="K306" i="5"/>
  <c r="K305" i="5"/>
  <c r="K304" i="5"/>
  <c r="K303" i="5"/>
  <c r="K302" i="5"/>
  <c r="K301" i="5"/>
  <c r="K300" i="5"/>
  <c r="K299" i="5"/>
  <c r="K298" i="5"/>
  <c r="K297" i="5"/>
  <c r="K296" i="5"/>
  <c r="K295" i="5"/>
  <c r="K294" i="5"/>
  <c r="K293" i="5"/>
  <c r="K292" i="5"/>
  <c r="K291" i="5"/>
  <c r="K290" i="5"/>
  <c r="K289" i="5"/>
  <c r="K288" i="5"/>
  <c r="K287" i="5"/>
  <c r="K286" i="5"/>
  <c r="K285" i="5"/>
  <c r="K284" i="5"/>
  <c r="K283" i="5"/>
  <c r="K282" i="5"/>
  <c r="K281" i="5"/>
  <c r="K280" i="5"/>
  <c r="K279" i="5"/>
  <c r="K278" i="5"/>
  <c r="K277" i="5"/>
  <c r="K276" i="5"/>
  <c r="K275" i="5"/>
  <c r="K274" i="5"/>
  <c r="K273" i="5"/>
  <c r="K272" i="5"/>
  <c r="K271" i="5"/>
  <c r="K270" i="5"/>
  <c r="K269" i="5"/>
  <c r="K268" i="5"/>
  <c r="K267" i="5"/>
  <c r="K266" i="5"/>
  <c r="K265" i="5"/>
  <c r="K264" i="5"/>
  <c r="K263" i="5"/>
  <c r="K262" i="5"/>
  <c r="K261" i="5"/>
  <c r="K260" i="5"/>
  <c r="K259" i="5"/>
  <c r="K258" i="5"/>
  <c r="K257" i="5"/>
  <c r="K256" i="5"/>
  <c r="K255" i="5"/>
  <c r="K254" i="5"/>
  <c r="K253" i="5"/>
  <c r="K252" i="5"/>
  <c r="K251" i="5"/>
  <c r="K250" i="5"/>
  <c r="K249" i="5"/>
  <c r="K248" i="5"/>
  <c r="K247" i="5"/>
  <c r="K246" i="5"/>
  <c r="K245" i="5"/>
  <c r="K244" i="5"/>
  <c r="K243" i="5"/>
  <c r="K242" i="5"/>
  <c r="K241" i="5"/>
  <c r="K240" i="5"/>
  <c r="K239" i="5"/>
  <c r="K238" i="5"/>
  <c r="K237" i="5"/>
  <c r="K236" i="5"/>
  <c r="K235" i="5"/>
  <c r="K234" i="5"/>
  <c r="K233" i="5"/>
  <c r="K232" i="5"/>
  <c r="K231" i="5"/>
  <c r="K230" i="5"/>
  <c r="K229" i="5"/>
  <c r="K228" i="5"/>
  <c r="K227" i="5"/>
  <c r="K226" i="5"/>
  <c r="K225" i="5"/>
  <c r="K224" i="5"/>
  <c r="K223" i="5"/>
  <c r="K222" i="5"/>
  <c r="K221" i="5"/>
  <c r="K220" i="5"/>
  <c r="K219" i="5"/>
  <c r="K218" i="5"/>
  <c r="K217" i="5"/>
  <c r="K216" i="5"/>
  <c r="K215" i="5"/>
  <c r="K214" i="5"/>
  <c r="K213" i="5"/>
  <c r="K212" i="5"/>
  <c r="K211" i="5"/>
  <c r="K210" i="5"/>
  <c r="K209" i="5"/>
  <c r="K208" i="5"/>
  <c r="K207" i="5"/>
  <c r="K206" i="5"/>
  <c r="K205" i="5"/>
  <c r="K204" i="5"/>
  <c r="K203" i="5"/>
  <c r="K202" i="5"/>
  <c r="K201" i="5"/>
  <c r="K200" i="5"/>
  <c r="K199" i="5"/>
  <c r="K198" i="5"/>
  <c r="K197" i="5"/>
  <c r="K196" i="5"/>
  <c r="K195" i="5"/>
  <c r="K194" i="5"/>
  <c r="K193" i="5"/>
  <c r="K192" i="5"/>
  <c r="K191" i="5"/>
  <c r="K190" i="5"/>
  <c r="K189" i="5"/>
  <c r="K188" i="5"/>
  <c r="K187" i="5"/>
  <c r="K186" i="5"/>
  <c r="K185" i="5"/>
  <c r="K184" i="5"/>
  <c r="K183" i="5"/>
  <c r="K182" i="5"/>
  <c r="K181" i="5"/>
  <c r="K180" i="5"/>
  <c r="K179" i="5"/>
  <c r="K178" i="5"/>
  <c r="K177" i="5"/>
  <c r="K176" i="5"/>
  <c r="K175" i="5"/>
  <c r="K174" i="5"/>
  <c r="K173" i="5"/>
  <c r="K172" i="5"/>
  <c r="K171" i="5"/>
  <c r="K170" i="5"/>
  <c r="K169" i="5"/>
  <c r="K168" i="5"/>
  <c r="K167" i="5"/>
  <c r="K166" i="5"/>
  <c r="K165" i="5"/>
  <c r="K164" i="5"/>
  <c r="K163" i="5"/>
  <c r="K162" i="5"/>
  <c r="K161" i="5"/>
  <c r="K441" i="5" l="1"/>
  <c r="K443" i="5"/>
  <c r="K442" i="5"/>
  <c r="S178" i="4"/>
  <c r="P180" i="4"/>
  <c r="Q180" i="4" s="1"/>
  <c r="P99" i="4"/>
  <c r="J178" i="4"/>
  <c r="R178" i="4" s="1"/>
  <c r="J179" i="4"/>
  <c r="O193" i="4"/>
  <c r="L193" i="4"/>
  <c r="I193" i="4"/>
  <c r="F193" i="4"/>
  <c r="P190" i="4"/>
  <c r="R190" i="4" s="1"/>
  <c r="M190" i="4"/>
  <c r="R189" i="4"/>
  <c r="Q189" i="4"/>
  <c r="M189" i="4"/>
  <c r="S189" i="4" s="1"/>
  <c r="R188" i="4"/>
  <c r="Q188" i="4"/>
  <c r="M188" i="4"/>
  <c r="S188" i="4" s="1"/>
  <c r="P187" i="4"/>
  <c r="M187" i="4"/>
  <c r="P186" i="4"/>
  <c r="Q186" i="4" s="1"/>
  <c r="M186" i="4"/>
  <c r="P185" i="4"/>
  <c r="M185" i="4"/>
  <c r="J185" i="4"/>
  <c r="S184" i="4"/>
  <c r="R184" i="4"/>
  <c r="Q184" i="4"/>
  <c r="P183" i="4"/>
  <c r="M183" i="4"/>
  <c r="J183" i="4"/>
  <c r="P182" i="4"/>
  <c r="Q182" i="4" s="1"/>
  <c r="M182" i="4"/>
  <c r="J182" i="4"/>
  <c r="P181" i="4"/>
  <c r="M181" i="4"/>
  <c r="J181" i="4"/>
  <c r="M180" i="4"/>
  <c r="J180" i="4"/>
  <c r="R180" i="4" s="1"/>
  <c r="P179" i="4"/>
  <c r="S179" i="4" s="1"/>
  <c r="M179" i="4"/>
  <c r="Q178" i="4"/>
  <c r="S177" i="4"/>
  <c r="Q177" i="4"/>
  <c r="J177" i="4"/>
  <c r="R177" i="4" s="1"/>
  <c r="P176" i="4"/>
  <c r="M176" i="4"/>
  <c r="J176" i="4"/>
  <c r="P175" i="4"/>
  <c r="M175" i="4"/>
  <c r="J175" i="4"/>
  <c r="P174" i="4"/>
  <c r="M174" i="4"/>
  <c r="J174" i="4"/>
  <c r="P173" i="4"/>
  <c r="Q173" i="4" s="1"/>
  <c r="M173" i="4"/>
  <c r="J173" i="4"/>
  <c r="P172" i="4"/>
  <c r="M172" i="4"/>
  <c r="J172" i="4"/>
  <c r="R172" i="4" s="1"/>
  <c r="P171" i="4"/>
  <c r="M171" i="4"/>
  <c r="P170" i="4"/>
  <c r="Q170" i="4" s="1"/>
  <c r="M170" i="4"/>
  <c r="J170" i="4"/>
  <c r="P169" i="4"/>
  <c r="M169" i="4"/>
  <c r="P168" i="4"/>
  <c r="M168" i="4"/>
  <c r="J168" i="4"/>
  <c r="P167" i="4"/>
  <c r="M167" i="4"/>
  <c r="J167" i="4"/>
  <c r="S166" i="4"/>
  <c r="R166" i="4"/>
  <c r="Q166" i="4"/>
  <c r="P164" i="4"/>
  <c r="M164" i="4"/>
  <c r="P163" i="4"/>
  <c r="R163" i="4" s="1"/>
  <c r="M163" i="4"/>
  <c r="P162" i="4"/>
  <c r="R162" i="4" s="1"/>
  <c r="M162" i="4"/>
  <c r="Q161" i="4"/>
  <c r="M161" i="4"/>
  <c r="S161" i="4" s="1"/>
  <c r="R161" i="4"/>
  <c r="P160" i="4"/>
  <c r="M160" i="4"/>
  <c r="J160" i="4"/>
  <c r="P159" i="4"/>
  <c r="S159" i="4" s="1"/>
  <c r="M159" i="4"/>
  <c r="J159" i="4"/>
  <c r="S158" i="4"/>
  <c r="R158" i="4"/>
  <c r="Q158" i="4"/>
  <c r="P157" i="4"/>
  <c r="Q157" i="4" s="1"/>
  <c r="M157" i="4"/>
  <c r="J157" i="4"/>
  <c r="R157" i="4" s="1"/>
  <c r="P156" i="4"/>
  <c r="M156" i="4"/>
  <c r="J156" i="4"/>
  <c r="P155" i="4"/>
  <c r="Q155" i="4" s="1"/>
  <c r="M155" i="4"/>
  <c r="J155" i="4"/>
  <c r="P154" i="4"/>
  <c r="S154" i="4" s="1"/>
  <c r="M154" i="4"/>
  <c r="J154" i="4"/>
  <c r="P153" i="4"/>
  <c r="Q153" i="4" s="1"/>
  <c r="M153" i="4"/>
  <c r="S153" i="4" s="1"/>
  <c r="J153" i="4"/>
  <c r="R153" i="4" s="1"/>
  <c r="P152" i="4"/>
  <c r="S152" i="4" s="1"/>
  <c r="M152" i="4"/>
  <c r="J152" i="4"/>
  <c r="P151" i="4"/>
  <c r="Q151" i="4" s="1"/>
  <c r="M151" i="4"/>
  <c r="J151" i="4"/>
  <c r="P150" i="4"/>
  <c r="M150" i="4"/>
  <c r="J150" i="4"/>
  <c r="P149" i="4"/>
  <c r="Q149" i="4" s="1"/>
  <c r="M149" i="4"/>
  <c r="J149" i="4"/>
  <c r="P148" i="4"/>
  <c r="M148" i="4"/>
  <c r="J148" i="4"/>
  <c r="P147" i="4"/>
  <c r="Q147" i="4" s="1"/>
  <c r="M147" i="4"/>
  <c r="J147" i="4"/>
  <c r="P146" i="4"/>
  <c r="M146" i="4"/>
  <c r="J146" i="4"/>
  <c r="P145" i="4"/>
  <c r="Q145" i="4" s="1"/>
  <c r="M145" i="4"/>
  <c r="J145" i="4"/>
  <c r="P144" i="4"/>
  <c r="S144" i="4" s="1"/>
  <c r="M144" i="4"/>
  <c r="J144" i="4"/>
  <c r="P143" i="4"/>
  <c r="Q143" i="4" s="1"/>
  <c r="M143" i="4"/>
  <c r="S143" i="4" s="1"/>
  <c r="J143" i="4"/>
  <c r="P142" i="4"/>
  <c r="M142" i="4"/>
  <c r="J142" i="4"/>
  <c r="P141" i="4"/>
  <c r="Q141" i="4" s="1"/>
  <c r="M141" i="4"/>
  <c r="S141" i="4" s="1"/>
  <c r="J141" i="4"/>
  <c r="P140" i="4"/>
  <c r="M140" i="4"/>
  <c r="J140" i="4"/>
  <c r="P139" i="4"/>
  <c r="Q139" i="4" s="1"/>
  <c r="M139" i="4"/>
  <c r="J139" i="4"/>
  <c r="P138" i="4"/>
  <c r="M138" i="4"/>
  <c r="J138" i="4"/>
  <c r="P137" i="4"/>
  <c r="Q137" i="4" s="1"/>
  <c r="M137" i="4"/>
  <c r="J137" i="4"/>
  <c r="R137" i="4" s="1"/>
  <c r="P136" i="4"/>
  <c r="S136" i="4" s="1"/>
  <c r="M136" i="4"/>
  <c r="J136" i="4"/>
  <c r="P135" i="4"/>
  <c r="Q135" i="4" s="1"/>
  <c r="M135" i="4"/>
  <c r="J135" i="4"/>
  <c r="P134" i="4"/>
  <c r="M134" i="4"/>
  <c r="J134" i="4"/>
  <c r="P133" i="4"/>
  <c r="Q133" i="4" s="1"/>
  <c r="M133" i="4"/>
  <c r="J133" i="4"/>
  <c r="P132" i="4"/>
  <c r="M132" i="4"/>
  <c r="J132" i="4"/>
  <c r="P131" i="4"/>
  <c r="Q131" i="4" s="1"/>
  <c r="M131" i="4"/>
  <c r="J131" i="4"/>
  <c r="P130" i="4"/>
  <c r="M130" i="4"/>
  <c r="J130" i="4"/>
  <c r="P129" i="4"/>
  <c r="Q129" i="4" s="1"/>
  <c r="M129" i="4"/>
  <c r="S129" i="4" s="1"/>
  <c r="J129" i="4"/>
  <c r="P128" i="4"/>
  <c r="M128" i="4"/>
  <c r="J128" i="4"/>
  <c r="P127" i="4"/>
  <c r="Q127" i="4" s="1"/>
  <c r="M127" i="4"/>
  <c r="S127" i="4" s="1"/>
  <c r="J127" i="4"/>
  <c r="R127" i="4" s="1"/>
  <c r="Q126" i="4"/>
  <c r="M126" i="4"/>
  <c r="S126" i="4" s="1"/>
  <c r="J126" i="4"/>
  <c r="R126" i="4" s="1"/>
  <c r="Q125" i="4"/>
  <c r="M125" i="4"/>
  <c r="S125" i="4" s="1"/>
  <c r="J125" i="4"/>
  <c r="R125" i="4" s="1"/>
  <c r="P124" i="4"/>
  <c r="Q124" i="4" s="1"/>
  <c r="M124" i="4"/>
  <c r="J124" i="4"/>
  <c r="P123" i="4"/>
  <c r="M123" i="4"/>
  <c r="J123" i="4"/>
  <c r="P122" i="4"/>
  <c r="M122" i="4"/>
  <c r="J122" i="4"/>
  <c r="P121" i="4"/>
  <c r="M121" i="4"/>
  <c r="J121" i="4"/>
  <c r="P120" i="4"/>
  <c r="Q120" i="4" s="1"/>
  <c r="M120" i="4"/>
  <c r="S120" i="4" s="1"/>
  <c r="J120" i="4"/>
  <c r="R120" i="4" s="1"/>
  <c r="P119" i="4"/>
  <c r="M119" i="4"/>
  <c r="J119" i="4"/>
  <c r="P118" i="4"/>
  <c r="Q118" i="4" s="1"/>
  <c r="M118" i="4"/>
  <c r="S118" i="4" s="1"/>
  <c r="J118" i="4"/>
  <c r="R118" i="4" s="1"/>
  <c r="P117" i="4"/>
  <c r="M117" i="4"/>
  <c r="J117" i="4"/>
  <c r="Q116" i="4"/>
  <c r="M116" i="4"/>
  <c r="S116" i="4" s="1"/>
  <c r="J116" i="4"/>
  <c r="R116" i="4" s="1"/>
  <c r="Q115" i="4"/>
  <c r="M115" i="4"/>
  <c r="S115" i="4" s="1"/>
  <c r="J115" i="4"/>
  <c r="R115" i="4" s="1"/>
  <c r="P114" i="4"/>
  <c r="M114" i="4"/>
  <c r="J114" i="4"/>
  <c r="Q113" i="4"/>
  <c r="M113" i="4"/>
  <c r="S113" i="4" s="1"/>
  <c r="J113" i="4"/>
  <c r="R113" i="4" s="1"/>
  <c r="S112" i="4"/>
  <c r="R112" i="4"/>
  <c r="Q112" i="4"/>
  <c r="P111" i="4"/>
  <c r="Q111" i="4" s="1"/>
  <c r="M111" i="4"/>
  <c r="J111" i="4"/>
  <c r="P110" i="4"/>
  <c r="M110" i="4"/>
  <c r="J110" i="4"/>
  <c r="P109" i="4"/>
  <c r="M109" i="4"/>
  <c r="J109" i="4"/>
  <c r="P108" i="4"/>
  <c r="Q108" i="4" s="1"/>
  <c r="M108" i="4"/>
  <c r="J108" i="4"/>
  <c r="P107" i="4"/>
  <c r="Q107" i="4" s="1"/>
  <c r="M107" i="4"/>
  <c r="J107" i="4"/>
  <c r="P106" i="4"/>
  <c r="M106" i="4"/>
  <c r="J106" i="4"/>
  <c r="P105" i="4"/>
  <c r="M105" i="4"/>
  <c r="J105" i="4"/>
  <c r="P104" i="4"/>
  <c r="Q104" i="4" s="1"/>
  <c r="M104" i="4"/>
  <c r="J104" i="4"/>
  <c r="R104" i="4" s="1"/>
  <c r="P103" i="4"/>
  <c r="Q103" i="4" s="1"/>
  <c r="M103" i="4"/>
  <c r="J103" i="4"/>
  <c r="P102" i="4"/>
  <c r="M102" i="4"/>
  <c r="J102" i="4"/>
  <c r="P101" i="4"/>
  <c r="M101" i="4"/>
  <c r="J101" i="4"/>
  <c r="P100" i="4"/>
  <c r="Q100" i="4" s="1"/>
  <c r="M100" i="4"/>
  <c r="J100" i="4"/>
  <c r="Q99" i="4"/>
  <c r="M99" i="4"/>
  <c r="J99" i="4"/>
  <c r="S121" i="4" l="1"/>
  <c r="S119" i="4"/>
  <c r="S106" i="4"/>
  <c r="S171" i="4"/>
  <c r="S140" i="4"/>
  <c r="R109" i="4"/>
  <c r="R105" i="4"/>
  <c r="R108" i="4"/>
  <c r="R176" i="4"/>
  <c r="S102" i="4"/>
  <c r="R107" i="4"/>
  <c r="S147" i="4"/>
  <c r="R167" i="4"/>
  <c r="S182" i="4"/>
  <c r="R103" i="4"/>
  <c r="S117" i="4"/>
  <c r="Q159" i="4"/>
  <c r="S167" i="4"/>
  <c r="S175" i="4"/>
  <c r="S186" i="4"/>
  <c r="S99" i="4"/>
  <c r="R101" i="4"/>
  <c r="R143" i="4"/>
  <c r="S157" i="4"/>
  <c r="R159" i="4"/>
  <c r="S163" i="4"/>
  <c r="R186" i="4"/>
  <c r="S142" i="4"/>
  <c r="R100" i="4"/>
  <c r="S123" i="4"/>
  <c r="S138" i="4"/>
  <c r="S190" i="4"/>
  <c r="R99" i="4"/>
  <c r="R111" i="4"/>
  <c r="R124" i="4"/>
  <c r="R131" i="4"/>
  <c r="R139" i="4"/>
  <c r="S180" i="4"/>
  <c r="S185" i="4"/>
  <c r="R110" i="4"/>
  <c r="S122" i="4"/>
  <c r="S124" i="4"/>
  <c r="S131" i="4"/>
  <c r="S139" i="4"/>
  <c r="R160" i="4"/>
  <c r="S172" i="4"/>
  <c r="R174" i="4"/>
  <c r="S128" i="4"/>
  <c r="S130" i="4"/>
  <c r="R135" i="4"/>
  <c r="R145" i="4"/>
  <c r="S149" i="4"/>
  <c r="S162" i="4"/>
  <c r="S170" i="4"/>
  <c r="S101" i="4"/>
  <c r="S134" i="4"/>
  <c r="R149" i="4"/>
  <c r="S164" i="4"/>
  <c r="R170" i="4"/>
  <c r="S174" i="4"/>
  <c r="R179" i="4"/>
  <c r="S100" i="4"/>
  <c r="S104" i="4"/>
  <c r="S108" i="4"/>
  <c r="S114" i="4"/>
  <c r="Q122" i="4"/>
  <c r="S135" i="4"/>
  <c r="R141" i="4"/>
  <c r="S145" i="4"/>
  <c r="S156" i="4"/>
  <c r="S160" i="4"/>
  <c r="Q162" i="4"/>
  <c r="S168" i="4"/>
  <c r="S173" i="4"/>
  <c r="S187" i="4"/>
  <c r="R122" i="4"/>
  <c r="R133" i="4"/>
  <c r="S137" i="4"/>
  <c r="S148" i="4"/>
  <c r="S150" i="4"/>
  <c r="R155" i="4"/>
  <c r="S169" i="4"/>
  <c r="R173" i="4"/>
  <c r="R183" i="4"/>
  <c r="R185" i="4"/>
  <c r="S105" i="4"/>
  <c r="S132" i="4"/>
  <c r="S103" i="4"/>
  <c r="S107" i="4"/>
  <c r="S111" i="4"/>
  <c r="R129" i="4"/>
  <c r="S133" i="4"/>
  <c r="S146" i="4"/>
  <c r="R151" i="4"/>
  <c r="S155" i="4"/>
  <c r="S181" i="4"/>
  <c r="S183" i="4"/>
  <c r="S109" i="4"/>
  <c r="R147" i="4"/>
  <c r="S151" i="4"/>
  <c r="S176" i="4"/>
  <c r="R182" i="4"/>
  <c r="Q114" i="4"/>
  <c r="Q117" i="4"/>
  <c r="Q121" i="4"/>
  <c r="Q128" i="4"/>
  <c r="Q132" i="4"/>
  <c r="Q136" i="4"/>
  <c r="Q140" i="4"/>
  <c r="Q144" i="4"/>
  <c r="Q148" i="4"/>
  <c r="Q152" i="4"/>
  <c r="Q156" i="4"/>
  <c r="Q169" i="4"/>
  <c r="Q183" i="4"/>
  <c r="Q190" i="4"/>
  <c r="R114" i="4"/>
  <c r="R117" i="4"/>
  <c r="R121" i="4"/>
  <c r="R128" i="4"/>
  <c r="R132" i="4"/>
  <c r="R136" i="4"/>
  <c r="R140" i="4"/>
  <c r="R144" i="4"/>
  <c r="R148" i="4"/>
  <c r="R152" i="4"/>
  <c r="R156" i="4"/>
  <c r="R169" i="4"/>
  <c r="Q172" i="4"/>
  <c r="Q176" i="4"/>
  <c r="Q179" i="4"/>
  <c r="Q185" i="4"/>
  <c r="Q164" i="4"/>
  <c r="Q168" i="4"/>
  <c r="Q171" i="4"/>
  <c r="Q175" i="4"/>
  <c r="Q187" i="4"/>
  <c r="Q102" i="4"/>
  <c r="Q106" i="4"/>
  <c r="Q110" i="4"/>
  <c r="Q138" i="4"/>
  <c r="Q142" i="4"/>
  <c r="Q146" i="4"/>
  <c r="Q150" i="4"/>
  <c r="Q154" i="4"/>
  <c r="R164" i="4"/>
  <c r="R168" i="4"/>
  <c r="R171" i="4"/>
  <c r="R175" i="4"/>
  <c r="Q181" i="4"/>
  <c r="R187" i="4"/>
  <c r="R102" i="4"/>
  <c r="R106" i="4"/>
  <c r="Q119" i="4"/>
  <c r="Q123" i="4"/>
  <c r="Q101" i="4"/>
  <c r="Q105" i="4"/>
  <c r="Q109" i="4"/>
  <c r="S110" i="4"/>
  <c r="R119" i="4"/>
  <c r="R123" i="4"/>
  <c r="R130" i="4"/>
  <c r="R134" i="4"/>
  <c r="R138" i="4"/>
  <c r="R142" i="4"/>
  <c r="R146" i="4"/>
  <c r="R150" i="4"/>
  <c r="R154" i="4"/>
  <c r="Q160" i="4"/>
  <c r="Q163" i="4"/>
  <c r="Q167" i="4"/>
  <c r="Q174" i="4"/>
  <c r="R181" i="4"/>
  <c r="Q130" i="4"/>
  <c r="Q134" i="4"/>
  <c r="M370" i="2" l="1"/>
  <c r="M369" i="2"/>
  <c r="M368" i="2"/>
  <c r="M367" i="2"/>
  <c r="K366" i="2"/>
  <c r="H366" i="2"/>
  <c r="N364" i="2"/>
  <c r="M364" i="2"/>
  <c r="N363" i="2"/>
  <c r="M363" i="2"/>
  <c r="N362" i="2"/>
  <c r="M362" i="2"/>
  <c r="N361" i="2"/>
  <c r="M361" i="2"/>
  <c r="N360" i="2"/>
  <c r="M360" i="2"/>
  <c r="N359" i="2"/>
  <c r="M359" i="2"/>
  <c r="N358" i="2"/>
  <c r="M358" i="2"/>
  <c r="M357" i="2"/>
  <c r="N356" i="2"/>
  <c r="M356" i="2"/>
  <c r="N355" i="2"/>
  <c r="M355" i="2"/>
  <c r="N354" i="2"/>
  <c r="M354" i="2"/>
  <c r="N353" i="2"/>
  <c r="M353" i="2"/>
  <c r="N352" i="2"/>
  <c r="M352" i="2"/>
  <c r="M351" i="2"/>
  <c r="M350" i="2"/>
  <c r="M349" i="2"/>
  <c r="N348" i="2"/>
  <c r="M348" i="2"/>
  <c r="N347" i="2"/>
  <c r="M347" i="2"/>
  <c r="N346" i="2"/>
  <c r="M346" i="2"/>
  <c r="N345" i="2"/>
  <c r="M345" i="2"/>
  <c r="N344" i="2"/>
  <c r="M344" i="2"/>
  <c r="M343" i="2"/>
  <c r="N342" i="2"/>
  <c r="M342" i="2"/>
  <c r="N341" i="2"/>
  <c r="M341" i="2"/>
  <c r="N340" i="2"/>
  <c r="M340" i="2"/>
  <c r="N339" i="2"/>
  <c r="M339" i="2"/>
  <c r="N338" i="2"/>
  <c r="M338" i="2"/>
  <c r="M337" i="2"/>
  <c r="M336" i="2"/>
  <c r="M335" i="2"/>
  <c r="M334" i="2"/>
  <c r="M333" i="2"/>
  <c r="M332" i="2"/>
  <c r="N331" i="2"/>
  <c r="M331" i="2"/>
  <c r="M330" i="2"/>
  <c r="M329" i="2"/>
  <c r="M328" i="2"/>
  <c r="M327" i="2"/>
  <c r="M326" i="2"/>
  <c r="M325" i="2"/>
  <c r="M324" i="2"/>
  <c r="M323" i="2"/>
  <c r="M322" i="2"/>
  <c r="M321" i="2"/>
  <c r="N320" i="2"/>
  <c r="M320" i="2"/>
  <c r="N319" i="2"/>
  <c r="M319" i="2"/>
  <c r="N318" i="2"/>
  <c r="M318" i="2"/>
  <c r="N317" i="2"/>
  <c r="M317" i="2"/>
  <c r="N316" i="2"/>
  <c r="M316" i="2"/>
  <c r="N315" i="2"/>
  <c r="M315" i="2"/>
  <c r="N314" i="2"/>
  <c r="M314" i="2"/>
  <c r="N313" i="2"/>
  <c r="M313" i="2"/>
  <c r="N312" i="2"/>
  <c r="M312" i="2"/>
  <c r="M311" i="2"/>
  <c r="M310" i="2"/>
  <c r="N309" i="2"/>
  <c r="M309" i="2"/>
  <c r="N308" i="2"/>
  <c r="M308" i="2"/>
  <c r="N307" i="2"/>
  <c r="M307" i="2"/>
  <c r="N306" i="2"/>
  <c r="M306" i="2"/>
  <c r="N305" i="2"/>
  <c r="M305" i="2"/>
  <c r="N304" i="2"/>
  <c r="M304" i="2"/>
  <c r="N303" i="2"/>
  <c r="M303" i="2"/>
  <c r="N302" i="2"/>
  <c r="M302" i="2"/>
  <c r="N301" i="2"/>
  <c r="M301" i="2"/>
  <c r="N300" i="2"/>
  <c r="M300" i="2"/>
  <c r="N299" i="2"/>
  <c r="M299" i="2"/>
  <c r="N298" i="2"/>
  <c r="M298" i="2"/>
  <c r="N297" i="2"/>
  <c r="M297" i="2"/>
  <c r="N296" i="2"/>
  <c r="M296" i="2"/>
  <c r="N295" i="2"/>
  <c r="M295" i="2"/>
  <c r="N294" i="2"/>
  <c r="M294" i="2"/>
  <c r="N293" i="2"/>
  <c r="M293" i="2"/>
  <c r="N292" i="2"/>
  <c r="M292" i="2"/>
  <c r="N291" i="2"/>
  <c r="M291" i="2"/>
  <c r="N290" i="2"/>
  <c r="M290" i="2"/>
  <c r="N289" i="2"/>
  <c r="M289" i="2"/>
  <c r="N288" i="2"/>
  <c r="M288" i="2"/>
  <c r="N287" i="2"/>
  <c r="M287" i="2"/>
  <c r="N286" i="2"/>
  <c r="M286" i="2"/>
  <c r="N285" i="2"/>
  <c r="M285" i="2"/>
  <c r="N284" i="2"/>
  <c r="M284" i="2"/>
  <c r="N283" i="2"/>
  <c r="M283" i="2"/>
  <c r="N282" i="2"/>
  <c r="M282" i="2"/>
  <c r="M281" i="2"/>
  <c r="N280" i="2"/>
  <c r="M280" i="2"/>
  <c r="N279" i="2"/>
  <c r="M279" i="2"/>
  <c r="N278" i="2"/>
  <c r="M278" i="2"/>
  <c r="N277" i="2"/>
  <c r="M277" i="2"/>
  <c r="N276" i="2"/>
  <c r="M276" i="2"/>
  <c r="M275" i="2"/>
  <c r="N274" i="2"/>
  <c r="M274" i="2"/>
  <c r="N273" i="2"/>
  <c r="M273" i="2"/>
  <c r="N272" i="2"/>
  <c r="M272" i="2"/>
  <c r="N271" i="2"/>
  <c r="M271" i="2"/>
  <c r="N270" i="2"/>
  <c r="M270" i="2"/>
  <c r="N269" i="2"/>
  <c r="M269" i="2"/>
  <c r="M268" i="2"/>
  <c r="N267" i="2"/>
  <c r="M267" i="2"/>
  <c r="N266" i="2"/>
  <c r="M266" i="2"/>
  <c r="N265" i="2"/>
  <c r="M265" i="2"/>
  <c r="N264" i="2"/>
  <c r="M264" i="2"/>
  <c r="M263" i="2"/>
  <c r="N262" i="2"/>
  <c r="M262" i="2"/>
  <c r="N261" i="2"/>
  <c r="M261" i="2"/>
  <c r="N260" i="2"/>
  <c r="M260" i="2"/>
  <c r="N259" i="2"/>
  <c r="M259" i="2"/>
  <c r="N258" i="2"/>
  <c r="M258" i="2"/>
  <c r="N257" i="2"/>
  <c r="M257" i="2"/>
  <c r="N256" i="2"/>
  <c r="M256" i="2"/>
  <c r="N255" i="2"/>
  <c r="M255" i="2"/>
  <c r="N254" i="2"/>
  <c r="M254" i="2"/>
  <c r="K246" i="2"/>
  <c r="H246" i="2"/>
  <c r="M246" i="2" s="1"/>
  <c r="N245" i="2"/>
  <c r="M245" i="2"/>
  <c r="N244" i="2"/>
  <c r="M244" i="2"/>
  <c r="N243" i="2"/>
  <c r="M243" i="2"/>
  <c r="K230" i="2"/>
  <c r="H230" i="2"/>
  <c r="H234" i="2" s="1"/>
  <c r="N229" i="2"/>
  <c r="M229" i="2"/>
  <c r="N228" i="2"/>
  <c r="M228" i="2"/>
  <c r="K227" i="2"/>
  <c r="H227" i="2"/>
  <c r="N226" i="2"/>
  <c r="M226" i="2"/>
  <c r="N222" i="2"/>
  <c r="M222" i="2"/>
  <c r="N221" i="2"/>
  <c r="M221" i="2"/>
  <c r="N220" i="2"/>
  <c r="M220" i="2"/>
  <c r="N366" i="2" l="1"/>
  <c r="N246" i="2"/>
  <c r="N230" i="2"/>
  <c r="M227" i="2"/>
  <c r="M366" i="2"/>
  <c r="K234" i="2"/>
  <c r="K247" i="2" s="1"/>
  <c r="N227" i="2"/>
  <c r="H241" i="2"/>
  <c r="H371" i="2" s="1"/>
  <c r="H247" i="2"/>
  <c r="H235" i="2"/>
  <c r="K241" i="2"/>
  <c r="M230" i="2"/>
  <c r="K371" i="2"/>
  <c r="N247" i="2" l="1"/>
  <c r="M234" i="2"/>
  <c r="N234" i="2"/>
  <c r="M247" i="2"/>
  <c r="M371" i="2"/>
  <c r="N241" i="2"/>
  <c r="K235" i="2"/>
  <c r="M235" i="2" s="1"/>
  <c r="N235" i="2"/>
  <c r="H238" i="2"/>
  <c r="N371" i="2"/>
  <c r="M241" i="2"/>
  <c r="K238" i="2" l="1"/>
  <c r="N238" i="2" s="1"/>
  <c r="S296" i="4"/>
  <c r="L296" i="4"/>
  <c r="F296" i="4"/>
  <c r="S280" i="4"/>
  <c r="R280" i="4"/>
  <c r="G280" i="4"/>
  <c r="Q280" i="4"/>
  <c r="S279" i="4"/>
  <c r="R279" i="4"/>
  <c r="G279" i="4"/>
  <c r="Q279" i="4"/>
  <c r="S278" i="4"/>
  <c r="R278" i="4"/>
  <c r="G278" i="4"/>
  <c r="Q278" i="4"/>
  <c r="S277" i="4"/>
  <c r="R277" i="4"/>
  <c r="G277" i="4"/>
  <c r="Q277" i="4"/>
  <c r="S276" i="4"/>
  <c r="R276" i="4"/>
  <c r="Q276" i="4"/>
  <c r="S275" i="4"/>
  <c r="R275" i="4"/>
  <c r="G275" i="4"/>
  <c r="Q275" i="4" s="1"/>
  <c r="S274" i="4"/>
  <c r="R274" i="4"/>
  <c r="G274" i="4"/>
  <c r="Q274" i="4" s="1"/>
  <c r="S273" i="4"/>
  <c r="R273" i="4"/>
  <c r="G273" i="4"/>
  <c r="Q273" i="4" s="1"/>
  <c r="S272" i="4"/>
  <c r="R272" i="4"/>
  <c r="G272" i="4"/>
  <c r="Q272" i="4" s="1"/>
  <c r="Q315" i="4"/>
  <c r="R315" i="4"/>
  <c r="S315" i="4"/>
  <c r="J616" i="7"/>
  <c r="O440" i="4"/>
  <c r="S438" i="4"/>
  <c r="R438" i="4"/>
  <c r="Q438" i="4"/>
  <c r="J9" i="7"/>
  <c r="K9" i="7"/>
  <c r="J10" i="7"/>
  <c r="J15" i="7"/>
  <c r="J16" i="7"/>
  <c r="J17" i="7"/>
  <c r="J18" i="7"/>
  <c r="J21" i="7"/>
  <c r="K21" i="7"/>
  <c r="J22" i="7"/>
  <c r="K22" i="7"/>
  <c r="J23" i="7"/>
  <c r="K23" i="7"/>
  <c r="J26" i="7"/>
  <c r="J27" i="7"/>
  <c r="K28" i="7"/>
  <c r="K29" i="7"/>
  <c r="J30" i="7"/>
  <c r="K30" i="7"/>
  <c r="J31" i="7"/>
  <c r="K31" i="7"/>
  <c r="J32" i="7"/>
  <c r="K32" i="7"/>
  <c r="J33" i="7"/>
  <c r="K33" i="7"/>
  <c r="J39" i="7"/>
  <c r="K39" i="7"/>
  <c r="J40" i="7"/>
  <c r="K40" i="7"/>
  <c r="M6" i="6"/>
  <c r="M10" i="6"/>
  <c r="M14" i="6"/>
  <c r="M22" i="6"/>
  <c r="M26" i="6"/>
  <c r="M30" i="6"/>
  <c r="M34" i="6"/>
  <c r="M38" i="6"/>
  <c r="M42" i="6"/>
  <c r="M46" i="6"/>
  <c r="M50" i="6"/>
  <c r="M62" i="6"/>
  <c r="M70" i="6"/>
  <c r="M78" i="6"/>
  <c r="M94" i="6"/>
  <c r="M33" i="5"/>
  <c r="N33" i="5"/>
  <c r="O33" i="5"/>
  <c r="R33" i="5"/>
  <c r="S33" i="5"/>
  <c r="T33" i="5"/>
  <c r="G11" i="4"/>
  <c r="J11" i="4"/>
  <c r="M11" i="4"/>
  <c r="P11" i="4"/>
  <c r="G12" i="4"/>
  <c r="J12" i="4"/>
  <c r="M12" i="4"/>
  <c r="P12" i="4"/>
  <c r="Q12" i="4" s="1"/>
  <c r="J13" i="4"/>
  <c r="M13" i="4"/>
  <c r="S13" i="4" s="1"/>
  <c r="P13" i="4"/>
  <c r="Q13" i="4" s="1"/>
  <c r="J14" i="4"/>
  <c r="M14" i="4"/>
  <c r="P14" i="4"/>
  <c r="Q14" i="4" s="1"/>
  <c r="J15" i="4"/>
  <c r="M15" i="4"/>
  <c r="S15" i="4" s="1"/>
  <c r="P15" i="4"/>
  <c r="Q15" i="4" s="1"/>
  <c r="M16" i="4"/>
  <c r="S16" i="4"/>
  <c r="Q16" i="4"/>
  <c r="R16" i="4"/>
  <c r="M17" i="4"/>
  <c r="S17" i="4"/>
  <c r="Q17" i="4"/>
  <c r="R17" i="4"/>
  <c r="J18" i="4"/>
  <c r="R18" i="4"/>
  <c r="Q18" i="4"/>
  <c r="S18" i="4"/>
  <c r="Q19" i="4"/>
  <c r="T8" i="3"/>
  <c r="T12" i="3" s="1"/>
  <c r="T9" i="3"/>
  <c r="T13" i="3" s="1"/>
  <c r="T16" i="3" s="1"/>
  <c r="T10" i="3"/>
  <c r="L129" i="3"/>
  <c r="L130" i="3"/>
  <c r="M130" i="3"/>
  <c r="O130" i="3"/>
  <c r="S130" i="3"/>
  <c r="N131" i="3"/>
  <c r="T112" i="3"/>
  <c r="T113" i="3"/>
  <c r="T114" i="3"/>
  <c r="T115" i="3"/>
  <c r="T116" i="3"/>
  <c r="T117" i="3"/>
  <c r="T118" i="3"/>
  <c r="T119" i="3"/>
  <c r="T120" i="3"/>
  <c r="T121" i="3"/>
  <c r="T122" i="3"/>
  <c r="T123" i="3"/>
  <c r="T124" i="3"/>
  <c r="T125" i="3"/>
  <c r="T126" i="3"/>
  <c r="T127" i="3"/>
  <c r="T128" i="3"/>
  <c r="K129" i="3"/>
  <c r="M129" i="3"/>
  <c r="N129" i="3"/>
  <c r="O129" i="3"/>
  <c r="P129" i="3"/>
  <c r="Q129" i="3"/>
  <c r="R129" i="3"/>
  <c r="S129" i="3"/>
  <c r="K130" i="3"/>
  <c r="P130" i="3"/>
  <c r="Q130" i="3"/>
  <c r="Q133" i="3" s="1"/>
  <c r="R130" i="3"/>
  <c r="K131" i="3"/>
  <c r="L131" i="3"/>
  <c r="O131" i="3"/>
  <c r="O133" i="3" s="1"/>
  <c r="P131" i="3"/>
  <c r="Q131" i="3"/>
  <c r="R131" i="3"/>
  <c r="R133" i="3" s="1"/>
  <c r="S133" i="3"/>
  <c r="K132" i="3"/>
  <c r="L132" i="3"/>
  <c r="M132" i="3"/>
  <c r="N132" i="3"/>
  <c r="O132" i="3"/>
  <c r="P132" i="3"/>
  <c r="Q132" i="3"/>
  <c r="R132" i="3"/>
  <c r="S132" i="3"/>
  <c r="U159" i="3"/>
  <c r="E15" i="2"/>
  <c r="G15" i="2"/>
  <c r="E16" i="2"/>
  <c r="G16" i="2"/>
  <c r="E17" i="2"/>
  <c r="G17" i="2"/>
  <c r="E20" i="2"/>
  <c r="G20" i="2"/>
  <c r="E21" i="2"/>
  <c r="G21" i="2"/>
  <c r="H22" i="2"/>
  <c r="E24" i="2"/>
  <c r="E25" i="2" s="1"/>
  <c r="F25" i="2"/>
  <c r="F29" i="2" s="1"/>
  <c r="F30" i="2" s="1"/>
  <c r="G24" i="2" s="1"/>
  <c r="G25" i="2" s="1"/>
  <c r="G29" i="2"/>
  <c r="D30" i="2"/>
  <c r="D36" i="2"/>
  <c r="F36" i="2"/>
  <c r="K36" i="2"/>
  <c r="K53" i="2" s="1"/>
  <c r="E38" i="2"/>
  <c r="G38" i="2"/>
  <c r="M38" i="2"/>
  <c r="N38" i="2"/>
  <c r="E39" i="2"/>
  <c r="G39" i="2"/>
  <c r="M39" i="2"/>
  <c r="N39" i="2"/>
  <c r="E40" i="2"/>
  <c r="G40" i="2"/>
  <c r="M40" i="2"/>
  <c r="N40" i="2"/>
  <c r="E41" i="2"/>
  <c r="G41" i="2"/>
  <c r="M41" i="2"/>
  <c r="N41" i="2"/>
  <c r="E42" i="2"/>
  <c r="G42" i="2"/>
  <c r="M42" i="2"/>
  <c r="N42" i="2"/>
  <c r="L43" i="2"/>
  <c r="M43" i="2"/>
  <c r="E45" i="2"/>
  <c r="G45" i="2"/>
  <c r="E46" i="2"/>
  <c r="G46" i="2"/>
  <c r="G47" i="2"/>
  <c r="H48" i="2"/>
  <c r="I50" i="2"/>
  <c r="J390" i="2"/>
  <c r="M390" i="2"/>
  <c r="J391" i="2"/>
  <c r="M391" i="2"/>
  <c r="J392" i="2"/>
  <c r="M392" i="2"/>
  <c r="J393" i="2"/>
  <c r="M393" i="2"/>
  <c r="J394" i="2"/>
  <c r="M394" i="2"/>
  <c r="J395" i="2"/>
  <c r="M395" i="2"/>
  <c r="J396" i="2"/>
  <c r="M396" i="2"/>
  <c r="D397" i="2"/>
  <c r="F397" i="2"/>
  <c r="K397" i="2"/>
  <c r="J398" i="2"/>
  <c r="M398" i="2"/>
  <c r="F399" i="2"/>
  <c r="J399" i="2" s="1"/>
  <c r="M399" i="2"/>
  <c r="D400" i="2"/>
  <c r="D404" i="2" s="1"/>
  <c r="H400" i="2"/>
  <c r="K400" i="2"/>
  <c r="J401" i="2"/>
  <c r="M401" i="2"/>
  <c r="J402" i="2"/>
  <c r="M402" i="2"/>
  <c r="D403" i="2"/>
  <c r="F403" i="2"/>
  <c r="H403" i="2"/>
  <c r="K403" i="2"/>
  <c r="D411" i="2"/>
  <c r="F411" i="2"/>
  <c r="J413" i="2"/>
  <c r="J414" i="2"/>
  <c r="M414" i="2"/>
  <c r="J415" i="2"/>
  <c r="M415" i="2"/>
  <c r="J416" i="2"/>
  <c r="M416" i="2"/>
  <c r="J417" i="2"/>
  <c r="M417" i="2"/>
  <c r="J418" i="2"/>
  <c r="M418" i="2"/>
  <c r="J419" i="2"/>
  <c r="M419" i="2"/>
  <c r="J420" i="2"/>
  <c r="M420" i="2"/>
  <c r="J421" i="2"/>
  <c r="M421" i="2"/>
  <c r="J422" i="2"/>
  <c r="M422" i="2"/>
  <c r="J423" i="2"/>
  <c r="M423" i="2"/>
  <c r="J426" i="2"/>
  <c r="M426" i="2"/>
  <c r="J427" i="2"/>
  <c r="M427" i="2"/>
  <c r="J428" i="2"/>
  <c r="M428" i="2"/>
  <c r="J429" i="2"/>
  <c r="M429" i="2"/>
  <c r="J430" i="2"/>
  <c r="M430" i="2"/>
  <c r="J431" i="2"/>
  <c r="M431" i="2"/>
  <c r="J432" i="2"/>
  <c r="M432" i="2"/>
  <c r="J433" i="2"/>
  <c r="M433" i="2"/>
  <c r="J434" i="2"/>
  <c r="M434" i="2"/>
  <c r="J435" i="2"/>
  <c r="M435" i="2"/>
  <c r="J436" i="2"/>
  <c r="M436" i="2"/>
  <c r="J437" i="2"/>
  <c r="M437" i="2"/>
  <c r="J438" i="2"/>
  <c r="M438" i="2"/>
  <c r="J439" i="2"/>
  <c r="M439" i="2"/>
  <c r="J440" i="2"/>
  <c r="M440" i="2"/>
  <c r="J441" i="2"/>
  <c r="M441" i="2"/>
  <c r="J442" i="2"/>
  <c r="M442" i="2"/>
  <c r="J443" i="2"/>
  <c r="M443" i="2"/>
  <c r="J444" i="2"/>
  <c r="M444" i="2"/>
  <c r="J445" i="2"/>
  <c r="M445" i="2"/>
  <c r="J446" i="2"/>
  <c r="M446" i="2"/>
  <c r="J447" i="2"/>
  <c r="M447" i="2"/>
  <c r="F448" i="2"/>
  <c r="K448" i="2"/>
  <c r="J450" i="2"/>
  <c r="M450" i="2"/>
  <c r="J451" i="2"/>
  <c r="M451" i="2"/>
  <c r="J452" i="2"/>
  <c r="M452" i="2"/>
  <c r="J453" i="2"/>
  <c r="M453" i="2"/>
  <c r="J454" i="2"/>
  <c r="M454" i="2"/>
  <c r="J455" i="2"/>
  <c r="M455" i="2"/>
  <c r="J456" i="2"/>
  <c r="M456" i="2"/>
  <c r="J457" i="2"/>
  <c r="M457" i="2"/>
  <c r="J458" i="2"/>
  <c r="M458" i="2"/>
  <c r="J459" i="2"/>
  <c r="M459" i="2"/>
  <c r="J460" i="2"/>
  <c r="M460" i="2"/>
  <c r="J461" i="2"/>
  <c r="M461" i="2"/>
  <c r="J462" i="2"/>
  <c r="M462" i="2"/>
  <c r="J463" i="2"/>
  <c r="M463" i="2"/>
  <c r="J464" i="2"/>
  <c r="M464" i="2"/>
  <c r="F465" i="2"/>
  <c r="H465" i="2"/>
  <c r="H424" i="2" s="1"/>
  <c r="K465" i="2"/>
  <c r="N13" i="1"/>
  <c r="O13" i="1"/>
  <c r="N14" i="1"/>
  <c r="O14" i="1"/>
  <c r="N15" i="1"/>
  <c r="O15" i="1"/>
  <c r="N16" i="1"/>
  <c r="O16" i="1"/>
  <c r="N17" i="1"/>
  <c r="O17" i="1"/>
  <c r="N18" i="1"/>
  <c r="O18" i="1"/>
  <c r="G19" i="1"/>
  <c r="H12" i="1"/>
  <c r="I19" i="1"/>
  <c r="L19" i="1"/>
  <c r="N24" i="1"/>
  <c r="O24" i="1"/>
  <c r="N25" i="1"/>
  <c r="O25" i="1"/>
  <c r="N26" i="1"/>
  <c r="O26" i="1"/>
  <c r="N27" i="1"/>
  <c r="N28" i="1"/>
  <c r="N29" i="1"/>
  <c r="O29" i="1"/>
  <c r="N30" i="1"/>
  <c r="O30" i="1"/>
  <c r="G31" i="1"/>
  <c r="K31" i="1" s="1"/>
  <c r="H26" i="1"/>
  <c r="J25" i="1"/>
  <c r="L31" i="1"/>
  <c r="M24" i="1" s="1"/>
  <c r="N32" i="1"/>
  <c r="O32" i="1"/>
  <c r="N33" i="1"/>
  <c r="O33" i="1"/>
  <c r="J32" i="1"/>
  <c r="N35" i="1"/>
  <c r="H36" i="1"/>
  <c r="H37" i="1" s="1"/>
  <c r="N36" i="1"/>
  <c r="O36" i="1"/>
  <c r="I37" i="1"/>
  <c r="K37" i="1" s="1"/>
  <c r="L37" i="1"/>
  <c r="M35" i="1" s="1"/>
  <c r="T109" i="3"/>
  <c r="T110" i="3"/>
  <c r="K134" i="3"/>
  <c r="T111" i="3"/>
  <c r="K133" i="3"/>
  <c r="M131" i="3"/>
  <c r="M134" i="3" s="1"/>
  <c r="N130" i="3"/>
  <c r="N133" i="3"/>
  <c r="F424" i="2"/>
  <c r="H24" i="1"/>
  <c r="M32" i="1"/>
  <c r="O31" i="1"/>
  <c r="N134" i="3"/>
  <c r="M14" i="1" l="1"/>
  <c r="M12" i="1"/>
  <c r="J14" i="1"/>
  <c r="K19" i="1"/>
  <c r="J12" i="1"/>
  <c r="H25" i="1"/>
  <c r="H29" i="1"/>
  <c r="N37" i="1"/>
  <c r="T130" i="3"/>
  <c r="P133" i="3"/>
  <c r="T129" i="3"/>
  <c r="O134" i="3"/>
  <c r="T15" i="3"/>
  <c r="D405" i="2"/>
  <c r="H404" i="2"/>
  <c r="N397" i="2"/>
  <c r="N403" i="2"/>
  <c r="N400" i="2"/>
  <c r="S134" i="3"/>
  <c r="M133" i="3"/>
  <c r="L133" i="3"/>
  <c r="T133" i="3" s="1"/>
  <c r="L134" i="3"/>
  <c r="T131" i="3"/>
  <c r="T134" i="3" s="1"/>
  <c r="T132" i="3"/>
  <c r="M48" i="2"/>
  <c r="J48" i="2"/>
  <c r="M400" i="2"/>
  <c r="M238" i="2"/>
  <c r="K33" i="5"/>
  <c r="R14" i="4"/>
  <c r="S14" i="4"/>
  <c r="S11" i="4"/>
  <c r="L38" i="2"/>
  <c r="L21" i="2"/>
  <c r="L25" i="2"/>
  <c r="L29" i="2" s="1"/>
  <c r="L24" i="2"/>
  <c r="H30" i="2"/>
  <c r="I21" i="2"/>
  <c r="M22" i="2"/>
  <c r="J36" i="2"/>
  <c r="N22" i="2"/>
  <c r="K424" i="2"/>
  <c r="L42" i="2"/>
  <c r="N36" i="2"/>
  <c r="E48" i="2"/>
  <c r="E43" i="2" s="1"/>
  <c r="I20" i="2"/>
  <c r="M397" i="2"/>
  <c r="H53" i="2"/>
  <c r="I40" i="2" s="1"/>
  <c r="K404" i="2"/>
  <c r="L15" i="2"/>
  <c r="L17" i="2"/>
  <c r="F400" i="2"/>
  <c r="F404" i="2" s="1"/>
  <c r="F405" i="2" s="1"/>
  <c r="G22" i="2"/>
  <c r="G30" i="2" s="1"/>
  <c r="J400" i="2"/>
  <c r="J404" i="2" s="1"/>
  <c r="G48" i="2"/>
  <c r="R15" i="4"/>
  <c r="R11" i="4"/>
  <c r="R13" i="4"/>
  <c r="Q11" i="4"/>
  <c r="S12" i="4"/>
  <c r="R12" i="4"/>
  <c r="J397" i="2"/>
  <c r="E22" i="2"/>
  <c r="E33" i="2" s="1"/>
  <c r="M448" i="2"/>
  <c r="L41" i="2"/>
  <c r="G36" i="2"/>
  <c r="J448" i="2"/>
  <c r="L16" i="2"/>
  <c r="L39" i="2"/>
  <c r="J554" i="2"/>
  <c r="J411" i="2"/>
  <c r="E36" i="2"/>
  <c r="L40" i="2"/>
  <c r="M465" i="2"/>
  <c r="J465" i="2"/>
  <c r="M411" i="2"/>
  <c r="F468" i="2"/>
  <c r="G411" i="2" s="1"/>
  <c r="M403" i="2"/>
  <c r="L20" i="2"/>
  <c r="M18" i="1"/>
  <c r="M13" i="1"/>
  <c r="L21" i="1"/>
  <c r="M15" i="1"/>
  <c r="M16" i="1"/>
  <c r="M17" i="1"/>
  <c r="J17" i="1"/>
  <c r="J13" i="1"/>
  <c r="J15" i="1"/>
  <c r="J16" i="1"/>
  <c r="N19" i="1"/>
  <c r="O19" i="1"/>
  <c r="J18" i="1"/>
  <c r="M36" i="1"/>
  <c r="O37" i="1"/>
  <c r="L38" i="1"/>
  <c r="M34" i="1" s="1"/>
  <c r="J36" i="1"/>
  <c r="I38" i="1"/>
  <c r="K38" i="1" s="1"/>
  <c r="J35" i="1"/>
  <c r="N34" i="1"/>
  <c r="M33" i="1"/>
  <c r="O34" i="1"/>
  <c r="J33" i="1"/>
  <c r="M25" i="1"/>
  <c r="N31" i="1"/>
  <c r="J29" i="1"/>
  <c r="J24" i="1"/>
  <c r="M29" i="1"/>
  <c r="M26" i="1"/>
  <c r="J26" i="1"/>
  <c r="M30" i="1"/>
  <c r="J30" i="1"/>
  <c r="H31" i="1" l="1"/>
  <c r="N38" i="1"/>
  <c r="G448" i="2"/>
  <c r="H405" i="2"/>
  <c r="K405" i="2"/>
  <c r="L404" i="2"/>
  <c r="N404" i="2"/>
  <c r="K468" i="2"/>
  <c r="L424" i="2" s="1"/>
  <c r="M404" i="2"/>
  <c r="M405" i="2" s="1"/>
  <c r="G458" i="2"/>
  <c r="G450" i="2"/>
  <c r="G442" i="2"/>
  <c r="G434" i="2"/>
  <c r="G426" i="2"/>
  <c r="G418" i="2"/>
  <c r="G457" i="2"/>
  <c r="G449" i="2"/>
  <c r="G441" i="2"/>
  <c r="G433" i="2"/>
  <c r="G425" i="2"/>
  <c r="G417" i="2"/>
  <c r="G464" i="2"/>
  <c r="G456" i="2"/>
  <c r="G440" i="2"/>
  <c r="G432" i="2"/>
  <c r="G416" i="2"/>
  <c r="G463" i="2"/>
  <c r="G455" i="2"/>
  <c r="G447" i="2"/>
  <c r="G439" i="2"/>
  <c r="G431" i="2"/>
  <c r="G423" i="2"/>
  <c r="G415" i="2"/>
  <c r="G462" i="2"/>
  <c r="G454" i="2"/>
  <c r="G446" i="2"/>
  <c r="G438" i="2"/>
  <c r="G430" i="2"/>
  <c r="G422" i="2"/>
  <c r="G414" i="2"/>
  <c r="G461" i="2"/>
  <c r="G453" i="2"/>
  <c r="G445" i="2"/>
  <c r="G437" i="2"/>
  <c r="G429" i="2"/>
  <c r="G421" i="2"/>
  <c r="G413" i="2"/>
  <c r="G460" i="2"/>
  <c r="G452" i="2"/>
  <c r="G444" i="2"/>
  <c r="G436" i="2"/>
  <c r="G428" i="2"/>
  <c r="G420" i="2"/>
  <c r="G459" i="2"/>
  <c r="G451" i="2"/>
  <c r="G443" i="2"/>
  <c r="G435" i="2"/>
  <c r="G427" i="2"/>
  <c r="G419" i="2"/>
  <c r="G465" i="2"/>
  <c r="E53" i="2"/>
  <c r="J405" i="2"/>
  <c r="G424" i="2"/>
  <c r="L36" i="2"/>
  <c r="L53" i="2" s="1"/>
  <c r="J53" i="2"/>
  <c r="L22" i="2"/>
  <c r="I46" i="2"/>
  <c r="I41" i="2"/>
  <c r="I15" i="2"/>
  <c r="I38" i="2"/>
  <c r="I17" i="2"/>
  <c r="I24" i="2"/>
  <c r="I25" i="2" s="1"/>
  <c r="M53" i="2"/>
  <c r="I45" i="2"/>
  <c r="I39" i="2"/>
  <c r="I28" i="2"/>
  <c r="I27" i="2"/>
  <c r="I26" i="2"/>
  <c r="M30" i="2"/>
  <c r="J30" i="2"/>
  <c r="I30" i="2"/>
  <c r="N30" i="2"/>
  <c r="N53" i="2"/>
  <c r="I42" i="2"/>
  <c r="J424" i="2"/>
  <c r="J468" i="2" s="1"/>
  <c r="M36" i="2"/>
  <c r="I16" i="2"/>
  <c r="L558" i="2"/>
  <c r="M424" i="2"/>
  <c r="G53" i="2"/>
  <c r="M554" i="2"/>
  <c r="H468" i="2"/>
  <c r="L30" i="2"/>
  <c r="L39" i="1"/>
  <c r="L41" i="1" s="1"/>
  <c r="M31" i="1"/>
  <c r="N39" i="1"/>
  <c r="J34" i="1"/>
  <c r="I39" i="1"/>
  <c r="K39" i="1" s="1"/>
  <c r="O38" i="1"/>
  <c r="K408" i="2" l="1"/>
  <c r="L398" i="2"/>
  <c r="L396" i="2"/>
  <c r="L395" i="2"/>
  <c r="L402" i="2"/>
  <c r="L394" i="2"/>
  <c r="L401" i="2"/>
  <c r="L393" i="2"/>
  <c r="L392" i="2"/>
  <c r="L399" i="2"/>
  <c r="L391" i="2"/>
  <c r="L390" i="2"/>
  <c r="N405" i="2"/>
  <c r="L405" i="2"/>
  <c r="L400" i="2"/>
  <c r="L397" i="2"/>
  <c r="L403" i="2"/>
  <c r="I396" i="2"/>
  <c r="I395" i="2"/>
  <c r="I402" i="2"/>
  <c r="I394" i="2"/>
  <c r="I401" i="2"/>
  <c r="I393" i="2"/>
  <c r="I392" i="2"/>
  <c r="I399" i="2"/>
  <c r="I391" i="2"/>
  <c r="I398" i="2"/>
  <c r="I390" i="2"/>
  <c r="I405" i="2"/>
  <c r="I397" i="2"/>
  <c r="I400" i="2"/>
  <c r="I403" i="2"/>
  <c r="I404" i="2"/>
  <c r="L459" i="2"/>
  <c r="L451" i="2"/>
  <c r="L443" i="2"/>
  <c r="L435" i="2"/>
  <c r="L427" i="2"/>
  <c r="L419" i="2"/>
  <c r="L463" i="2"/>
  <c r="L439" i="2"/>
  <c r="L454" i="2"/>
  <c r="L438" i="2"/>
  <c r="L422" i="2"/>
  <c r="L461" i="2"/>
  <c r="L421" i="2"/>
  <c r="L444" i="2"/>
  <c r="L436" i="2"/>
  <c r="L411" i="2"/>
  <c r="L458" i="2"/>
  <c r="L450" i="2"/>
  <c r="L442" i="2"/>
  <c r="L434" i="2"/>
  <c r="L426" i="2"/>
  <c r="L418" i="2"/>
  <c r="L456" i="2"/>
  <c r="L447" i="2"/>
  <c r="L423" i="2"/>
  <c r="L462" i="2"/>
  <c r="L430" i="2"/>
  <c r="L414" i="2"/>
  <c r="L445" i="2"/>
  <c r="L437" i="2"/>
  <c r="L413" i="2"/>
  <c r="L460" i="2"/>
  <c r="L420" i="2"/>
  <c r="L465" i="2"/>
  <c r="L457" i="2"/>
  <c r="L449" i="2"/>
  <c r="L441" i="2"/>
  <c r="L433" i="2"/>
  <c r="L425" i="2"/>
  <c r="L417" i="2"/>
  <c r="L464" i="2"/>
  <c r="L440" i="2"/>
  <c r="L432" i="2"/>
  <c r="L416" i="2"/>
  <c r="L455" i="2"/>
  <c r="L431" i="2"/>
  <c r="L415" i="2"/>
  <c r="L446" i="2"/>
  <c r="L453" i="2"/>
  <c r="L429" i="2"/>
  <c r="L452" i="2"/>
  <c r="L428" i="2"/>
  <c r="L448" i="2"/>
  <c r="I465" i="2"/>
  <c r="I457" i="2"/>
  <c r="I449" i="2"/>
  <c r="I441" i="2"/>
  <c r="I433" i="2"/>
  <c r="I425" i="2"/>
  <c r="I417" i="2"/>
  <c r="I464" i="2"/>
  <c r="I456" i="2"/>
  <c r="I448" i="2"/>
  <c r="I440" i="2"/>
  <c r="I432" i="2"/>
  <c r="I424" i="2"/>
  <c r="I416" i="2"/>
  <c r="I463" i="2"/>
  <c r="I455" i="2"/>
  <c r="I447" i="2"/>
  <c r="I431" i="2"/>
  <c r="I446" i="2"/>
  <c r="I430" i="2"/>
  <c r="I454" i="2"/>
  <c r="I461" i="2"/>
  <c r="I453" i="2"/>
  <c r="I445" i="2"/>
  <c r="I437" i="2"/>
  <c r="I429" i="2"/>
  <c r="I421" i="2"/>
  <c r="I413" i="2"/>
  <c r="I450" i="2"/>
  <c r="I434" i="2"/>
  <c r="I418" i="2"/>
  <c r="I423" i="2"/>
  <c r="I438" i="2"/>
  <c r="I414" i="2"/>
  <c r="I460" i="2"/>
  <c r="I452" i="2"/>
  <c r="I444" i="2"/>
  <c r="I436" i="2"/>
  <c r="I428" i="2"/>
  <c r="I420" i="2"/>
  <c r="I459" i="2"/>
  <c r="I451" i="2"/>
  <c r="I443" i="2"/>
  <c r="I435" i="2"/>
  <c r="I427" i="2"/>
  <c r="I419" i="2"/>
  <c r="I458" i="2"/>
  <c r="I442" i="2"/>
  <c r="I426" i="2"/>
  <c r="I439" i="2"/>
  <c r="I415" i="2"/>
  <c r="I462" i="2"/>
  <c r="I422" i="2"/>
  <c r="I411" i="2"/>
  <c r="I22" i="2"/>
  <c r="I29" i="2"/>
  <c r="I48" i="2"/>
  <c r="I36" i="2"/>
  <c r="M468" i="2"/>
  <c r="M38" i="1"/>
  <c r="M39" i="1" s="1"/>
  <c r="M37" i="1"/>
  <c r="J37" i="1"/>
  <c r="J38" i="1"/>
  <c r="O39" i="1"/>
  <c r="J31" i="1"/>
  <c r="N420" i="2" l="1"/>
  <c r="N411" i="2"/>
  <c r="N465" i="2"/>
  <c r="N457" i="2"/>
  <c r="N449" i="2"/>
  <c r="N441" i="2"/>
  <c r="N433" i="2"/>
  <c r="N425" i="2"/>
  <c r="N464" i="2"/>
  <c r="N456" i="2"/>
  <c r="N448" i="2"/>
  <c r="N440" i="2"/>
  <c r="N432" i="2"/>
  <c r="N424" i="2"/>
  <c r="N416" i="2"/>
  <c r="N463" i="2"/>
  <c r="N455" i="2"/>
  <c r="N447" i="2"/>
  <c r="N439" i="2"/>
  <c r="N431" i="2"/>
  <c r="N423" i="2"/>
  <c r="N415" i="2"/>
  <c r="N454" i="2"/>
  <c r="N446" i="2"/>
  <c r="N438" i="2"/>
  <c r="N430" i="2"/>
  <c r="N422" i="2"/>
  <c r="N414" i="2"/>
  <c r="N461" i="2"/>
  <c r="N453" i="2"/>
  <c r="N445" i="2"/>
  <c r="N437" i="2"/>
  <c r="N429" i="2"/>
  <c r="N421" i="2"/>
  <c r="N413" i="2"/>
  <c r="N460" i="2"/>
  <c r="N452" i="2"/>
  <c r="N444" i="2"/>
  <c r="N428" i="2"/>
  <c r="N451" i="2"/>
  <c r="N435" i="2"/>
  <c r="N427" i="2"/>
  <c r="N450" i="2"/>
  <c r="N434" i="2"/>
  <c r="N418" i="2"/>
  <c r="N462" i="2"/>
  <c r="N436" i="2"/>
  <c r="N459" i="2"/>
  <c r="N443" i="2"/>
  <c r="N419" i="2"/>
  <c r="N458" i="2"/>
  <c r="N442" i="2"/>
  <c r="N426" i="2"/>
  <c r="N417" i="2"/>
  <c r="I53" i="2"/>
  <c r="J39" i="1"/>
</calcChain>
</file>

<file path=xl/sharedStrings.xml><?xml version="1.0" encoding="utf-8"?>
<sst xmlns="http://schemas.openxmlformats.org/spreadsheetml/2006/main" count="29935" uniqueCount="1365">
  <si>
    <t>ANEKSI nr.1 Raporti Përmbledhës i Shpenzimeve të Ministrisë/Institucionit Buxhetor</t>
  </si>
  <si>
    <t>në/lekë</t>
  </si>
  <si>
    <t>Emri i Grupit</t>
  </si>
  <si>
    <t>Ministria e Bujqësisë dhe Zhvillimit Rural</t>
  </si>
  <si>
    <t>Kodi i grupit</t>
  </si>
  <si>
    <t>05</t>
  </si>
  <si>
    <t>EMËRTIME</t>
  </si>
  <si>
    <t>Shpenzimet e Ministrisë/Institucionit</t>
  </si>
  <si>
    <t>Viti paraardhës 2024</t>
  </si>
  <si>
    <t>Periudha raportuese</t>
  </si>
  <si>
    <t>Ndryshimi Vjetor
 (Plan - Fakt)</t>
  </si>
  <si>
    <t xml:space="preserve">% e realizimit </t>
  </si>
  <si>
    <t>Shpenzime 
Faktike</t>
  </si>
  <si>
    <t>Struktura e shpenzimeve               në %</t>
  </si>
  <si>
    <t>Plani Fillestar
 Vjetor 
Viti 2025</t>
  </si>
  <si>
    <t>Plani Vjetor
 i Rishikuar
 Viti 2025</t>
  </si>
  <si>
    <t>Ndryshimi i planit
 vjetor</t>
  </si>
  <si>
    <t>Shpenzime Faktike të Periudhës/Progresive</t>
  </si>
  <si>
    <t>(1)</t>
  </si>
  <si>
    <t>(2)</t>
  </si>
  <si>
    <t>(3)</t>
  </si>
  <si>
    <t>(4)</t>
  </si>
  <si>
    <t>(5)</t>
  </si>
  <si>
    <t>(6)</t>
  </si>
  <si>
    <t>7 (5-3)</t>
  </si>
  <si>
    <t>(8)</t>
  </si>
  <si>
    <t>(9)</t>
  </si>
  <si>
    <t>10 (5-8)</t>
  </si>
  <si>
    <t>11 ( 8/5)</t>
  </si>
  <si>
    <t>Shpenzimet sipas programeve buxhetore</t>
  </si>
  <si>
    <t>Kodi i Programit</t>
  </si>
  <si>
    <t>Emërtimi</t>
  </si>
  <si>
    <t>01110</t>
  </si>
  <si>
    <t>Planifikimi, Menaxhimi dhe Administrimi</t>
  </si>
  <si>
    <t>04220</t>
  </si>
  <si>
    <t>Siguria Ushqimore dhe Mbrojtja e Konsumatorit</t>
  </si>
  <si>
    <t>04230</t>
  </si>
  <si>
    <t>Mbështetje për Peshkimin</t>
  </si>
  <si>
    <t>04240</t>
  </si>
  <si>
    <t>Infrastruktura e Kullimit dhe Ujitjes</t>
  </si>
  <si>
    <t>04250</t>
  </si>
  <si>
    <t>Zhvillimi Rural</t>
  </si>
  <si>
    <t>04860</t>
  </si>
  <si>
    <t>Këshillimi dhe Informacioni Bujqësor</t>
  </si>
  <si>
    <t>05470</t>
  </si>
  <si>
    <t>Menaxhimi i Qëndrueshëm i Tokës Bujqësore</t>
  </si>
  <si>
    <t>Totali i Shpenzimeve buxhetore te Ministrise (Kap 01,02,03,04,05,08,22)</t>
  </si>
  <si>
    <t>Shpenzime nga te Ardhurat Jashte limitit (Kap 06)</t>
  </si>
  <si>
    <t>Totali Shpenzimeve te Ministrisë</t>
  </si>
  <si>
    <t>Shpenzimet sipas klasifikimit ekonomik</t>
  </si>
  <si>
    <t>Artikulli</t>
  </si>
  <si>
    <t>600</t>
  </si>
  <si>
    <t>Paga</t>
  </si>
  <si>
    <t>601</t>
  </si>
  <si>
    <t>Sigurime Shoqërore</t>
  </si>
  <si>
    <t>602</t>
  </si>
  <si>
    <t>Mallra dhe Shërbime të Tjera</t>
  </si>
  <si>
    <t>603</t>
  </si>
  <si>
    <t>Subvencione</t>
  </si>
  <si>
    <t>604</t>
  </si>
  <si>
    <t>Transferta Korente të Brendshme</t>
  </si>
  <si>
    <t>605</t>
  </si>
  <si>
    <t>Transferta Korente të Huaja</t>
  </si>
  <si>
    <t>606</t>
  </si>
  <si>
    <t>Trans per Buxh. Fam. &amp; Individ</t>
  </si>
  <si>
    <t>Nen-Totali Shpenzime Korrente</t>
  </si>
  <si>
    <t>230</t>
  </si>
  <si>
    <t>Kapitale të Patrupëzuara</t>
  </si>
  <si>
    <t>231</t>
  </si>
  <si>
    <t>Kapitale të Trupëzuara</t>
  </si>
  <si>
    <t>Nen-Totali Shpenzime Kapitale me financim te brendshem</t>
  </si>
  <si>
    <t>Nen-Totali Shpenzime Kapitale me financim te huaj</t>
  </si>
  <si>
    <t>Totali Shpenzime Kapitale</t>
  </si>
  <si>
    <t>Totali i Shpenz. Buxhetore te Ministrise/Institucionit Buxhetor</t>
  </si>
  <si>
    <t>Totali (Korrente + Kapitale + Shpenz.nga te ardh.jashte limti</t>
  </si>
  <si>
    <t>Sekretari i Përgjithshëm</t>
  </si>
  <si>
    <t>Emri</t>
  </si>
  <si>
    <t>Firma</t>
  </si>
  <si>
    <t>Data</t>
  </si>
  <si>
    <t>Periudha e Raportimit  8-2025</t>
  </si>
  <si>
    <t>.</t>
  </si>
  <si>
    <t>22.9.2025</t>
  </si>
  <si>
    <t xml:space="preserve"> Emri i Grupit</t>
  </si>
  <si>
    <t xml:space="preserve"> Emri i </t>
  </si>
  <si>
    <t>Kodi i programit</t>
  </si>
  <si>
    <t>Shpenzimet e Programit</t>
  </si>
  <si>
    <t>Viti paraardhës</t>
  </si>
  <si>
    <t>Ndryshimi Vjetor                    (Plan - Fakt)</t>
  </si>
  <si>
    <t>Shpenzime              Faktike</t>
  </si>
  <si>
    <t>Ndryshimi i planit vjetor</t>
  </si>
  <si>
    <t>Shpenzime Faktike të Periudhës/ Progresive</t>
  </si>
  <si>
    <t>Nëntotali Shpenzime Korente</t>
  </si>
  <si>
    <t>Nëntotali Shpenzime Kapitale me financim të brendshëm</t>
  </si>
  <si>
    <t>Nëntotali Shpenzime Kapitale me financim të huaj</t>
  </si>
  <si>
    <t>Totali i Shpenzimeve Kapitale</t>
  </si>
  <si>
    <t>Totali i Shpenzimeve Buxhetore të Programit</t>
  </si>
  <si>
    <t>Shpenzime Korente nga të Ardhurat Jashtë limitit (Kap 06)</t>
  </si>
  <si>
    <t>Shpenzime Kapitale nga të Ardhurat Jashtë limitit (Kap 06)</t>
  </si>
  <si>
    <t>Totali i Shpenzimeve të Programit</t>
  </si>
  <si>
    <t>Shpenzimet sipas produkteve të programit buxhetor</t>
  </si>
  <si>
    <t>Totali i Shpenzime Korente</t>
  </si>
  <si>
    <t>Kodi i produktit</t>
  </si>
  <si>
    <t>Emertimi</t>
  </si>
  <si>
    <t>90501AA</t>
  </si>
  <si>
    <t>Akte ligjore dhe nënligjore të miratuara</t>
  </si>
  <si>
    <t>90501AB</t>
  </si>
  <si>
    <t>Institucion  ne mirefunksion</t>
  </si>
  <si>
    <t>90501AC</t>
  </si>
  <si>
    <t>Personel i trajnuar</t>
  </si>
  <si>
    <t>90501AD</t>
  </si>
  <si>
    <t>Pagesë për kuotat ndërkombëtare të realizuara</t>
  </si>
  <si>
    <t>90501AE</t>
  </si>
  <si>
    <t>Institucione të audituara</t>
  </si>
  <si>
    <t>Totali Shpenzime për Investime</t>
  </si>
  <si>
    <t>18AI901</t>
  </si>
  <si>
    <t>Pajisje elektronike të blera për Aparatin e MBZHR-së</t>
  </si>
  <si>
    <t>M050466</t>
  </si>
  <si>
    <t>Blerjepajisje zyrash (mobilje)</t>
  </si>
  <si>
    <t>M050437</t>
  </si>
  <si>
    <t>Fond I ngrire</t>
  </si>
  <si>
    <t>ANEKSI nr. 2 Raporti mbi Ekzekutimin e Buxhetit në nivelin e Programit të Buxhetit         01110</t>
  </si>
  <si>
    <t>Kodi i Ministrisë</t>
  </si>
  <si>
    <t>Emërtimi i Programit</t>
  </si>
  <si>
    <t>Kodi i Kapitullit</t>
  </si>
  <si>
    <t>Emërtimi i Kapitullit</t>
  </si>
  <si>
    <t>Buxheti</t>
  </si>
  <si>
    <t>Artikujt buxhetore</t>
  </si>
  <si>
    <t>Total</t>
  </si>
  <si>
    <t>Periodike /Vjetore</t>
  </si>
  <si>
    <t>Shpenzime Kapitale të Patrupëzuara</t>
  </si>
  <si>
    <t>Shpenzime Kapitale të Trupëzuara</t>
  </si>
  <si>
    <t>Pagat</t>
  </si>
  <si>
    <t>Kontrib.e Sigurimeve Shoqërore</t>
  </si>
  <si>
    <t>Mallra dhe Shërbime</t>
  </si>
  <si>
    <t>Subveci-net</t>
  </si>
  <si>
    <t>Të Tjera Transfer.Korrente Brendshme</t>
  </si>
  <si>
    <t>Transfer.Korrente të Huaja</t>
  </si>
  <si>
    <t>Transferta për Buxhetet Familiare dhe Individët</t>
  </si>
  <si>
    <t>01</t>
  </si>
  <si>
    <t>Nga Buxheti</t>
  </si>
  <si>
    <t>Plani fillestar</t>
  </si>
  <si>
    <t>Plani i rishikuar</t>
  </si>
  <si>
    <t>Fakti</t>
  </si>
  <si>
    <t>Angazhime</t>
  </si>
  <si>
    <t>Ndryshimi ne vlere absolute</t>
  </si>
  <si>
    <t>Realizimi ne %</t>
  </si>
  <si>
    <t>Drejtuesi i Ekipit Menaxhues të Programit</t>
  </si>
  <si>
    <t>RAPORTI 2/1  Shpenzimet e programit sipas kapitujve       01110</t>
  </si>
  <si>
    <t>ANEKSI nr.3 Raporti i performancës së produkteve të programit</t>
  </si>
  <si>
    <t>Kodi i Produktit</t>
  </si>
  <si>
    <t>Emërtimi i Produktit</t>
  </si>
  <si>
    <t xml:space="preserve">Njësia matëse </t>
  </si>
  <si>
    <t>Periudha Rapotuese</t>
  </si>
  <si>
    <t>Deviacioni i Kostos për Njësi</t>
  </si>
  <si>
    <t>Sasia Faktike 
(Viti paraardhës)</t>
  </si>
  <si>
    <t>Shpenzimet Faktike 
 (sipas vitit paraardhes)</t>
  </si>
  <si>
    <t>Kosto për Njësi 
(sipas vitit paraardhës)</t>
  </si>
  <si>
    <t>Sasia (sipas planit 
Fillestar Vjetor)</t>
  </si>
  <si>
    <t>Shpenzimet (sipas 
planit Fillestar Vjetor</t>
  </si>
  <si>
    <t>Kosto për Njësi 
(sipas planit Fillestar të vitit</t>
  </si>
  <si>
    <t>Sasia (sipas planit 
të rishikuar të vitit korent)</t>
  </si>
  <si>
    <t>Shpenzimet (sipas /nplanit të rishikuar të vitit korent)</t>
  </si>
  <si>
    <t>Kosto për Njësi(sipas /nplanit të rishikuar të vitit korent)</t>
  </si>
  <si>
    <t>Sasia Faktike (në /fund të vitit korent)</t>
  </si>
  <si>
    <t>Shpenzimet Faktike /n(në fund të vitit korent)</t>
  </si>
  <si>
    <t>Kosto për Njësi Faktike n/(në fund të vitit korent)</t>
  </si>
  <si>
    <t>13=(12)-(3)</t>
  </si>
  <si>
    <t>14=(12)-(6)</t>
  </si>
  <si>
    <t>15=(12)-(9)</t>
  </si>
  <si>
    <t>(7)</t>
  </si>
  <si>
    <t>(10)</t>
  </si>
  <si>
    <t>(11)</t>
  </si>
  <si>
    <t>(12)</t>
  </si>
  <si>
    <t>(13)</t>
  </si>
  <si>
    <t>(14)</t>
  </si>
  <si>
    <t>(15)</t>
  </si>
  <si>
    <t>Produktet e realizuara me shpenzimet buxhetore të programit</t>
  </si>
  <si>
    <t xml:space="preserve">Numër punonjësish </t>
  </si>
  <si>
    <t>numër</t>
  </si>
  <si>
    <t>Numri i personelit të trajnuar</t>
  </si>
  <si>
    <t>Numri i kuotave</t>
  </si>
  <si>
    <t>numër institucionesh</t>
  </si>
  <si>
    <t>copë</t>
  </si>
  <si>
    <t>Blerje pajisje zyrash (mobilje)</t>
  </si>
  <si>
    <t>T</t>
  </si>
  <si>
    <t>Produktet e realizuara nga përdorimi i të ardhurave jashtë limitit (Nga kapitulli 06)</t>
  </si>
  <si>
    <t>Aneksi 3.1 Raporti i performancës së produkteve të programit sipas artikujve</t>
  </si>
  <si>
    <t>Kodi I Produktit</t>
  </si>
  <si>
    <t>Tipi i Buxhetit</t>
  </si>
  <si>
    <t>Sasia</t>
  </si>
  <si>
    <t>Shpenzime
Kapitale të Patrupëzuara</t>
  </si>
  <si>
    <t>Shpenzime
Kapitale të Trupëzuara</t>
  </si>
  <si>
    <t>Kontrib.e 
Sigurimeve Shoqërore</t>
  </si>
  <si>
    <t>Mallra dhe
Shërbime</t>
  </si>
  <si>
    <t>Subveci-
net</t>
  </si>
  <si>
    <t>Të Tjera
Transfer.Korrente Brendshme</t>
  </si>
  <si>
    <t>Transfer.
Korrente të Huaja</t>
  </si>
  <si>
    <t>Transferta për Buxhetet Familjare dhe Individët</t>
  </si>
  <si>
    <t>Fond i ngrire</t>
  </si>
  <si>
    <t>Totali i shpenzime buxhetore</t>
  </si>
  <si>
    <t>Line Ministry</t>
  </si>
  <si>
    <t>Program Code</t>
  </si>
  <si>
    <t>Program Meaning</t>
  </si>
  <si>
    <t>KPI Target Periodicit</t>
  </si>
  <si>
    <t>Output Code</t>
  </si>
  <si>
    <t>Output Meaning</t>
  </si>
  <si>
    <t>Type Title</t>
  </si>
  <si>
    <t>Target Qty</t>
  </si>
  <si>
    <t>Planned Cost</t>
  </si>
  <si>
    <t>Unit Cost (Planned)</t>
  </si>
  <si>
    <t>Deviacioni i planit fillestar për njësi gjatë viteve</t>
  </si>
  <si>
    <t>Revised Qty</t>
  </si>
  <si>
    <t>Revised Cost</t>
  </si>
  <si>
    <t>Unit Cost (Revised)</t>
  </si>
  <si>
    <t>Deviacioni i planit të rishikuar për njësi gjate viteve</t>
  </si>
  <si>
    <t>Actual Qty</t>
  </si>
  <si>
    <t>Actual Cost</t>
  </si>
  <si>
    <t>Unit Cost (Actual)</t>
  </si>
  <si>
    <t>Deviacioni i kostos faktike për njësi gjate viteve</t>
  </si>
  <si>
    <t>M051466</t>
  </si>
  <si>
    <t>Rikonstruksion ambjentesh</t>
  </si>
  <si>
    <r>
      <t xml:space="preserve">Aneksi 3.2  Deviacioni kostos për njësi në vite     </t>
    </r>
    <r>
      <rPr>
        <b/>
        <sz val="12"/>
        <color indexed="8"/>
        <rFont val="Arial"/>
        <family val="2"/>
      </rPr>
      <t xml:space="preserve"> 01110</t>
    </r>
  </si>
  <si>
    <t>ANEKSI nr.4 Raporti i realizimit të treguesve të performances së programit</t>
  </si>
  <si>
    <t>Kodi i Grupit</t>
  </si>
  <si>
    <t>Emri i Programit</t>
  </si>
  <si>
    <t>Qëllimi i politikës së  programit</t>
  </si>
  <si>
    <t>Realizimi i politikave në sektorin e bujqësisë dhe zhvillimit rural në përputhje me standartet evropiane</t>
  </si>
  <si>
    <t>Treguesit e performancës në nivel qëllimi</t>
  </si>
  <si>
    <t>Treguesit e performancës/Produktet:</t>
  </si>
  <si>
    <t xml:space="preserve">Kodi i treguesit </t>
  </si>
  <si>
    <t xml:space="preserve">Emërtimi i treguesit </t>
  </si>
  <si>
    <t>Tregues me bazë 
 gjinore 
( PO )</t>
  </si>
  <si>
    <t>Njësia matese</t>
  </si>
  <si>
    <t xml:space="preserve">Fakti i Vitit
Paraardhës  </t>
  </si>
  <si>
    <t>Buxheti Vjetor 
Plan Fillestar 
Viti 2025</t>
  </si>
  <si>
    <t>Buxheti Vjetor 
Plan i Rishikuar 
Viti 2025</t>
  </si>
  <si>
    <t>Fakti 
i 
Periudhës/                                 progresive</t>
  </si>
  <si>
    <t>Ndryshimi 
(Plan - Fakt)</t>
  </si>
  <si>
    <t>% e realizimit</t>
  </si>
  <si>
    <t>Gra të përfaqësuara në nivele drejtuese;</t>
  </si>
  <si>
    <t>Po</t>
  </si>
  <si>
    <t>37</t>
  </si>
  <si>
    <t>33</t>
  </si>
  <si>
    <t>Standarde të politikave të fushës së ministrisë të hartuara kundrejt totalit të planifikuar në planin e akteve;</t>
  </si>
  <si>
    <t>42</t>
  </si>
  <si>
    <t>40</t>
  </si>
  <si>
    <t>% e punonjësve të trajnuar kundrejt totalit të punonjësve të programit</t>
  </si>
  <si>
    <t>58%</t>
  </si>
  <si>
    <t>63%</t>
  </si>
  <si>
    <t>Raporti  Gra ndaj totalit të punonjësve të programit</t>
  </si>
  <si>
    <t>67%</t>
  </si>
  <si>
    <t>Raporti Burra ndaj totalit të punonjësve të programit</t>
  </si>
  <si>
    <t>33%</t>
  </si>
  <si>
    <t>% e Rekomandimeve të zbatuara të auditimeve të kryera kundrejt totalit të rekomandimeve</t>
  </si>
  <si>
    <t>77</t>
  </si>
  <si>
    <t>70%</t>
  </si>
  <si>
    <t>Personel gra të rektutuara rishtazi</t>
  </si>
  <si>
    <t>28</t>
  </si>
  <si>
    <t>Personel burra të rekrutuar rishtazi</t>
  </si>
  <si>
    <t>10</t>
  </si>
  <si>
    <t>Numri i politikave/masave të zbatuara çdo vit që adresojnë çështje të pabarazive gjinore në zonat rurale, bazuar në strategjinë GREAT</t>
  </si>
  <si>
    <t>1</t>
  </si>
  <si>
    <t>% e investimeve në panele diellore kundrejt totalit të investimeve</t>
  </si>
  <si>
    <t>15%</t>
  </si>
  <si>
    <t>Objektivat e politikës së programit</t>
  </si>
  <si>
    <t xml:space="preserve">Objektivi </t>
  </si>
  <si>
    <t>Rritja dhe zhvillimi i kapaciteteve planifikuese dhe menaxhuese, nëpërmjet programeve trajnuese dhe zhvilluese në respekt të parimit të barazisë gjinore</t>
  </si>
  <si>
    <t>Personel burra të trajnuar</t>
  </si>
  <si>
    <t>36</t>
  </si>
  <si>
    <t>50</t>
  </si>
  <si>
    <t>Personel gra të trajnuara</t>
  </si>
  <si>
    <t>49</t>
  </si>
  <si>
    <t>70</t>
  </si>
  <si>
    <t>Standarte të Politikave të fushës së Ministrisë të miratuara</t>
  </si>
  <si>
    <t>Produktet</t>
  </si>
  <si>
    <t>Kodi i treguesit</t>
  </si>
  <si>
    <t>Emërtimi i treguesit</t>
  </si>
  <si>
    <t xml:space="preserve">lekë </t>
  </si>
  <si>
    <t>Institucion ne mirefunksion</t>
  </si>
  <si>
    <t>Auditimi i institucioneve në varësi të MBZHR-së mbështetur në praktikat më të mira ndërkombëtare</t>
  </si>
  <si>
    <t>% e institucioneve të audituara në formë të plotë apo me plane tematike</t>
  </si>
  <si>
    <t>100</t>
  </si>
  <si>
    <t>100%</t>
  </si>
  <si>
    <t>0</t>
  </si>
  <si>
    <t>Ndryshimi Vjetor                    ( Plan - Fakt)</t>
  </si>
  <si>
    <t>90502AA</t>
  </si>
  <si>
    <t>Kafshë të vaksinuara dhe të gjurmuara</t>
  </si>
  <si>
    <t>90502AB</t>
  </si>
  <si>
    <t>Kafshe te shendetshme dhe te kontrolluara</t>
  </si>
  <si>
    <t>90502AC</t>
  </si>
  <si>
    <t>Matrikujsh per kafshet te blere</t>
  </si>
  <si>
    <t>90502AD</t>
  </si>
  <si>
    <t xml:space="preserve">Analiza të kryera  në kuadër të monitorimit të mbetjeve në kafshët e gjalla </t>
  </si>
  <si>
    <t>90502AE</t>
  </si>
  <si>
    <t>Emergjenca veterinare dhe emergjenca per sigurine ushqimore</t>
  </si>
  <si>
    <t>90502AF</t>
  </si>
  <si>
    <t>Veterinere zyrtare per cdo NJQV</t>
  </si>
  <si>
    <t>90502AG</t>
  </si>
  <si>
    <t>Inspektimi dhe menaxhimi i riskut në fushën e sigurisë ushqimore (AKU)</t>
  </si>
  <si>
    <t>90502AH</t>
  </si>
  <si>
    <t xml:space="preserve">Kontrolli dhe mbrojtja nga parazitet ne fushen e bujqesise (realizohet nga </t>
  </si>
  <si>
    <t>90502AI</t>
  </si>
  <si>
    <t xml:space="preserve">Kontrolle te realizuara ne Agjensite e sherbimit veterinar dhe mbrojtjes se </t>
  </si>
  <si>
    <t>18AJ104</t>
  </si>
  <si>
    <t>Rikonstruksion i zyrave te DRVMB Vlore</t>
  </si>
  <si>
    <t>18AJ402</t>
  </si>
  <si>
    <t>Paisje specifike për grupin e inspektimit</t>
  </si>
  <si>
    <t>19AB606</t>
  </si>
  <si>
    <t>Blerje pajisje zyre mobilje zyre dhe arkiv</t>
  </si>
  <si>
    <t>19AB607</t>
  </si>
  <si>
    <t>Blerje kondicioner per DRAKU Tirane</t>
  </si>
  <si>
    <t>19AB608</t>
  </si>
  <si>
    <t>Pajisje Kompjuterike</t>
  </si>
  <si>
    <t>19AB701</t>
  </si>
  <si>
    <t>Kontrolli dhe çrrënjosja e sëmundjes së tërbimit III (IPA 2017)</t>
  </si>
  <si>
    <t>19AB702</t>
  </si>
  <si>
    <t>Monitorimi për vaksinimin e sëmundjes së tërbimit III (IPA 2017)</t>
  </si>
  <si>
    <t>19AB704</t>
  </si>
  <si>
    <t>SMALL SCALE PROJECT - SA-0100050 ¿ EFFORG / Interreg IPA</t>
  </si>
  <si>
    <t>24AD601</t>
  </si>
  <si>
    <t xml:space="preserve">Përmirësimi dhe zgjerimi i infrastrukturës laboratorike dhe shtrimi i linjave të </t>
  </si>
  <si>
    <t>24AD701</t>
  </si>
  <si>
    <t xml:space="preserve">Fuqizimi i kapaciteteve laboratorike të ISUV në të tre fushat ku ushtron </t>
  </si>
  <si>
    <t>GM05054</t>
  </si>
  <si>
    <t>Dokumenti Sektorial per Sigurine Ushqimore dhe Veterinarine (IPA II)</t>
  </si>
  <si>
    <t>M050163</t>
  </si>
  <si>
    <t>Kosto Lokale</t>
  </si>
  <si>
    <t>M050168</t>
  </si>
  <si>
    <t>TVSH Takse Doganore</t>
  </si>
  <si>
    <t>M051025</t>
  </si>
  <si>
    <t>Studime projektime Kateg.230 (Projektim)</t>
  </si>
  <si>
    <t>18AJ307</t>
  </si>
  <si>
    <t>Mbështetje për zhvillimin strukturor të sigurisë ushqimore</t>
  </si>
  <si>
    <t>18AJ313</t>
  </si>
  <si>
    <t>Banka boterore (komponent sig) Kredi</t>
  </si>
  <si>
    <t>19AB705</t>
  </si>
  <si>
    <t xml:space="preserve">Permiresimi I pergithshem I standarteve te sigurise ushqimore pergjate </t>
  </si>
  <si>
    <t>19AB706</t>
  </si>
  <si>
    <t>Ndërtimi i kapaciteteve në fushën e Arsimimit dhe Trajnimit Profesional</t>
  </si>
  <si>
    <t>Total Shpenzime nga të ardhurat jashtë limitit (Kap 06)</t>
  </si>
  <si>
    <t>Shpenzime korente nga të ardhurat jashtë limitit (Kap 06)</t>
  </si>
  <si>
    <t>02</t>
  </si>
  <si>
    <t>Financim i huaj - Grant</t>
  </si>
  <si>
    <t>03</t>
  </si>
  <si>
    <t>Kosto lokale</t>
  </si>
  <si>
    <t>04</t>
  </si>
  <si>
    <t>TVSH, Detyrim Doganor</t>
  </si>
  <si>
    <t>Nga të ardhurat e veta</t>
  </si>
  <si>
    <t>Te ardhura jashte limiti</t>
  </si>
  <si>
    <t>06</t>
  </si>
  <si>
    <t>Sasia Faktike (në /nfund të vitit korent)</t>
  </si>
  <si>
    <t>Numër vaksinash</t>
  </si>
  <si>
    <t>Numër gjurmimesh</t>
  </si>
  <si>
    <t>Numër matrikujsh</t>
  </si>
  <si>
    <t>Analiza të kryera  në kuadër të monitorimit të mbetjeve në kafshët e gjalla dhe molusqet bivale (realizuar nga ISUV)</t>
  </si>
  <si>
    <t>Numër analizash të kryera nga ISUV</t>
  </si>
  <si>
    <t>Numër kafshësh të dëmshpërblyera</t>
  </si>
  <si>
    <t>Numër fidanësh frutor të certifikuar</t>
  </si>
  <si>
    <t>Numër inspektimesh</t>
  </si>
  <si>
    <t>Kontrolli dhe mbrojtja nga parazitet ne fushen e bujqesise (realizohet nga Agjensite Rajonale te Sherbimit veterinar dhe te Mbrojtjes te Bimeve).</t>
  </si>
  <si>
    <t>Sipërfaqe në ha e trajtuar</t>
  </si>
  <si>
    <t>Kontrolle te realizuara ne Agjensite e sherbimit veterinar dhe mbrojtjes se bimeve</t>
  </si>
  <si>
    <t>nr kontrollesh</t>
  </si>
  <si>
    <t>Numer ambjentesh</t>
  </si>
  <si>
    <t>Numër vaksinimesh</t>
  </si>
  <si>
    <t>Numër monitorimesh</t>
  </si>
  <si>
    <t>investim</t>
  </si>
  <si>
    <t>Permiresimi I pergithshem I standarteve te sigurise ushqimore pergjate zinxhirit shqiptar te produkteve tipike vendase - GRANT</t>
  </si>
  <si>
    <t>Ndërtimi i kapaciteteve në fushën e Arsimimit dhe Trajnimit Profesional(CultiVETing)¿ të mbështetur nga ERASMUS-EDU-2023-CB-VET</t>
  </si>
  <si>
    <t>Përmirësimi dhe zgjerimi i infrastrukturës laboratorike dhe shtrimi i linjave të gazit për Departamentin e Mbrojtjes dhe Shëndetit të Bimëve</t>
  </si>
  <si>
    <t>numer</t>
  </si>
  <si>
    <t>Fuqizimi i kapaciteteve laboratorike të ISUV në të tre fushat ku ushtron aktivitetin e vet analitik, siguri ushqimore, shëndet kafshësh dhe bimësh</t>
  </si>
  <si>
    <t>Totali i shpenzimeve nga të Ardhura jashte limiti</t>
  </si>
  <si>
    <r>
      <t>Aneksi 3.1 Raporti i performancës së produkteve të programit sipas artikujve</t>
    </r>
    <r>
      <rPr>
        <b/>
        <sz val="12"/>
        <color indexed="8"/>
        <rFont val="Arial"/>
        <family val="2"/>
      </rPr>
      <t xml:space="preserve">    04220</t>
    </r>
  </si>
  <si>
    <t>18AJ101</t>
  </si>
  <si>
    <t>Pajisjeve kompjuterike te blera për Agjencitë Rajonale të Shërbimit Veterinar dhe mbrojtjes së Bimëve</t>
  </si>
  <si>
    <t>18AJ303</t>
  </si>
  <si>
    <t>Rikonstruksion I ISUV</t>
  </si>
  <si>
    <t>18AJ309</t>
  </si>
  <si>
    <t>Ngritje dhe funksionimi i laboratorit të mbrojtjes dhe shëndetit të bimëve (blerje pajisjesh)</t>
  </si>
  <si>
    <t>18AJ310</t>
  </si>
  <si>
    <t>Pajisje lab. Kontrolli për sigurinë e ushqimeve me origjinë shtazore. (Vidas set II cop 1)</t>
  </si>
  <si>
    <t>18AJ311</t>
  </si>
  <si>
    <t>Implementimi i planit kombëtar të monitorimit të molusqeve dhe zonave të tyre të rritjes. (Axhitator cop 2, Autoklave cop 1, Frigorifer [+1 /+15] °C cop 2, LC/MS/MS cop 1, Peshore analitike cop 1)</t>
  </si>
  <si>
    <t>18AJ312</t>
  </si>
  <si>
    <t>Fuqizim i laboratorëve diagnostitk të shëndetit të kafshëve dhe rritja e kapacitetit analitik të tyre. (Incubator për izolimin M.turbeculosis)</t>
  </si>
  <si>
    <t>18AJ403</t>
  </si>
  <si>
    <t>Blerje automjete per AKVMB</t>
  </si>
  <si>
    <t>18AK701</t>
  </si>
  <si>
    <t>Rikonstruksioni i Dhomës së serverave të AZHBR</t>
  </si>
  <si>
    <t>19AB604</t>
  </si>
  <si>
    <t>Paisje ftohëse dhe ngrirëse (frigorifer), (Sektorët e Laboratorëve dhe PIK)</t>
  </si>
  <si>
    <t>19AB703</t>
  </si>
  <si>
    <t>Mbeshtejte per masat kunder etheve afrikane te derrave (projekt i Komisionit Evropian)</t>
  </si>
  <si>
    <t>20AF102</t>
  </si>
  <si>
    <t> Blerje Furgona per transport kafshesh te ngordhura, semura. &amp; te infektuara për Drejtorite Rajonale</t>
  </si>
  <si>
    <t>20AF103</t>
  </si>
  <si>
    <t>Studim/projektim per kapacitetet e nevojshme neper qarqe</t>
  </si>
  <si>
    <t>M050403</t>
  </si>
  <si>
    <t>Blerje paisje zyrash</t>
  </si>
  <si>
    <t>M050968</t>
  </si>
  <si>
    <t>Blerje pajisje zyrash</t>
  </si>
  <si>
    <t>M051056</t>
  </si>
  <si>
    <t>Pajisje elektronike</t>
  </si>
  <si>
    <t>M051467</t>
  </si>
  <si>
    <t>Blerje pajisje laboratorike</t>
  </si>
  <si>
    <t>M051544</t>
  </si>
  <si>
    <t>Paisje kompjuterike, printer etj per AKU</t>
  </si>
  <si>
    <r>
      <t xml:space="preserve">Aneksi 3.2  Deviacioni kostos për njësi në vite      </t>
    </r>
    <r>
      <rPr>
        <b/>
        <sz val="12"/>
        <color indexed="8"/>
        <rFont val="Arial"/>
        <family val="2"/>
      </rPr>
      <t>04220</t>
    </r>
  </si>
  <si>
    <t>Fuqizimi i sistemit të kontrollit dhe inspektimit, duke përfshirë të gjithë zinxhirin ushqimor nga ferma në tavolinë.</t>
  </si>
  <si>
    <t>Fakti 
i 
Periudhës/progresive</t>
  </si>
  <si>
    <t>Numri i jokonformiteteve të konstatuara</t>
  </si>
  <si>
    <t>350</t>
  </si>
  <si>
    <t>Numri i operatorëve që aplikojnë sistemin HACCAP</t>
  </si>
  <si>
    <t>360</t>
  </si>
  <si>
    <t>500</t>
  </si>
  <si>
    <t>Numri i rasteve të sëmundshmërisë së njerëzve nga kafshët</t>
  </si>
  <si>
    <t>Rritja e munrit të certifikatave të unifikuara për eksport</t>
  </si>
  <si>
    <t>60</t>
  </si>
  <si>
    <t>65</t>
  </si>
  <si>
    <t>Kontrolli dhe monitorimi i sëmundjeve infektive dhe zoonotike në kafshët e gjalla (ISUV dhe Agjencitë Rajonale të Shërbimit Veterinar dhe Mbrojtjes së Bimëve)</t>
  </si>
  <si>
    <t>Kafshë të prekura nga Bruceloza</t>
  </si>
  <si>
    <t>320</t>
  </si>
  <si>
    <t>Kafshë të prekura nga plasja</t>
  </si>
  <si>
    <t>Kafshë të prekura nga turbekulozi</t>
  </si>
  <si>
    <t>3</t>
  </si>
  <si>
    <t>20</t>
  </si>
  <si>
    <t>Kafshë të prekura nga LSD</t>
  </si>
  <si>
    <t>Analiza të realizuar</t>
  </si>
  <si>
    <t>Fara analizuara, testuara dhe certifikuara</t>
  </si>
  <si>
    <t>10350</t>
  </si>
  <si>
    <t>10740</t>
  </si>
  <si>
    <t>Fidanë të analizuara, testuara dhe certifikuara</t>
  </si>
  <si>
    <t>60470000</t>
  </si>
  <si>
    <t>68539260</t>
  </si>
  <si>
    <t>Femra të prekura nga sëmundjet e trasmetueshme nga kafshët</t>
  </si>
  <si>
    <t>5</t>
  </si>
  <si>
    <t>30</t>
  </si>
  <si>
    <t>Burra të prekur nga sëmundjet e trasmetueshme nga kafshët</t>
  </si>
  <si>
    <t>9</t>
  </si>
  <si>
    <t>Burra të cilët japin kontribut për programin Siguria Ushqimore dhe Mbrojtja e Konsumatorit</t>
  </si>
  <si>
    <t>672</t>
  </si>
  <si>
    <t>Femra të cilat japin kontribut për programin Siguria Ushqimore dhe Mbrojtja e Konsumatorit</t>
  </si>
  <si>
    <t>420</t>
  </si>
  <si>
    <t>Analiza të kryera në kuadër të monitorimit të mbetjeve në kafshët e gjalla dhe molusqet bivale (realizuar nga ISUV)</t>
  </si>
  <si>
    <t>Fara dhe fidanë të analizuara, testuara dhe certifikuara</t>
  </si>
  <si>
    <t>Rikonstruksion i zyrave të DRVMB Vlorë</t>
  </si>
  <si>
    <t>Forcimi i kontrollit të ushqimit, rritja e garancinë së konsumatorit për cilësinë, sigurinë dhe standartin.</t>
  </si>
  <si>
    <t>Numër gjobash të vendosura nga inspektimet në terren</t>
  </si>
  <si>
    <t>480</t>
  </si>
  <si>
    <t>400</t>
  </si>
  <si>
    <t>Numër biznesesh të mbyllura për mosplotesimin e kushteve të sigurisë ushqimore</t>
  </si>
  <si>
    <t>35</t>
  </si>
  <si>
    <t>Numri i rasteve të produkteve ushqimore të asgjesuara</t>
  </si>
  <si>
    <t>200</t>
  </si>
  <si>
    <t>Numri i ngarkesave të kthyera në PIK</t>
  </si>
  <si>
    <t>Kontrolli dhe mbrojtja nga dëmtuesit ne fushen e bujqesise (realizohet nga Agjensite Rajonale te Sherbimit veterinar dhe te Mbrojtjes te Bimeve).</t>
  </si>
  <si>
    <t>e pa lidhur me politikën</t>
  </si>
  <si>
    <t>SMALL SCALE PROJECT - SA-0100050 – EFFORG / Interreg IPA</t>
  </si>
  <si>
    <t>Ndërtimi i kapaciteteve në fushën e Arsimimit dhe Trajnimit Profesional(CultiVETing)” të mbështetur nga ERASMUS-EDU-2023-CB-VET</t>
  </si>
  <si>
    <t>ANEKSI nr.4 Raporti i realizimit të treguesve të performances së programit     04220</t>
  </si>
  <si>
    <t>90503AA</t>
  </si>
  <si>
    <t>Infrastrukture portuale e miremenaxhuar</t>
  </si>
  <si>
    <t>90503AB</t>
  </si>
  <si>
    <t>Kontrollet e inspektoriatit te peshkimit ne subjektet e peshkimit.</t>
  </si>
  <si>
    <t>90503AD</t>
  </si>
  <si>
    <t xml:space="preserve">Raporte te kryera per nje monitorim sa me te sakte te aktiviteteve te lidhur </t>
  </si>
  <si>
    <t>90503AF</t>
  </si>
  <si>
    <t>Ripopullim me rasate</t>
  </si>
  <si>
    <t>19AB802</t>
  </si>
  <si>
    <t>Projekti CBC - SA - SKILLS</t>
  </si>
  <si>
    <t>21AC601</t>
  </si>
  <si>
    <t>Thellimi i grykederdhjes se kanalit te Butrintit me detin LOTI I</t>
  </si>
  <si>
    <t>21AC707</t>
  </si>
  <si>
    <t>Blerje trajlera dhe pajisie teknologjike orientuese  për mjetet lundruese</t>
  </si>
  <si>
    <t>21AC708</t>
  </si>
  <si>
    <t xml:space="preserve">Instalimi i impi. te riprodhimit artificial dhe rrethimi i qendres ekonomike </t>
  </si>
  <si>
    <t>21AC709</t>
  </si>
  <si>
    <t>Implementimi i sistemit ERS</t>
  </si>
  <si>
    <t>M051212</t>
  </si>
  <si>
    <t>Blerje pajisje informatike per DSHPA</t>
  </si>
  <si>
    <t>M051219</t>
  </si>
  <si>
    <t>Blerje automjetesh</t>
  </si>
  <si>
    <t>19AB801</t>
  </si>
  <si>
    <t>Mbështetje për zhvillimin e tregjeve dhe prodhimtarisë detare.</t>
  </si>
  <si>
    <t>numër porte dhe ekonomi peshkimi</t>
  </si>
  <si>
    <t>numër kontrollesh</t>
  </si>
  <si>
    <t>Raporte te kryera per nje monitorim sa me te sakte te aktiviteteve te lidhur me peshkimin, akuakulturen dhe molusqet.</t>
  </si>
  <si>
    <t>numer raportesh</t>
  </si>
  <si>
    <t>numër rasatesh</t>
  </si>
  <si>
    <t>Numer dokumenti</t>
  </si>
  <si>
    <t xml:space="preserve">Numer Dokument </t>
  </si>
  <si>
    <t>Numer</t>
  </si>
  <si>
    <t>cope</t>
  </si>
  <si>
    <t>90503AC</t>
  </si>
  <si>
    <t>Sistemi i vrojtim monitorimit e survejimit ne anijet e peshkimit te instaluara.</t>
  </si>
  <si>
    <t>18AJ601</t>
  </si>
  <si>
    <t>Ndertimi i tregut te peshkut Vlore</t>
  </si>
  <si>
    <t>18AJ603</t>
  </si>
  <si>
    <t>Shtim kapacitete ankoruese Porti i Peshkimit Durres (Bankine) LOT I</t>
  </si>
  <si>
    <t>18AJ703</t>
  </si>
  <si>
    <t>Dokumenti sektorial per Peshkimi</t>
  </si>
  <si>
    <t>19AI005</t>
  </si>
  <si>
    <t>Shtim kapacitetesh ne Ekonomine e Rritjes se Rasateve te Krapit Zvezde, Korce  (furnizim me uje, Instalim i impjantit te riprodhimit)  LOTI I</t>
  </si>
  <si>
    <t>19AI006</t>
  </si>
  <si>
    <t>Përcaktimin e Zonave Prioritare për zhvillimin e akuakulturës së ujërave të brendshme në Republikën e Shqipërisë</t>
  </si>
  <si>
    <t>19AI007</t>
  </si>
  <si>
    <t>Projekte markata peshku dhe shkolla profesionale Durres</t>
  </si>
  <si>
    <t>21AC702</t>
  </si>
  <si>
    <t>21AC703</t>
  </si>
  <si>
    <t>Blerje paisje per qendren e midhjes, markatat e peshkut  dhe ekonomite e rasateve</t>
  </si>
  <si>
    <t>21AC706</t>
  </si>
  <si>
    <t>Blerje motora per mjetet lundruese</t>
  </si>
  <si>
    <t>Instalimi i impi. te riprodhimit artificial dhe rrethimi i qendres ekonomike Zvezde dhe Lin Loti II</t>
  </si>
  <si>
    <t>GM05060</t>
  </si>
  <si>
    <t>IPA 2016 Mbeshtetje per sektorin e peshkimit</t>
  </si>
  <si>
    <t>M051020</t>
  </si>
  <si>
    <t>Studime projektime Kateg.230</t>
  </si>
  <si>
    <t>M051213</t>
  </si>
  <si>
    <t>Blerje orendi  zyre per DSHPA</t>
  </si>
  <si>
    <t>Menaxhimi i peshkimit dhe akuakulturës duke mbështetur sektorin me politika strukturore për tregjet, politikat tregtare dhe politikat ndërkombëtare me qëllim  zhvillimin e aktivitetit të peshkimit në përputhje me standardet e BE duke garantuar konkurueshmërinë, mbrojtjen e resurseve.</t>
  </si>
  <si>
    <t>Numër politikash strukturore të miratuara për peshkimin dhe akuakulturën</t>
  </si>
  <si>
    <t>Nr. Shoqatash /organizatash peshkimi te krijuara</t>
  </si>
  <si>
    <t>Nr Shkeljesh të vërejtura. Zbatim rekomandimesh në rritje</t>
  </si>
  <si>
    <t>150</t>
  </si>
  <si>
    <t>Sasia e prodhimit te molusqeve (ne ton)</t>
  </si>
  <si>
    <t>300</t>
  </si>
  <si>
    <t>Përqindja e pjesmarrjes së grave në industrinë e përpunimit të produkteve peshkore</t>
  </si>
  <si>
    <t>95</t>
  </si>
  <si>
    <t>Menaxhim I infrastrukturës portuale  sipas politikave e standarteve të miratuar</t>
  </si>
  <si>
    <t>Ripopullim me rasate për pasurim të resurseve peshkore</t>
  </si>
  <si>
    <t>Politika strukturore. Mbeshtetja ne peshkim</t>
  </si>
  <si>
    <t>Mbeshtetje per peshkimin dhe akuakulturen. Numri i subjekteve te mbeshtetura</t>
  </si>
  <si>
    <t>Mbështetje për zhvillimin e tregjeve dhe prodhimtarisë detare. (Ekonomia Blu)</t>
  </si>
  <si>
    <t>Projekti CBC-SA- SKILLS</t>
  </si>
  <si>
    <t>90504AA</t>
  </si>
  <si>
    <t>Sipërfaqe ujitëse me rrjetin kryesorë ujitës të mirëmbajtur</t>
  </si>
  <si>
    <t>90504AB</t>
  </si>
  <si>
    <t>Sipërfaqe kulluese me rrjetin kryesorë kullues të pastruar</t>
  </si>
  <si>
    <t>90504AC</t>
  </si>
  <si>
    <t xml:space="preserve">Sipërfaqe kulluese, që i mundësohet kullimi me ngritje mekanike me </t>
  </si>
  <si>
    <t>90504AD</t>
  </si>
  <si>
    <t>Operimi i Infrastruktures se Ujitjes dhe Kullimit</t>
  </si>
  <si>
    <t>18AJ812</t>
  </si>
  <si>
    <t>Kanali ujitës Polis -Tudan</t>
  </si>
  <si>
    <t>18AJ816</t>
  </si>
  <si>
    <t xml:space="preserve">Rehabilitimi i lugjeve ekzistues pergjate Kanalit kryesore Ujites Peqin Kavaje </t>
  </si>
  <si>
    <t>18AJ818</t>
  </si>
  <si>
    <t>Rehabilitim i KU Magjistrali Mat-Lezhe dhe nyjet e shperndarjes, L=13.8 km</t>
  </si>
  <si>
    <t>18AJ819</t>
  </si>
  <si>
    <t>Rehabilitim i kanalit ujites KU-3 Berdice, L=8.5 km</t>
  </si>
  <si>
    <t>18AJ820</t>
  </si>
  <si>
    <t>Rehabilitim i kanalit ujites Shtoder (vazhdim), L=8km</t>
  </si>
  <si>
    <t>18AJ822</t>
  </si>
  <si>
    <t xml:space="preserve">Rehabilitimi i ushqyesit te rezervaurit te Bllaces dhe rehabilitimi i rezervuarit </t>
  </si>
  <si>
    <t>18AJ824</t>
  </si>
  <si>
    <t>Ndertimi i shkarkuesve të rinj në Kanalin Kryesor Ujitës Peqin-Kavaje</t>
  </si>
  <si>
    <t>18AJ825</t>
  </si>
  <si>
    <t>Kanali ujites U - 13 Kurbin</t>
  </si>
  <si>
    <t>18AJ826</t>
  </si>
  <si>
    <t>Kanali ujites U - 14 Kurbin</t>
  </si>
  <si>
    <t>18AJ827</t>
  </si>
  <si>
    <t>Rehabilitimi i Kanalit Kryesor Ujitës Llakatund,Vlorë</t>
  </si>
  <si>
    <t>18AJ828</t>
  </si>
  <si>
    <t>Shkarje ne kanalin ujites VMK2 (pjese e skemes Kurjan-Strum)</t>
  </si>
  <si>
    <t>18AJ829</t>
  </si>
  <si>
    <t>Rehabilitim i kanalit ujites se Berat - Ura e Kucit</t>
  </si>
  <si>
    <t>18AJ830</t>
  </si>
  <si>
    <t>Rehabilitim i kanalit ujites Shelqet-Pistull, L=4,555 km</t>
  </si>
  <si>
    <t>18AJ831</t>
  </si>
  <si>
    <t>Vepra e Marrjes + Skema Ujitese - Naum Panxhi</t>
  </si>
  <si>
    <t>18AJ832</t>
  </si>
  <si>
    <t>Rehabilitim i kanalit ujites Mjede Partitori 121 - Beltoje , L=5,155 km</t>
  </si>
  <si>
    <t>18AJ833</t>
  </si>
  <si>
    <t>Rehabilitimi i vepres se marrjes, diga Cengele</t>
  </si>
  <si>
    <t>18AJ834</t>
  </si>
  <si>
    <t>Rehabilitim i kanalit ujites KU-15 Kurbin, L= 11 km</t>
  </si>
  <si>
    <t>18AJ835</t>
  </si>
  <si>
    <t>Rehabilitimi i kanalit ujites Shelqet Pistull, Faza II (PIK 102-166, L=17000)</t>
  </si>
  <si>
    <t>18AJ836</t>
  </si>
  <si>
    <t>Rehabilitimi i kanalit kryesor  Peqin -Kavaje, zona urbane</t>
  </si>
  <si>
    <t>18AJ901</t>
  </si>
  <si>
    <t xml:space="preserve">Objekte te infrastruktures se ujitjes, mbrojtjes nga permbytja dhe diga te </t>
  </si>
  <si>
    <t>18AJ951</t>
  </si>
  <si>
    <t xml:space="preserve">Rehabilitimi i kanalit ujitës Vjosë-Levan-Fier, Dega e Martinës (progresivi </t>
  </si>
  <si>
    <t>18AJ952</t>
  </si>
  <si>
    <t>Kanali kryesor Mjedë KU-22  Beltojë, Trush</t>
  </si>
  <si>
    <t>18AJ953</t>
  </si>
  <si>
    <t>Vepra e marrjes Spathar  KU-10</t>
  </si>
  <si>
    <t>18AJ954</t>
  </si>
  <si>
    <t>Rehabilitimi  kanalit Thoma Filipeu, Loti 1</t>
  </si>
  <si>
    <t>18AJ955</t>
  </si>
  <si>
    <t>Rehabilitimi i kanaleve ujitës nga rezervuari Petrush deri në Sovjan</t>
  </si>
  <si>
    <t>18AJ956</t>
  </si>
  <si>
    <t>Rikonstruksioni i kanaleve vaditëse Nj.A. Gostimë</t>
  </si>
  <si>
    <t>18AJ957</t>
  </si>
  <si>
    <t xml:space="preserve">Rikonstruksioni i pjesëshëm i degës Dunavec-Ventrok në zonën e fshatit </t>
  </si>
  <si>
    <t>18AJ958</t>
  </si>
  <si>
    <t>Kanali ujites Poloskë - Inonisht</t>
  </si>
  <si>
    <t>18AJ959</t>
  </si>
  <si>
    <t>Rikonstruksioni i kanalit ujitës dega kryesore Kotërr-Kakarriq, Bashkia Lezhë</t>
  </si>
  <si>
    <t>18AJ960</t>
  </si>
  <si>
    <t xml:space="preserve">Riparim saracinske dhe vepra arti të rezervuareve Bestrovë, Panaja dhe </t>
  </si>
  <si>
    <t>18AJ961</t>
  </si>
  <si>
    <t>Mirëmbajtje kanali ujitës Tragjas-Rradhimë dhe vepra arti</t>
  </si>
  <si>
    <t>18AJ962</t>
  </si>
  <si>
    <t xml:space="preserve">Rehabilitimi i kanalit Kallafet dhe Babicë, Vlorë (skema ujitëse VL9 dega </t>
  </si>
  <si>
    <t>18AJ963</t>
  </si>
  <si>
    <t xml:space="preserve">Riparim saracineske dhe vepra arti të rezervuaret Bestrove, Panaja dhe </t>
  </si>
  <si>
    <t>18AJ964</t>
  </si>
  <si>
    <t>Rehabilitimi kanalit vadites Egç-Kurte-Linaj-Lepurush</t>
  </si>
  <si>
    <t>18AJ965</t>
  </si>
  <si>
    <t>Ndërtim kanalesh vaditës fshati Goriçan</t>
  </si>
  <si>
    <t>18AJ966</t>
  </si>
  <si>
    <t>Ndërtim kanali ujitës Fullqet, Klos</t>
  </si>
  <si>
    <t>18AJ967</t>
  </si>
  <si>
    <t>Rehabilitimi i kanalit ujitës të Manastirit</t>
  </si>
  <si>
    <t>18AJ968</t>
  </si>
  <si>
    <t>Kanali ujitës Bual, Përmet</t>
  </si>
  <si>
    <t>18AJ969</t>
  </si>
  <si>
    <t>Mbrojtje lumore në lumin Shkumbin</t>
  </si>
  <si>
    <t>18AJ970</t>
  </si>
  <si>
    <t>Prita nivelngritëse në kanalin kullues kryesor</t>
  </si>
  <si>
    <t>18AJ971</t>
  </si>
  <si>
    <t xml:space="preserve">Rehabilitimi i kanalit ujitës U-3-25/1, U-3-25/2, U-3-24, Njësia Administrative </t>
  </si>
  <si>
    <t>18AJ972</t>
  </si>
  <si>
    <t>Rikonstruksion i kanalit vadites Ura e (vigi) Vakes-Cernice</t>
  </si>
  <si>
    <t>18AJ973</t>
  </si>
  <si>
    <t>Ndertimi i linjës së çelikut për vaditjen e tokave të Markatit</t>
  </si>
  <si>
    <t>18AJ974</t>
  </si>
  <si>
    <t>Rehabilitimi i ujëmbledhësit  Visoce</t>
  </si>
  <si>
    <t>18AJ975</t>
  </si>
  <si>
    <t>Rehabilitimi i ujëmbledhësit Vlad</t>
  </si>
  <si>
    <t>18AJ976</t>
  </si>
  <si>
    <t>Rehabilitimi i ujëmbledhësit Radogosh</t>
  </si>
  <si>
    <t>18AJ977</t>
  </si>
  <si>
    <t xml:space="preserve">Rehabilitimi i pellgut ujëmbledhës  perroit te Zaranikës dhe Rikonstruksion i </t>
  </si>
  <si>
    <t>18AJ978</t>
  </si>
  <si>
    <t xml:space="preserve">Rritja e sigurise se diges dhe permiresimi i aftesise ujembledhese te </t>
  </si>
  <si>
    <t>18AJ979</t>
  </si>
  <si>
    <t>KU -32-33 Berdice</t>
  </si>
  <si>
    <t>18AJ980</t>
  </si>
  <si>
    <t>Rehabilitimi i kanalit ujitës i tokave bujqësore Sasaj-Lukovë-Shën Vasil</t>
  </si>
  <si>
    <t>18AJ981</t>
  </si>
  <si>
    <t>Rehabilitimi  I kanalit ujitës të tokave bujqësore të fshatit Kuç</t>
  </si>
  <si>
    <t>18AJ982</t>
  </si>
  <si>
    <t>Rikonstruksion i kanalit vaditës të Allanit, Dorëz-Gizavesh-Librazhd Qendër</t>
  </si>
  <si>
    <t>18AJ983</t>
  </si>
  <si>
    <t xml:space="preserve">Rehabilitimi i skemës ujitëse nga rezervuari i Krahës, Dega Krahës dhe </t>
  </si>
  <si>
    <t>18AJ984</t>
  </si>
  <si>
    <t>Rehabilitim skema ujitese rezervuari Bregu i Lëndinave Çërrave</t>
  </si>
  <si>
    <t>18AJ985</t>
  </si>
  <si>
    <t>Rikonstruksion kanali ujitës rezervuari i Pusis-Gjollet Leshnicë</t>
  </si>
  <si>
    <t>18AJ986</t>
  </si>
  <si>
    <t>Kanali ujites Mbrakull Stacioni nr.2-Varreza, Bashkia Polican</t>
  </si>
  <si>
    <t>18AJ987</t>
  </si>
  <si>
    <t>Rikonstruksioni i kanalit Lingajces, faza e dytë Rrajcë, bashkia Prrenjas</t>
  </si>
  <si>
    <t>18AJ988</t>
  </si>
  <si>
    <t>Rehabilitimi i kanalit vaditës të Trushes Vergo-Delvinë 600 ha 14.4 km</t>
  </si>
  <si>
    <t>18AJ989</t>
  </si>
  <si>
    <t xml:space="preserve">Riparime në veprat ujitëse, Fusha e Stojanit Ndërhyrje rikonstruksionin e </t>
  </si>
  <si>
    <t>18AJ990</t>
  </si>
  <si>
    <t>Rikonstruksion i kanalit ujitës Shtiqen, Bashkia Kukës</t>
  </si>
  <si>
    <t>18AJ991</t>
  </si>
  <si>
    <t>Ndërtim kanali ujitës nga ZalliiI Bulqizës deri në Fushë Bulqizë Faza e II</t>
  </si>
  <si>
    <t>18AK208</t>
  </si>
  <si>
    <t>Rehabilitim hidrovorit te Karavastase</t>
  </si>
  <si>
    <t>18AK211</t>
  </si>
  <si>
    <t>Rikonstruksioni i hidrovorit të Akërnisë, Vlorë.</t>
  </si>
  <si>
    <t>18AK213</t>
  </si>
  <si>
    <t>Rikonstruksion hidrovori Grethe</t>
  </si>
  <si>
    <t>18AK214</t>
  </si>
  <si>
    <t>Rikonstruksion hidrovori Synej</t>
  </si>
  <si>
    <t>18AK215</t>
  </si>
  <si>
    <t>Rikonstruksion hidrovori Orikum</t>
  </si>
  <si>
    <t>18AK216</t>
  </si>
  <si>
    <t>Rikonstruksion hidrovori Hamallaj</t>
  </si>
  <si>
    <t>18AK217</t>
  </si>
  <si>
    <t>Mbrojtje nga permbytja e lumit Osum ne Havales , Bashkia Berat</t>
  </si>
  <si>
    <t>18AK218</t>
  </si>
  <si>
    <t>Mbrojtje nga gerryerjet e lumit Mat ne Skuraj, fshati Ferr.</t>
  </si>
  <si>
    <t>18AK219</t>
  </si>
  <si>
    <t xml:space="preserve">Sistemim, permiresim dhe asfaltim I ambjenteve brenda territorit te DUK </t>
  </si>
  <si>
    <t>18AK220</t>
  </si>
  <si>
    <t>Grykederdhja e perroit Gryke Manati ne lumin Drin (L=0.46 km)</t>
  </si>
  <si>
    <t>18AK221</t>
  </si>
  <si>
    <t>Mbrojtje nga gerryerjet e lumit Kir (ish fusha e druve)</t>
  </si>
  <si>
    <t>18AK353</t>
  </si>
  <si>
    <t>Rikonstruksion i ures ne derdhje te KUL Mamurras ne lumin Droje</t>
  </si>
  <si>
    <t>18AK354</t>
  </si>
  <si>
    <t>Rehabilitim i argjinatures Bisht Juge (argjinatura Torrovices)</t>
  </si>
  <si>
    <t>18AK356</t>
  </si>
  <si>
    <t xml:space="preserve">Baypasi Hidrovorit te terbufit me barazh dhe porte e barazh e Kularit, </t>
  </si>
  <si>
    <t>18AK363</t>
  </si>
  <si>
    <t>Mbrojtje lumore nga gerryerjet ne lumin Erezen, Ibe e Poshtme</t>
  </si>
  <si>
    <t>18AK364</t>
  </si>
  <si>
    <t>Mbrojtje nga lumi Drin ne Juban</t>
  </si>
  <si>
    <t>18AK365</t>
  </si>
  <si>
    <t>Mbrojtje e lumit te Vermoshit</t>
  </si>
  <si>
    <t>18AK366</t>
  </si>
  <si>
    <t>Ndertimi i ures se Sheqishtes mbi K-R-H</t>
  </si>
  <si>
    <t>18AK368</t>
  </si>
  <si>
    <t>Mbrojtje nga lumi Drinos, Fabrika e Kepuceve Gjirokaster</t>
  </si>
  <si>
    <t>18AK370</t>
  </si>
  <si>
    <t xml:space="preserve">Mbrojtje nga gerryerja, krahu I majte I lumit Devoll, Nj.Ad Mollas, Bashkia </t>
  </si>
  <si>
    <t>18AK372</t>
  </si>
  <si>
    <t xml:space="preserve">Rehabilitimi I portave ne kanalet sekondare te Kolektorit  Sovjanit, bashkia </t>
  </si>
  <si>
    <t>18AK373</t>
  </si>
  <si>
    <t xml:space="preserve">Mbrojtja lumore nga gerryerjet ne lumin Erzen, Ibe e Poshtme (fshati </t>
  </si>
  <si>
    <t>18AK374</t>
  </si>
  <si>
    <t>Ndertim penele terthor Argjinatura e Darragjatit</t>
  </si>
  <si>
    <t>18AK375</t>
  </si>
  <si>
    <t>Mbrojtja nga Lumi Kir, Ura e Bardhajve</t>
  </si>
  <si>
    <t>18AK376</t>
  </si>
  <si>
    <t>Mbrojtja lumore nga gerryerjet ne lumin Erzen, fshati Pinet</t>
  </si>
  <si>
    <t>18AK377</t>
  </si>
  <si>
    <t>Mbrojtja nga lumi Vjosa ne Kashisht</t>
  </si>
  <si>
    <t>18AK378</t>
  </si>
  <si>
    <t>Mbrojtja ne krahun e djathte te lumit Devoll, ne Desare, bashkia Cerrik</t>
  </si>
  <si>
    <t>18AK379</t>
  </si>
  <si>
    <t>Mbrojtja nga permbytja e lumit Osum tek Ura e Re - Bashkia Dimal</t>
  </si>
  <si>
    <t>18AK380</t>
  </si>
  <si>
    <t>Mbojtje e kanalit ne dalje te Hidrovorit Nr.3 Darrzeze Fier</t>
  </si>
  <si>
    <t>18AK381</t>
  </si>
  <si>
    <t>Rehabilitimi i lumit të Borshit</t>
  </si>
  <si>
    <t>18AK382</t>
  </si>
  <si>
    <t>Mbrojtje nga Lumi Kalase (Kaskada e Shelegarit)</t>
  </si>
  <si>
    <t>18AK383</t>
  </si>
  <si>
    <t>Riparim i argjinatures Mbrojtese te Kolektorit K17 Butrint</t>
  </si>
  <si>
    <t>18AK384</t>
  </si>
  <si>
    <t>Mbrojtje nga Lumi Kalase (Kaskada e Vanes)</t>
  </si>
  <si>
    <t>18AK385</t>
  </si>
  <si>
    <t>Mbrojtja nga Lumi Pavlla e Madhe ne Mursi, Konispol</t>
  </si>
  <si>
    <t>18AK386</t>
  </si>
  <si>
    <t>Riparimi i Argjinatures se Majte te Lumit Seman</t>
  </si>
  <si>
    <t>18AK387</t>
  </si>
  <si>
    <t>Mbrojtja nga Lumi Shushice ne Vranisht, Vlore</t>
  </si>
  <si>
    <t>18AK388</t>
  </si>
  <si>
    <t>Mbrojtja nga Lumi Shushica ne Drashovice, Vlore</t>
  </si>
  <si>
    <t>18AK390</t>
  </si>
  <si>
    <t xml:space="preserve">Mbrojtje nga gerryerjet dhe permbytja nga Lumi Osum ne Starove - </t>
  </si>
  <si>
    <t>18AK391</t>
  </si>
  <si>
    <t>Argjinatura Mbrojtese nga lumi Shkumbin ne Fatisht , Bashkia Peqin</t>
  </si>
  <si>
    <t>18AK392</t>
  </si>
  <si>
    <t>Mbrojtje nga lumi Osum ne Vodice, Bashkia Polican</t>
  </si>
  <si>
    <t>18AK393</t>
  </si>
  <si>
    <t>Rehabilitim i argjinatures se lumit Buna, Darragjat Shkoder</t>
  </si>
  <si>
    <t>18AK394</t>
  </si>
  <si>
    <t>Mbrojtje nga lumi Buna, Oblike</t>
  </si>
  <si>
    <t>18AK395</t>
  </si>
  <si>
    <t>Rimokjator per transportimin e makinerise se rende</t>
  </si>
  <si>
    <t>18AK396</t>
  </si>
  <si>
    <t>Blerje ekskavatore</t>
  </si>
  <si>
    <t>18AK397</t>
  </si>
  <si>
    <t>Mur mbajtes ne kolektorin Roskovec -Hoxhare, Fier</t>
  </si>
  <si>
    <t>18AK398</t>
  </si>
  <si>
    <t>Mbrojtja nga lumi Vjose, krahu I djathte Kashisht</t>
  </si>
  <si>
    <t>18AK399</t>
  </si>
  <si>
    <t>Mbrojtje bregu nga gerryerjet e lumit Drin ne Bahcallek, Shkoder</t>
  </si>
  <si>
    <t>M051202</t>
  </si>
  <si>
    <t>Studim projektim per objektet e programit</t>
  </si>
  <si>
    <t>18AJ837</t>
  </si>
  <si>
    <t>Punime rehabilitimi Vepra e Marrjes (Diga Çengelaj Faza II )</t>
  </si>
  <si>
    <t>18AK222</t>
  </si>
  <si>
    <t>Mbrojtje e kanalit ne dalje te Hidrovorit Nr.3 Darrzeze Fier ( Krahu i djathte )</t>
  </si>
  <si>
    <t>18AJ994</t>
  </si>
  <si>
    <t>Rehabilitimi i kanalit vadites te fshatit Zall - Herr</t>
  </si>
  <si>
    <t>18AJ992</t>
  </si>
  <si>
    <t>Rikonstruksion i hidrovorit te qytetit te Vlores</t>
  </si>
  <si>
    <t>18AJ993</t>
  </si>
  <si>
    <t>Rehabilitim i kanalit vadites te Trushes Vergo-Delvine (pjesa e dyte)</t>
  </si>
  <si>
    <t>ha (hektare)</t>
  </si>
  <si>
    <t>Sipërfaqe kulluese, që i mundësohet kullimi me ngritje mekanike me hidrovorë</t>
  </si>
  <si>
    <t>punonjes</t>
  </si>
  <si>
    <t>Rehabilitimi i ushqyesit te rezervaurit te Bllaces dhe rehabilitimi i rezervuarit te Bllaces (burimi ujor)</t>
  </si>
  <si>
    <t>dige</t>
  </si>
  <si>
    <t>veper arti</t>
  </si>
  <si>
    <t>ha</t>
  </si>
  <si>
    <t>Rehabilitim i kanalit ujites Mjede Partitori 121 - Beltoje , L=5,155 km(Segmenti portat Mjede- shperndaresi Mjede)</t>
  </si>
  <si>
    <t>Rehabilitimi i kanalit ujitës Vjosë-Levan-Fier, Dega e Martinës (progresivi 11710 deri 13510) L=1800, Skema FRU 1</t>
  </si>
  <si>
    <t>veper marrje</t>
  </si>
  <si>
    <t>Riparim saracinske dhe vepra arti të rezervuareve Bestrovë, Panaja dhe Bunavi</t>
  </si>
  <si>
    <t>Rehabilitimi i kanalit Kallafet dhe Babicë, Vlorë (skema ujitëse VL9 dega majtas dhe djathtas</t>
  </si>
  <si>
    <t>km</t>
  </si>
  <si>
    <t>Rehabilitimi i kanalit ujitës U-3-25/1, U-3-25/2, U-3-24, Njësia Administrative Krutje</t>
  </si>
  <si>
    <t>Rehabilitimi i pellgut ujëmbledhës  perroit te Zaranikës dhe Rikonstruksion i diges dhe  shtratit te përroit të Zaranikës Faza e I-rë Rikinstruksioni i shtratit  KM-0 + 440 - KM -3+100</t>
  </si>
  <si>
    <t>Rritja e sigurise se diges dhe permiresimi i aftesise ujembledhese te rezervuarit te Kurjanit</t>
  </si>
  <si>
    <t>Rehabilitimi i skemës ujitëse nga rezervuari i Krahës, Dega Krahës dhe Zhulaj</t>
  </si>
  <si>
    <t>Riparime në veprat ujitëse, Fusha e Stojanit Ndërhyrje rikonstruksionin e kanalit egzistues dhe ndertim i kanaleve te reja per vaditje</t>
  </si>
  <si>
    <t>hidrovor</t>
  </si>
  <si>
    <t>Sistemim, permiresim dhe asfaltim I ambjenteve brenda territorit te DUK Korce</t>
  </si>
  <si>
    <t>godine</t>
  </si>
  <si>
    <t>Mbrojtja lumore nga gerryerjet ne lumin Erzen, Ibe e Poshtme (fshati Shkalle)</t>
  </si>
  <si>
    <t>Mbrojtje nga gerryerjet dhe permbytja nga Lumi Osum ne Starove - Remanice</t>
  </si>
  <si>
    <t>set</t>
  </si>
  <si>
    <t>90504AE</t>
  </si>
  <si>
    <t>Mbikqyrje e infrastruktures se ujitjes, kullimit dhe mbrojtjes nga permbytja (Aktiviteti i Drejtorive te Ujitjes dhe te Kullimit)</t>
  </si>
  <si>
    <t>18AJ802</t>
  </si>
  <si>
    <t>Kanali Ujites Ndroq-Callik</t>
  </si>
  <si>
    <t>18AJ805</t>
  </si>
  <si>
    <t>GJU 1, Dropull Poshtem Rezervuari  Dofti (Rez. Lume + Stp.p)</t>
  </si>
  <si>
    <t>18AJ810</t>
  </si>
  <si>
    <t>Rehabilitim i kanalit ujitës krahu i djathtë rezervuari Gjanç</t>
  </si>
  <si>
    <t>18AJ811</t>
  </si>
  <si>
    <t>Rehabilitim pjesor në kanalin kryesor ujitës Peqin Kavajë, zona Gosë. (Ndërtim ure dhe riveshje kanali)</t>
  </si>
  <si>
    <t>18AJ814</t>
  </si>
  <si>
    <t>Kanali ujites Mjedë Kotërr</t>
  </si>
  <si>
    <t>18AJ815</t>
  </si>
  <si>
    <t>Kanali ujitës U - 13 Kurbin</t>
  </si>
  <si>
    <t>Rehabilitimi i lugjeve ekzistues pergjate Kanalit kryesore Ujites Peqin Kavaje (faza I)</t>
  </si>
  <si>
    <t>18AJ817</t>
  </si>
  <si>
    <t>Riparimi i diges Vlashuk (pajisjet elektro-mekanike)</t>
  </si>
  <si>
    <t>18AJ821</t>
  </si>
  <si>
    <t>Rikonstruksioni i sifonit në Shirq, kanali vaditës Daragjat-Dajç</t>
  </si>
  <si>
    <t>Objekte te infrastruktures se ujitjes, mbrojtjes nga permbytja dhe diga te MBZHR dhe Bashkive</t>
  </si>
  <si>
    <t>18AJ911</t>
  </si>
  <si>
    <t xml:space="preserve"> Dega Ujitëse e Fierit</t>
  </si>
  <si>
    <t>18AJ945</t>
  </si>
  <si>
    <t>Mbikqyrje e punimeve ne Rehabilitimin e digës së ujembledhesit Arapaj 1</t>
  </si>
  <si>
    <t>Rikonstruksioni i pjesëshëm i degës Dunavec-Ventrok në zonën e fshatit Lumalas Nj.A. Bulgarec</t>
  </si>
  <si>
    <t>Riparim saracineske dhe vepra arti të rezervuaret Bestrove, Panaja dhe Kaninë</t>
  </si>
  <si>
    <t>18AK209</t>
  </si>
  <si>
    <t>Rikonstruksion i Godines se hidrovorit Droje</t>
  </si>
  <si>
    <t>18AK210</t>
  </si>
  <si>
    <t>Rikonstruksion i Godines se hidrovorit Balldre</t>
  </si>
  <si>
    <t>18AK212</t>
  </si>
  <si>
    <t>Rikonstruksioni i godines se hidrovorit Velipoje</t>
  </si>
  <si>
    <t>18AK313</t>
  </si>
  <si>
    <t>Mbrojtja nga Lumi Vjosa të rrugës Ura e Leklit-Këlcyrë</t>
  </si>
  <si>
    <t>18AK325</t>
  </si>
  <si>
    <t>Mbrojtje nga permbytja nga lumi Osum ne Uznove, Berat</t>
  </si>
  <si>
    <t>18AK326</t>
  </si>
  <si>
    <t>Mbrojtja nga gerryerja, krahu i majte i lumit Shkumbin, zona nga mbrojtja ekzistuese ne Muriqan deri tek zona e quajtur Shelgu ne Cerrik</t>
  </si>
  <si>
    <t>18AK327</t>
  </si>
  <si>
    <t>Rehabilitimi i KUL Sanxhak, Kurbin</t>
  </si>
  <si>
    <t>18AK329</t>
  </si>
  <si>
    <t>Mbrojtje nga lumi Fan, fshati Rreth i Eperm Mirdite</t>
  </si>
  <si>
    <t>18AK331</t>
  </si>
  <si>
    <t>Argjinatura Mbrojtese nga lumi Shkumbin ne fshatin Ullishtaj - Paper</t>
  </si>
  <si>
    <t>18AK332</t>
  </si>
  <si>
    <t>Mbrojtje lumore e zones perendimore te qytetit Librazhd</t>
  </si>
  <si>
    <t>18AK334</t>
  </si>
  <si>
    <t>Rikonstruksion i Argjinatures se Selevecit,Vlore</t>
  </si>
  <si>
    <t>18AK335</t>
  </si>
  <si>
    <t>Mbrojtje nga permbytja KUL Perlat</t>
  </si>
  <si>
    <t>18AK336</t>
  </si>
  <si>
    <t>Mbrojtje nga gerryerjet e lumit Osum, bregu i majte te tokes bujqesore ne fshatin Arrez, bashkia Dimal</t>
  </si>
  <si>
    <t>18AK337</t>
  </si>
  <si>
    <t>Mbrojtje nga Lumi Buna Bahçallëk, Shkodër</t>
  </si>
  <si>
    <t>18AK338</t>
  </si>
  <si>
    <t>Grykederdhje e KUL Zadrimë (mbrojtje me gabione L=0.5 km)</t>
  </si>
  <si>
    <t>18AK339</t>
  </si>
  <si>
    <t>Argjinatura lumit Buna, Dajç-Shirgj</t>
  </si>
  <si>
    <t>18AK340</t>
  </si>
  <si>
    <t>Mbrojtje nga lumi Kir</t>
  </si>
  <si>
    <t>18AK341</t>
  </si>
  <si>
    <t>Mbrojtja nga Lumi Vjosë në Bishan, krahu i majtë, bashkia Vlorë</t>
  </si>
  <si>
    <t>18AK342</t>
  </si>
  <si>
    <t>Mbrojtja nga Lumi Vjosa në Kafaraj, krahu i djathtë (L=400m)  Bashkia Fier</t>
  </si>
  <si>
    <t>18AK343</t>
  </si>
  <si>
    <t>Mbrojtje nga përmbytja nga lumi Osum në Gegë, Berat</t>
  </si>
  <si>
    <t>18AK344</t>
  </si>
  <si>
    <t>Mbrojtje nga lumi Shkumbin tek Pularia Elbasan</t>
  </si>
  <si>
    <t>18AK345</t>
  </si>
  <si>
    <t>Mbrojtje nga permbytja nga lumi Gjoles i Qendres se Transferimit te Teknollogjive Bujqesore ne Fush-Kruje</t>
  </si>
  <si>
    <t>18AK346</t>
  </si>
  <si>
    <t>Rehabilitim i Argjinaturës së Tones, segmenti Tarin - Perlat</t>
  </si>
  <si>
    <t>18AK347</t>
  </si>
  <si>
    <t>Argjinaturë mbrojtëse nga lumi shkumbin (Gosë-Ballaj, 6 km, vijim i projektit</t>
  </si>
  <si>
    <t>18AK348</t>
  </si>
  <si>
    <t>Mbrojtje nga Lumi Buna Kisha e Shirgjit</t>
  </si>
  <si>
    <t>18AK349</t>
  </si>
  <si>
    <t>Rehabilitimi i argjinaturës Darragjat, segmenti PK. 26-33, l=170 ml</t>
  </si>
  <si>
    <t>18AK350</t>
  </si>
  <si>
    <t>Mbrojtje nga Lumi Vjose krahu I Majte Lumi Vjose, 500 m poshte stacionit te ujit te pijshem dhe bishti malit Armen</t>
  </si>
  <si>
    <t>18AK351</t>
  </si>
  <si>
    <t>Blerje koke terheqese trajleri, rimorkiatori</t>
  </si>
  <si>
    <t>18AK352</t>
  </si>
  <si>
    <t>Riparim kapital I elektropompes ne hidrovorin Balldre</t>
  </si>
  <si>
    <t>18AK355</t>
  </si>
  <si>
    <t>Mbrojtja  nga  gerryerja nga lumi  Suhes  i tokave  bujqesore  Fshati  Suhe (L=300m), Gjirokaster</t>
  </si>
  <si>
    <t>Baypasi Hidrovorit te terbufit me barazh dhe porte e barazh e Kularit, Lushnje</t>
  </si>
  <si>
    <t>18AK357</t>
  </si>
  <si>
    <t>Mbrojtje ne Vrisin e Delvines. Sarande</t>
  </si>
  <si>
    <t>18AK358</t>
  </si>
  <si>
    <t>Argjinatura e lumit Shkumbin (Sulzotaj-Adriatik)</t>
  </si>
  <si>
    <t>18AK359</t>
  </si>
  <si>
    <t>Mbrojtje nga gerryerjet  l. Devoll, fshati Kuc, Inonisht, Loti 2</t>
  </si>
  <si>
    <t>18AK360</t>
  </si>
  <si>
    <t>Mbrojtje nga permbytja nga lumi Osum ne Orizaj, Berat</t>
  </si>
  <si>
    <t>18AK361</t>
  </si>
  <si>
    <t>Mbrojtje nga lumi Shkumbin ne Ullishtaj Paper - Elbasan (Loti II)</t>
  </si>
  <si>
    <t>18AK362</t>
  </si>
  <si>
    <t>Mbrojtje nga lumi Dunavec ne zonen Ravonik - Korce</t>
  </si>
  <si>
    <t>18AK367</t>
  </si>
  <si>
    <t>Perforcimi i mbrojtjes gjatesore ne Vaun e Sopit km 43 I argjinatures se majte te lumit Seman, Fier</t>
  </si>
  <si>
    <t>18AK369</t>
  </si>
  <si>
    <t>Mbrojtje nga geryerja e lumit Shkumbin, Njesia Administrative Shirgjan - Bashkia Elbasan</t>
  </si>
  <si>
    <t>Mbrojtje nga gerryerja, krahu I majte I lumit Devoll, Nj.Ad Mollas, Bashkia Cerrik (L=2000 m me gabion)</t>
  </si>
  <si>
    <t>18AK371</t>
  </si>
  <si>
    <t>Mbrojtje ne Orizaj, Berat (Segmenti 2)</t>
  </si>
  <si>
    <t>Rehabilitimi I portave ne kanalet sekondare te Kolektorit  Sovjanit, bashkia Maliq</t>
  </si>
  <si>
    <t>19AF302</t>
  </si>
  <si>
    <t>Ndërtimi i shkarkuesve katastrofik në rezervuare</t>
  </si>
  <si>
    <t>19AF303</t>
  </si>
  <si>
    <t>Rehabilitimi i Digës së Rezervuarit Paskuqan (faza e dytë)</t>
  </si>
  <si>
    <t>19AF305</t>
  </si>
  <si>
    <t>Rehabilitim i mekanizmit të komandimit të portave të ujëlëshuesit dhe shkarkuesit katastrofik anësor të rezervuarit  Gjyslikonje.</t>
  </si>
  <si>
    <t>19AF307</t>
  </si>
  <si>
    <t>Rehabilitimi i kanalit ujitës Ksamil, pjesa e I</t>
  </si>
  <si>
    <t>19AF311</t>
  </si>
  <si>
    <t>Rikonstruksion kanali vaditës Cerujë</t>
  </si>
  <si>
    <t>19AF313</t>
  </si>
  <si>
    <t>Rehabilitimi  sistemit ujitës Nj.A Gjepale</t>
  </si>
  <si>
    <t>19AF317</t>
  </si>
  <si>
    <t>Rikonstruksion i kanalit vaditës të Mesit, Gizavesh, Dorëz, Librazhd</t>
  </si>
  <si>
    <t>19AF320</t>
  </si>
  <si>
    <t>Rikonstruksioni i kanalit vaditës Zhulat</t>
  </si>
  <si>
    <t>19AF324</t>
  </si>
  <si>
    <t>Rehabilitimi Skemes Ujitese Radigos-Stranik-Berezeshte</t>
  </si>
  <si>
    <t>M050274</t>
  </si>
  <si>
    <t>Kosto Lokale Menaxhimi I Burimeve Ujore B Boterore Tirane</t>
  </si>
  <si>
    <t>M050816</t>
  </si>
  <si>
    <t>Vepra e marrjes Kanali Ujites Llakatund</t>
  </si>
  <si>
    <t>M051029</t>
  </si>
  <si>
    <t>TVSH per Projektin e Menaxhimit te Burimeve Ujore dhe Ujitjes</t>
  </si>
  <si>
    <t>M051526</t>
  </si>
  <si>
    <t>Kanali Ujitjes Rragam Shkoder</t>
  </si>
  <si>
    <r>
      <t xml:space="preserve">Aneksi 3.2  Deviacioni kostos për njësi në vite      </t>
    </r>
    <r>
      <rPr>
        <b/>
        <sz val="14"/>
        <color indexed="8"/>
        <rFont val="Arial"/>
        <family val="2"/>
      </rPr>
      <t xml:space="preserve"> 04240</t>
    </r>
  </si>
  <si>
    <t>Rritja e prodhimit bujqësor nëpërmjet plotesimit të vazhdueshëm të nevojave të fermerëve për ujë për ujitje, sigurimin e kullimit   dhe zvogëlimin e rrezikut nga përmbytjet, nëpërmjet hartimit dhe zbatimit të politikave dhe kuadrit ligjor si dhe projekteve për rehabilitimin/ndërtimin, mirëmbajtjen dhe funksionimin e infrastrukturës së ujitjes, kullimit dhe mbrojtjes nga permbytja.</t>
  </si>
  <si>
    <t>Rritja e peshës se prodhimit bujqësor ndaj PBB</t>
  </si>
  <si>
    <t>% e fermerëve që përfitojnë nga permiresimi i infrastruktures ujitëse dhe kulluese ndaj totalit të fermërëve ne siperfaqen potencialisht te ujitshme</t>
  </si>
  <si>
    <t>76</t>
  </si>
  <si>
    <t>Ofrimi i shërbimeve të qëndrueshme dhe të besueshme të ujitjes, nëpërmjet rehabilitimit dhe përmirësimit/mirëmbajtjes  të sistemeve kryesore ujitëse</t>
  </si>
  <si>
    <t>Përqindja e sipërfaqes ujitëse ku fermerët kanë akses për ujë për ujitje, kundrejt sipërfaqes potencialisht të ujitshme (360 000 ha)</t>
  </si>
  <si>
    <t>Rritja vjetore e sipërfaqes ujitëse me infrastrukturë kryesore të përmirësuar/mirëmbajtur ( si proces ciklik vjetor ne ha)</t>
  </si>
  <si>
    <t xml:space="preserve">Rehabilitim i kanalit ujites se Berat - Ura e Kucit </t>
  </si>
  <si>
    <t>Rehabilitimi i kanalit ujites Vjosë-Levan-Fier, Dega e Martinës (progresivi 11710 deri 13510) L=1800, Skema FRU 1</t>
  </si>
  <si>
    <t>Kanali kryesor Mjedë KU-22 Beltojë, Trush Kanali kryesor Mjedë KU-23 Trush Kanali kryesor Mjedë KU-23-1 Trush Kanali kryesor Mjedë KU-23-1 Trush Kanali kryesor Mjedë KU-22-1 Beltoje, Trush Kanali kryesor Mjedë KU-22-2 Beltojë, Trush</t>
  </si>
  <si>
    <t>Vepra e marrjes Spathar  KU-10 Vukatanë-Kuç</t>
  </si>
  <si>
    <t>Rehabilitimi i kanalit Kallafet dhe Babicë, Vlorë (skema ujitëse VL-9 dega majtas dhe djathtas)</t>
  </si>
  <si>
    <t xml:space="preserve"> Rehabilitimi i kanalit ujitës të Manastirit</t>
  </si>
  <si>
    <t>Prita nivelngritëse në kanalin kullues kryesor  K 3-4 Bedat</t>
  </si>
  <si>
    <t>KU-32-33 Berdice</t>
  </si>
  <si>
    <t>Ndërtim kanali ujitës nga ZalliiI Bulqizës deri në Fushë Bulqizë (Faza e II)</t>
  </si>
  <si>
    <t>Riparime në veprat ujitëse, Fusha e Stojanit (Ndërhyrje rikonstruksionin e kanalit egzistues dhe ndertim i kanaleve tq reja per vaditje)</t>
  </si>
  <si>
    <t>Rehabilitimi i kanalit vaditës të Trushes Vergo-Delvinë (600 ha 14.4 km)</t>
  </si>
  <si>
    <t>Ofrimi i shërbimeve të qëndrueshme dhe të besueshme të kullimit, nëpërmjet rehabilitimit dhe mirëmbajtjes ciklike të sistemeve kryesore kulluese me gravitet dhe ngritje mekanike (hidrovore)</t>
  </si>
  <si>
    <t>Përqindja e sipërfaqes kulluese, që i kryhet procesi ciklik normal i pastrimit të rrjetit kryesorë kullues (1 herë në 5-6 vjet) , kundrejt sipërfaqes potencialisht të kullueshme (280 000 ha)</t>
  </si>
  <si>
    <t>Përqindja e hidrovoreve të rehabilituara/ndërtuara/rikonstruktuar, kundrejt totalit të nevojshëm (14 hidrovorë)</t>
  </si>
  <si>
    <t xml:space="preserve">Blerje ekskavatore </t>
  </si>
  <si>
    <t>Struktura të mbrojtjes lumore dhe detare të përmirësuara (me siguri më të lartë, për minimizimin e rrezikut nga përmbytjet)</t>
  </si>
  <si>
    <t>Vepra të mbrojtjes nga përmbytja të rehabilituara/ndërtuara (argjinatura gjatësore dhe penele terthorë), kundrejt totalit të nevojshëm (300 km)</t>
  </si>
  <si>
    <t xml:space="preserve">Rehabilitimi i pellgut ujëmbledhës  perroit te Zaranikës dhe Rikonstruksion i diges dhe  shtratit te përroit të Zaranikës  (Faza e I-rë Rikinstruksioni i shtratit  KM-0 + 440 - KM -3+100 ) </t>
  </si>
  <si>
    <t xml:space="preserve">Rikonstruksion i ndertesave te magazinave te DUK Korce </t>
  </si>
  <si>
    <t>Rehabilitim i argjinatures së lumit Buna , Darragjat Shkodër</t>
  </si>
  <si>
    <t xml:space="preserve">Rehabilitimi i lumit të Borshit </t>
  </si>
  <si>
    <t>Mbojtje lumore nga gerryerjet ne lumin Erzen, Ibe e Poshtme (fshati Shkalle)</t>
  </si>
  <si>
    <t xml:space="preserve">Riparimi i Argjinatures se Majte te Lumit Seman </t>
  </si>
  <si>
    <t xml:space="preserve">Mbrojtja nga Lumi Shushica ne Drashovice, Vlore  </t>
  </si>
  <si>
    <t xml:space="preserve">Mbojtje e kanalit ne dalje te Hidrovorit Nr.3 Darrzeze Fier </t>
  </si>
  <si>
    <t>Mur mbajtes ne Kolektorin Roskovec-Hoxhare, Fier</t>
  </si>
  <si>
    <t xml:space="preserve">Mbrojtje nga Lumi Vjose, krahu i djathte, Kashisht </t>
  </si>
  <si>
    <t>Mbrojtje bregu nga gerryerjet e lumit Drin ne Bahçallek, Shkoder</t>
  </si>
  <si>
    <t>90505AA</t>
  </si>
  <si>
    <t xml:space="preserve">Përfitues nga masat mbështetëse  në bujqësi viti 2018 (për vitet 2019, 2020 </t>
  </si>
  <si>
    <t>90505AF</t>
  </si>
  <si>
    <t xml:space="preserve">Aktivitete promovuese të produkteve shqiptare në bujqësi, blegtori dhe </t>
  </si>
  <si>
    <t>90505AG</t>
  </si>
  <si>
    <t>90505AH</t>
  </si>
  <si>
    <t>Resurse gjenetike në fermë (buaj, të imëta) të ruajtura</t>
  </si>
  <si>
    <t>90505AI</t>
  </si>
  <si>
    <t>Mostra të degustuara të duhanit, për ruajtjen e shëndetit të konsumatorit</t>
  </si>
  <si>
    <t>90505AJ</t>
  </si>
  <si>
    <t xml:space="preserve">Vrojtime statistikore për bujqësinë dhe agroindustrinë të kryera dhe të </t>
  </si>
  <si>
    <t>90505AK</t>
  </si>
  <si>
    <t>Njësi vreshti dhe ullishte të rregjistruara</t>
  </si>
  <si>
    <t>90505AL</t>
  </si>
  <si>
    <t>Skema e Subvensionit te naftes per bujqesine</t>
  </si>
  <si>
    <t>90505AM</t>
  </si>
  <si>
    <t>Shqyrtimi dhe vleresimi i aplikimeve per EOM, TGJM dhe STG</t>
  </si>
  <si>
    <t>90505AN</t>
  </si>
  <si>
    <t>Popullim te dhenash Regjistri i Fermes</t>
  </si>
  <si>
    <t>90505AO</t>
  </si>
  <si>
    <t>Skema e investimeve me grant në fermë</t>
  </si>
  <si>
    <t>18AK601</t>
  </si>
  <si>
    <t>Blerje pajisjesh të ndryshme dhe pajisje elektronike AZHBR;</t>
  </si>
  <si>
    <t>18AK621</t>
  </si>
  <si>
    <t>Blerje pajisje per AZHBR</t>
  </si>
  <si>
    <t>18AK622</t>
  </si>
  <si>
    <t>Sistemi i informacionit te produkteve bujqesore, blegtorale, Agroperpunimit</t>
  </si>
  <si>
    <t>18AK623</t>
  </si>
  <si>
    <t xml:space="preserve">Përmirësimi i sistemit të menaxhimit të informacionit të kadastrës së </t>
  </si>
  <si>
    <t>18AK624</t>
  </si>
  <si>
    <t>Blerje pajisje laboratori per  AKDC</t>
  </si>
  <si>
    <t>18AK625</t>
  </si>
  <si>
    <t xml:space="preserve">Ngritja e sistemit te analizes dhe procesimit te te dhenave te fermave tip </t>
  </si>
  <si>
    <t>18AK626</t>
  </si>
  <si>
    <t>Blerje programesh AZHBR</t>
  </si>
  <si>
    <t>18AK627</t>
  </si>
  <si>
    <t>Blerje mobilje AZHBR</t>
  </si>
  <si>
    <t>18AL202</t>
  </si>
  <si>
    <t>Financim i Huaj per Projektin marreveshjen me RCFG</t>
  </si>
  <si>
    <t>18AL204</t>
  </si>
  <si>
    <t>Projekt IDELE</t>
  </si>
  <si>
    <t>18AL206</t>
  </si>
  <si>
    <t>Studim zonat e kultivimit te vreshtave per rrush per vere</t>
  </si>
  <si>
    <t>18AL207</t>
  </si>
  <si>
    <t>Bashkefinancim me K.lokale Mbeshtetje gjate zbatimit te FADN</t>
  </si>
  <si>
    <t>18AL208</t>
  </si>
  <si>
    <t xml:space="preserve">Fondi  për Bashkitë për ndërtimin e Tregjeve Bujqësore dhe Pikave të </t>
  </si>
  <si>
    <t>18AL301</t>
  </si>
  <si>
    <t>Përfitues nga Programi IPARD II nga masa 1</t>
  </si>
  <si>
    <t>18AL304</t>
  </si>
  <si>
    <t>Projekti Food 4 HEALTH</t>
  </si>
  <si>
    <t>18AL305</t>
  </si>
  <si>
    <t>Projekti SDRA me GIZ</t>
  </si>
  <si>
    <t>21AB901</t>
  </si>
  <si>
    <t>Perfitues nga Programi IPARD III</t>
  </si>
  <si>
    <t>M051377</t>
  </si>
  <si>
    <t xml:space="preserve">Kosto Lokale "Fond garancie I Qeverise Shqiptare per projektin "Krijimi dhe </t>
  </si>
  <si>
    <t>18AL205</t>
  </si>
  <si>
    <t xml:space="preserve">Rritja e perpueshmerise me standartete e sigurise dhe cilesise se Ushqimit. </t>
  </si>
  <si>
    <t>18AL209</t>
  </si>
  <si>
    <t xml:space="preserve">Programi PHITO - "Platform for Helping Small and Medium Farmers to </t>
  </si>
  <si>
    <t>18AL210</t>
  </si>
  <si>
    <t>Projekti INSIST-VAT - Qendra e Transferimit të Teknologjive Bujqësore Fushë-</t>
  </si>
  <si>
    <t>18AL211</t>
  </si>
  <si>
    <t>Projekti INSIST-VAT - Qendra e Transferimit të Teknologjive Bujqësore Korçë</t>
  </si>
  <si>
    <t>18AL212</t>
  </si>
  <si>
    <t>CultiVET MBZHR</t>
  </si>
  <si>
    <t>18AL213</t>
  </si>
  <si>
    <t xml:space="preserve">Mbeshtetje institucionale per Shqiperine ne sektorin e bujqesise dhe </t>
  </si>
  <si>
    <t>18AL214</t>
  </si>
  <si>
    <t>INTERREGIONALOGISTICLUSTER</t>
  </si>
  <si>
    <t>18AL303</t>
  </si>
  <si>
    <t>Përfitues nga Programi IPARD II nga masa 3 (7)</t>
  </si>
  <si>
    <t>18CF201</t>
  </si>
  <si>
    <t xml:space="preserve">GIZ Mbeshtetje per Zhvillimin e Qendrueshem te Zonave Rurale ne Shqiperi </t>
  </si>
  <si>
    <t>GM05050</t>
  </si>
  <si>
    <t>IPARD II</t>
  </si>
  <si>
    <t>KM05018</t>
  </si>
  <si>
    <t>Protokolli Italian - Fuqizimi i agjensisë së pagesave shqiptare</t>
  </si>
  <si>
    <t>DRITAN PALNIKAJ</t>
  </si>
  <si>
    <t>Plani Rishikuar - Fakti</t>
  </si>
  <si>
    <t>Fakti/Plani Rishikuar</t>
  </si>
  <si>
    <t>Përfitues nga masat mbështetëse  në bujqësi viti 2018 (për vitet 2019, 2020 dhe 2021 edhe në  blegtori)</t>
  </si>
  <si>
    <t>Numër përfituesish</t>
  </si>
  <si>
    <t>Aktivitete promovuese të produkteve shqiptare në bujqësi, blegtori dhe agropërpunim të kryera</t>
  </si>
  <si>
    <t>Numër aktivitetesh promovuese</t>
  </si>
  <si>
    <t>Numër Mostrash</t>
  </si>
  <si>
    <t>Vrojtime statistikore për bujqësinë dhe agroindustrinë të kryera dhe të publikuara</t>
  </si>
  <si>
    <t>Numër vrojtimesh</t>
  </si>
  <si>
    <t>Numër njësish vreshti dhe ulliri</t>
  </si>
  <si>
    <t>Numer perfituesish</t>
  </si>
  <si>
    <t>Numër</t>
  </si>
  <si>
    <t>Cope</t>
  </si>
  <si>
    <t>Përmirësimi i sistemit të menaxhimit të informacionit të kadastrës së vreshtit</t>
  </si>
  <si>
    <t>Ngritja e sistemit te analizes dhe procesimit te te dhenave te fermave tip sipas FADN</t>
  </si>
  <si>
    <t>Sistem</t>
  </si>
  <si>
    <t>Metër katror</t>
  </si>
  <si>
    <t>Rritja e perpueshmerise me standartete e sigurise dhe cilesise se Ushqimit. B Boterore</t>
  </si>
  <si>
    <t>Nr. Studimesh</t>
  </si>
  <si>
    <t>Programi PHITO - "Platform for Helping Small and Medium Farmers to Incorporate Digital Technology for Equal Opportunities</t>
  </si>
  <si>
    <t>Projekti INSIST-VAT - Qendra e Transferimit të Teknologjive Bujqësore Fushë-Krujë</t>
  </si>
  <si>
    <t>Numer trajnimesh/seminare</t>
  </si>
  <si>
    <t>Aktivitete</t>
  </si>
  <si>
    <t>Mbeshtetje institucionale per Shqiperine ne sektorin e bujqesise dhe peshkimit drejt anetaresimit te BE-se</t>
  </si>
  <si>
    <t>Numër projekti</t>
  </si>
  <si>
    <t>GIZ Mbeshtetje per Zhvillimin e Qendrueshem te Zonave Rurale ne Shqiperi - SDRA (GRAND)</t>
  </si>
  <si>
    <r>
      <t xml:space="preserve">Aneksi 3.1 Raporti i performancës së produkteve të programit sipas artikujve  </t>
    </r>
    <r>
      <rPr>
        <b/>
        <sz val="14"/>
        <color indexed="8"/>
        <rFont val="Arial"/>
        <family val="2"/>
      </rPr>
      <t xml:space="preserve"> 04250</t>
    </r>
  </si>
  <si>
    <t>18AK609</t>
  </si>
  <si>
    <t>Sisteme aplikimi online per skemat IPARD dhe sisteme te tjera</t>
  </si>
  <si>
    <t>18AK611</t>
  </si>
  <si>
    <t>Blerje pajisje laboratorike ESHFF</t>
  </si>
  <si>
    <t>18AK613</t>
  </si>
  <si>
    <t>Ndertim Website</t>
  </si>
  <si>
    <t>18AK614</t>
  </si>
  <si>
    <t>Permiresimi i sistemit te menaxhimit te informacionit per skemat kombetare</t>
  </si>
  <si>
    <t>18AK615</t>
  </si>
  <si>
    <t>"Krijimi I programit WEB-GIS per te dhenat e tokes" per QTTB Fushe-Kruje</t>
  </si>
  <si>
    <t>18AK616</t>
  </si>
  <si>
    <t>Blerje kondicioneri per AZHBR</t>
  </si>
  <si>
    <t>18AK617</t>
  </si>
  <si>
    <t>Blerje pajisje per furnizim energjie te panderprere AZHBR</t>
  </si>
  <si>
    <t>18AK618</t>
  </si>
  <si>
    <t>Blerje software AZHBR</t>
  </si>
  <si>
    <t>18AK619</t>
  </si>
  <si>
    <t>Blerje pajisje hardware dhe software</t>
  </si>
  <si>
    <t>18AK620</t>
  </si>
  <si>
    <t>Blerje automjete per AZHBR</t>
  </si>
  <si>
    <t>18AL203</t>
  </si>
  <si>
    <t>Projekti HELP</t>
  </si>
  <si>
    <t>Fondi  për Bashkitë për ndërtimin e Tregjeve Bujqësore dhe Pikave të Grumbullimit</t>
  </si>
  <si>
    <t>18AL302</t>
  </si>
  <si>
    <t>Përfitues nga Programi IPARD II nga masa 2</t>
  </si>
  <si>
    <t>18CD901</t>
  </si>
  <si>
    <t>Blerje pajisje elektronike multifunksionale</t>
  </si>
  <si>
    <t>KM05019</t>
  </si>
  <si>
    <t>Protokolli Italian-Zhvillimi qëndrueshëm i sektorit të ullishtarisë shqipëtare (ZHQSU)ve</t>
  </si>
  <si>
    <t>KM05020</t>
  </si>
  <si>
    <t>Protokolli Italian-Projekti pilot për krijimin dhe eksperimentimin e një sistemi sigurimesh të lehtësuara për mbulimin e rreziqeve në bujqësi</t>
  </si>
  <si>
    <t>M051057</t>
  </si>
  <si>
    <t>Paisje elektronike</t>
  </si>
  <si>
    <t>M051113</t>
  </si>
  <si>
    <t>K.Lokale per projektin IPA NOBLE Ideas</t>
  </si>
  <si>
    <t>M051118</t>
  </si>
  <si>
    <t>TVSH per Protokolli Italian-Projekti pilot per krijimin e eksperimentimin e nje sistemi te sigurimeve te lehtesuara per mbulimin e rreziqeve ne bujqesi IPA 2010-2012</t>
  </si>
  <si>
    <t>M051329</t>
  </si>
  <si>
    <t>Kosto lokale për Protokolli Italian-Programi- për zhvillimin e qëndrueshëm të sektorit të ullinjve</t>
  </si>
  <si>
    <t>Kosto Lokale "Fond garancie I Qeverise Shqiptare per projektin "Krijimi dhe lehtësimi i mbështetjes së agrobiznesit" (BERZH)</t>
  </si>
  <si>
    <t>M051570</t>
  </si>
  <si>
    <t>Blerje pajisje per Agropikmat</t>
  </si>
  <si>
    <t>Qëllimi i politikës së Programit BUxhetor 04250 'Zhvillimi i qëndrueshëm i bujqësisë dhe i zonave rurale, përmes promovimit të prodhimit të qëndrueshëm dhe të cilësisë së ushqimit nëpërmjet zhvillimit të një sektori konkurrues dhe inovativ agroushqimor, menaxhimit të qëndrueshëm të burimeve natyrore dhe marrjes së masave për zbutjen e efekteve negative, si pasojë e ndryshimeve klimatike, si dhe forcimit të strukturës social-ekonomike të zonave rurale'</t>
  </si>
  <si>
    <t>Numri i të punësuarve në bujqësi dhe agropërpunim</t>
  </si>
  <si>
    <t>459068</t>
  </si>
  <si>
    <t>Eksporti i produkteve bujqësore dhe të agropërpunimit</t>
  </si>
  <si>
    <t>55800</t>
  </si>
  <si>
    <t>Raporti import-eksport bujqësia total</t>
  </si>
  <si>
    <t>2.3</t>
  </si>
  <si>
    <t>Raporti import-eksport i produkteve bujqësore (bujqësi + blegtori)</t>
  </si>
  <si>
    <t>1.5</t>
  </si>
  <si>
    <t>Raporti import-eksport i produkteve të agropërpunimit</t>
  </si>
  <si>
    <t>4.2</t>
  </si>
  <si>
    <t>Promovimi i prodhimit të qëndrueshëm dhe cilësisë së ushqimit nëpërmjet zhvillimit të një sektori konkurrues dhe inovativ agroushqimor</t>
  </si>
  <si>
    <t>Numri i përfituesve total të mbështetur nga Skemat Kombëtare</t>
  </si>
  <si>
    <t>13900</t>
  </si>
  <si>
    <t>Numri i përfitueseve, gra të mbështetura nga Skemat Kombëtare</t>
  </si>
  <si>
    <t>2154</t>
  </si>
  <si>
    <t>Numri i përfituesve total të mbështetur nga programi IPARD</t>
  </si>
  <si>
    <t>Produkte bujqësore dhe ushqimore të regjistruara nën skemat e cilësisë</t>
  </si>
  <si>
    <t>2</t>
  </si>
  <si>
    <t>Perqindja e grave fermere përfituese nga skemat kombëtare kundrejt totalit të aplikuesve</t>
  </si>
  <si>
    <t>13.8</t>
  </si>
  <si>
    <t>Numri i fermerëve te regjistruar ne regjistrin e fermes</t>
  </si>
  <si>
    <t>14000</t>
  </si>
  <si>
    <t>Numri i grave fermere te regjistruara ne regjistrin e fermes</t>
  </si>
  <si>
    <t>Numri i pjesëmarrësve ne aktivitetet promovuese te produkteve shqiptare, ne bujqesi, blegtori dhe agroperpunim</t>
  </si>
  <si>
    <t>Numri i grave qe marrin pjese ne aktivitetet promovuese te produkteve shqiptare, ne bujqesi, blegtori dhe agroperpunim</t>
  </si>
  <si>
    <t>24</t>
  </si>
  <si>
    <t>Përfitues nga masat mbështetëse në bujqësi</t>
  </si>
  <si>
    <t>Komisioni i Cilesise dhe Prodhimit Organik</t>
  </si>
  <si>
    <t>Ngritja e sistemit të analizës dhe procesimit të të dhënave të fermave tip sipas FADN</t>
  </si>
  <si>
    <t>Menaxhimi i qëndrueshëm i burimeve natyrore dhe marrja e masave për zbutjen e efekteve negative, si pasojë e ndryshimeve klimatike</t>
  </si>
  <si>
    <t>Numri i fermave organike te mbeshtetura</t>
  </si>
  <si>
    <t>Forcimi i strukturës social-ekonomike të zonave rurale</t>
  </si>
  <si>
    <t>Numri i përfituesve nga masa e diversifikimit të fermës dhe zhvillimit të biznesit</t>
  </si>
  <si>
    <t>Numri i përfituesve, gra të mbështetura nga masa e diversifikimit te fermes dhe zhvillimit te biznesit</t>
  </si>
  <si>
    <t>Administrim sistemesh statistikore MBZHR</t>
  </si>
  <si>
    <t>Blerje pajisje per AZHBR per Drejtorine e Kontrollit</t>
  </si>
  <si>
    <t>Permiresimi i sistemit te menaxhimit te informacionit te kadastres se vreshtit</t>
  </si>
  <si>
    <t>Blerje pajisje laboratorike per AKDC</t>
  </si>
  <si>
    <t>Rritja e përputhshmërisë me standardet e sigurisë dhe cilësisë të ushqimit (KREDI)</t>
  </si>
  <si>
    <t>Studim "Per percaktimin e zonave te kultivimit te vreshtave per vere"</t>
  </si>
  <si>
    <t>Mbeshtetje gjate zbatimit te FADN</t>
  </si>
  <si>
    <t>Programi PHITO - "Platform for Helping Small and Medium Farmers to Incorporate Digital Technology for Equal Opportunities"</t>
  </si>
  <si>
    <t>Projekti CultiVET</t>
  </si>
  <si>
    <t>ANEKSI nr.4 Raporti i realizimit të treguesve të performances së programit  04250</t>
  </si>
  <si>
    <t>90506AA</t>
  </si>
  <si>
    <t xml:space="preserve">Paketat dhe kartat teknologjike të prodhuara nga 5 QTTB që ju vihen në </t>
  </si>
  <si>
    <t>90506AB</t>
  </si>
  <si>
    <t>Qendra të Transferimit të Teknologjive Bujqësore funksionale</t>
  </si>
  <si>
    <t>90506AC</t>
  </si>
  <si>
    <t>Gra të informuara dhe trajnuara nga shërbimi këshillimor publik</t>
  </si>
  <si>
    <t>90506AD</t>
  </si>
  <si>
    <t xml:space="preserve">Fermerë të asistuar nga Agjensitë Rajonale të Ekstensionit Bujqësor për </t>
  </si>
  <si>
    <t>90506AE</t>
  </si>
  <si>
    <t>Fermerë të informuar dhe asistuar nga strukturat e ekstensionit</t>
  </si>
  <si>
    <t>18AL404</t>
  </si>
  <si>
    <t>Pajisje kompjuterike te blera AREB Korce</t>
  </si>
  <si>
    <t>18AL405</t>
  </si>
  <si>
    <t>Pajisje kompjuterike te blera AREB Shkoder</t>
  </si>
  <si>
    <t>18AL406</t>
  </si>
  <si>
    <t>Pajisje kompjuterike te blera AREB Lushnje</t>
  </si>
  <si>
    <t>18AL408</t>
  </si>
  <si>
    <t>Kondicionere te blere nga AREB Shkoder</t>
  </si>
  <si>
    <t>18AL409</t>
  </si>
  <si>
    <t>Pajisje zyrash të blera nga AREB Korçë</t>
  </si>
  <si>
    <t>18AL410</t>
  </si>
  <si>
    <t>Kondicionere te blere nga AREB Tirane</t>
  </si>
  <si>
    <t>18AL411</t>
  </si>
  <si>
    <t>Pajisje komjuterike të blera nga QTTB Fushë Krujë</t>
  </si>
  <si>
    <t>18AL524</t>
  </si>
  <si>
    <t>Rikonstruksion magazina qendrore ne QTTB Korce</t>
  </si>
  <si>
    <t>18AL525</t>
  </si>
  <si>
    <t>Rrethimi I bazes eksperimentale ne QTTB Vlore</t>
  </si>
  <si>
    <t>Studim projektim "Rrethimi I bazes eksperimentale ne QTTB Vlore"</t>
  </si>
  <si>
    <t>18AL526</t>
  </si>
  <si>
    <t>Hapje pusesh nga QTTB Korçë</t>
  </si>
  <si>
    <t>18AL616</t>
  </si>
  <si>
    <t>Blerje makine mbjellese misri dhe agregate ne QTTB Shkoder</t>
  </si>
  <si>
    <t>18AL619</t>
  </si>
  <si>
    <t>Blerje Traktor Frutikulture nga QTTB Vlore</t>
  </si>
  <si>
    <t>18AL620</t>
  </si>
  <si>
    <t>Blerje pajisje laboratorike nga QTTB Lushnje</t>
  </si>
  <si>
    <t>18AL622</t>
  </si>
  <si>
    <t>Agregatë bujqësorë te blera nga QTTB Lushnje</t>
  </si>
  <si>
    <t>18AL623</t>
  </si>
  <si>
    <t>Blerje pajsije sistemi ujitës nga QTTB Shkodër</t>
  </si>
  <si>
    <t>18AL624</t>
  </si>
  <si>
    <t>Blerje Pajisje zyrash nga AREB Korçë</t>
  </si>
  <si>
    <t>18AL625</t>
  </si>
  <si>
    <t>Blerje Pajisje zyrash nga QTTB Fushë Krujë</t>
  </si>
  <si>
    <t>M050392</t>
  </si>
  <si>
    <t>M050419</t>
  </si>
  <si>
    <t>Blerje pajisje laboratori, QTTB Fushe-Kruje</t>
  </si>
  <si>
    <t>18AL628</t>
  </si>
  <si>
    <t>Blerje pajisje laboratorike  nga QTTB Fushe Kruje</t>
  </si>
  <si>
    <t>18AL529</t>
  </si>
  <si>
    <t>Rikonstruksion çatie nga QTTB Fushe Kruje</t>
  </si>
  <si>
    <t>18AL627</t>
  </si>
  <si>
    <t>Blerje transformatori elektrik per QTTB Vlore</t>
  </si>
  <si>
    <t>18AL528</t>
  </si>
  <si>
    <t>Laborator i rikontruktuar nga QTTB Korçe</t>
  </si>
  <si>
    <t>M050778</t>
  </si>
  <si>
    <t>Blerje pajisje kompjuterike</t>
  </si>
  <si>
    <t>G037017</t>
  </si>
  <si>
    <t>Projekti  Olive Culture</t>
  </si>
  <si>
    <t>Paketat dhe kartat teknologjike të prodhuara nga 5 QTTB që ju vihen në dispozicion fermerëve dhe agrobizneseve dhe aplikohen prej tyre</t>
  </si>
  <si>
    <t>Fermerë të asistuar nga Agjensitë Rajonale të Ekstensionit Bujqësor për aplikimet në skemat kombëtare dhe IPARD</t>
  </si>
  <si>
    <t>Laborator i rikontruktuar nga QTTB Korçë</t>
  </si>
  <si>
    <t>Rikonstruksion çatie nga QTTB Fushë Krujë</t>
  </si>
  <si>
    <t>Blerje transformatori elektrik per QTTB Vlorë</t>
  </si>
  <si>
    <t>Blerje transformatori elektrik nga QTTB Vlorë</t>
  </si>
  <si>
    <t>Blerje pajisje laboratorike  nga QTTB Fushë Krujë</t>
  </si>
  <si>
    <t xml:space="preserve">Fakti </t>
  </si>
  <si>
    <r>
      <t xml:space="preserve">Aneksi 3.1 Raporti i performancës së produkteve të programit sipas artikujve      </t>
    </r>
    <r>
      <rPr>
        <b/>
        <sz val="14"/>
        <color indexed="8"/>
        <rFont val="Arial"/>
        <family val="2"/>
      </rPr>
      <t xml:space="preserve">  04860</t>
    </r>
  </si>
  <si>
    <t>18AL522</t>
  </si>
  <si>
    <t>Serra e fidaneve me nebulizim ne QTTB Vlore e mbuluar</t>
  </si>
  <si>
    <t>18AL603</t>
  </si>
  <si>
    <t>Pajisje laboratorike për QTTB Fushë Krujë të blera</t>
  </si>
  <si>
    <t>18AL613</t>
  </si>
  <si>
    <t>Blerje mjetesh dhe pajisje ne QTTB Fushe-Kruje</t>
  </si>
  <si>
    <t>18AL614</t>
  </si>
  <si>
    <t>Furnizim - vendosje, pajisje per stacionin e pompave te ujitjes dhe sistemin e ujitjes me pika</t>
  </si>
  <si>
    <t>18AL615</t>
  </si>
  <si>
    <t>Blerje makine lidhese jonxhe ne QTTB Korce</t>
  </si>
  <si>
    <t>18AL617</t>
  </si>
  <si>
    <t>Agregatë bujqësor të blera nga QTTB Vlorë</t>
  </si>
  <si>
    <t>19AF601</t>
  </si>
  <si>
    <t>Projektet e zbatimit për modernizimin e kërkimit dhe vlerësimit teknologjik në sektorin e bujqësisë si dhe në sektorin e blegtorisë për Qendrën e Transferimit të Teknologjive Bujqësore Fushë-Krujë</t>
  </si>
  <si>
    <t>M050292</t>
  </si>
  <si>
    <t>Ndërtim serë perimesh 1000m2 QTTB Lushnje</t>
  </si>
  <si>
    <t>M050694</t>
  </si>
  <si>
    <t xml:space="preserve"> Rikonstruksion Magazina qender  ne QTTB Korce</t>
  </si>
  <si>
    <t>M050714</t>
  </si>
  <si>
    <t>Supervizion per objekte te investimeve</t>
  </si>
  <si>
    <t>M050720</t>
  </si>
  <si>
    <t>M051505</t>
  </si>
  <si>
    <t>Koluaudim punimesh "Rikonstruksion ambjentesh te QTTB Korçe"</t>
  </si>
  <si>
    <t>M051541</t>
  </si>
  <si>
    <t>Furnizim-vendosje te pajisjeve te punes dhe pajisje laboratori per laboratorin</t>
  </si>
  <si>
    <t>M051556</t>
  </si>
  <si>
    <t>Kolaudim investimi i agropikave</t>
  </si>
  <si>
    <r>
      <t xml:space="preserve">Aneksi 3.2  Deviacioni kostos për njësi në vite    </t>
    </r>
    <r>
      <rPr>
        <b/>
        <sz val="14"/>
        <color indexed="8"/>
        <rFont val="Arial"/>
        <family val="2"/>
      </rPr>
      <t xml:space="preserve">   04860</t>
    </r>
  </si>
  <si>
    <t>Këshillimi dhe Invformacioni Bujqësor</t>
  </si>
  <si>
    <t>Përmirësimi i njohurive të fermerëve dhe agrobizneseve duke ofruar asistencë teknike falas me qëllim rritjen e prodhimit</t>
  </si>
  <si>
    <t>Pesha specifike e prodhimit bujqësor në PBB</t>
  </si>
  <si>
    <t>19%</t>
  </si>
  <si>
    <t>Fermerë që aplikojnë paketa dhe karta teknologjike të ofruara nga ekstensioni, kundrejt numrit total të fermerëve të asistuar</t>
  </si>
  <si>
    <t>23000</t>
  </si>
  <si>
    <t>25000</t>
  </si>
  <si>
    <t>Rritja e të ardhurave nga bazat eksperimentale prodhuese të 5 QTTB-ve</t>
  </si>
  <si>
    <t>31150</t>
  </si>
  <si>
    <t>Numri i fermerëve të asistuar nga ekstensioni për aplikimet në skemat Kombetare dhe IPAR</t>
  </si>
  <si>
    <t>50000</t>
  </si>
  <si>
    <t>70000</t>
  </si>
  <si>
    <t>Ofrimi për fermerët i kartave dhe paketave teknologjike me elementë të përmirësuar dhe rekomandime të dala nga studimet e kryera nga QTTB-të.</t>
  </si>
  <si>
    <t>Numri i kartave teknologjike të ofruara për fermerët</t>
  </si>
  <si>
    <t>16</t>
  </si>
  <si>
    <t>Numri i fermërëve që marrin informacion nga strukturat e ekstensionit</t>
  </si>
  <si>
    <t>Nr fermerësh</t>
  </si>
  <si>
    <t>Nr punonjësish</t>
  </si>
  <si>
    <t>Pajisje për sistemin ujittes të blera nga QTTB Shkodër</t>
  </si>
  <si>
    <t>nr. pajisjesh</t>
  </si>
  <si>
    <t>Baza Eksperimentale e QTTB Vlore e rrethuar (faza e I-re, II dhe  III-te)</t>
  </si>
  <si>
    <t>m2</t>
  </si>
  <si>
    <t>Puse të hapura nga QTTB Korçë</t>
  </si>
  <si>
    <t>nr pusesh</t>
  </si>
  <si>
    <t>Nr Agregatësh</t>
  </si>
  <si>
    <t>Pajisje zyrash të blera nga QTTB Fushë Krujë</t>
  </si>
  <si>
    <t>nr pajisjesh</t>
  </si>
  <si>
    <t>Blerje paisje zyrash nga AREB Lushnje</t>
  </si>
  <si>
    <t>Blerje pajisje kompjuterike nga AREB Tiranë</t>
  </si>
  <si>
    <t>90507AA</t>
  </si>
  <si>
    <t>Sistemi i informacionit mbi tokën LIS i plotësuar dhe integrimi i saj në GIS</t>
  </si>
  <si>
    <t>24AJ601</t>
  </si>
  <si>
    <t>Blerje pajisje kompjuterike &amp; laboratorike per sistemin GIS</t>
  </si>
  <si>
    <t>EDUART ALIAJ</t>
  </si>
  <si>
    <t>(hektar)</t>
  </si>
  <si>
    <r>
      <t xml:space="preserve">Aneksi 3.1 Raporti i performancës së produkteve të programit sipas artikujve       </t>
    </r>
    <r>
      <rPr>
        <b/>
        <sz val="14"/>
        <color indexed="8"/>
        <rFont val="Arial"/>
        <family val="2"/>
      </rPr>
      <t xml:space="preserve"> 05470</t>
    </r>
  </si>
  <si>
    <r>
      <t xml:space="preserve">Aneksi 3.2  Deviacioni kostos për njësi në vite          </t>
    </r>
    <r>
      <rPr>
        <b/>
        <sz val="14"/>
        <color indexed="8"/>
        <rFont val="Arial"/>
        <family val="2"/>
      </rPr>
      <t>05470</t>
    </r>
  </si>
  <si>
    <t>Administrim i qëndrueshëm i tokës bujqësore nëpërmjet përmirsimit të vazhdueshëm të sistemit të informaciont dhe funksionimit të një kadastre toke të shumëllojshme</t>
  </si>
  <si>
    <t>Sipërfaqja e tokës së dixhitalizuar në %</t>
  </si>
  <si>
    <t>67</t>
  </si>
  <si>
    <t>69.2</t>
  </si>
  <si>
    <t>Krijimi i sistemit të informacionit për tokën (LIS) dhe integrimi në GIS</t>
  </si>
  <si>
    <t>Sipërfaqe toke bujqësore në (ha), e integruar në Sistemin e Informacionit Gjeografik (GIS)</t>
  </si>
  <si>
    <t>12,000</t>
  </si>
  <si>
    <t>15,500</t>
  </si>
  <si>
    <t>Rregjistra të dixhitalizuara te njesive administrative</t>
  </si>
  <si>
    <t>4</t>
  </si>
  <si>
    <t>Numri i Njësive Administrative të integruara në aplikacionin Web GIS</t>
  </si>
  <si>
    <t xml:space="preserve">Pajisje kompjuterike laboratorike per sistemin Gis </t>
  </si>
  <si>
    <t>Blerje paisje zyrash ARE B Lushnje</t>
  </si>
  <si>
    <t>Blerje pajisje kompjuterike AREB Tiranë</t>
  </si>
  <si>
    <t xml:space="preserve"> Blerje panele Diellore per Ekonomite e DSHPA</t>
  </si>
  <si>
    <t>21AC710</t>
  </si>
  <si>
    <r>
      <t xml:space="preserve">Aneksi 3.1 Raporti i performancës së produkteve të programit sipas artikujve    </t>
    </r>
    <r>
      <rPr>
        <b/>
        <sz val="14"/>
        <color indexed="8"/>
        <rFont val="Arial"/>
        <family val="2"/>
      </rPr>
      <t>04230</t>
    </r>
  </si>
  <si>
    <r>
      <t xml:space="preserve">Aneksi 3.2  Deviacioni kostos për njësi në vite        </t>
    </r>
    <r>
      <rPr>
        <b/>
        <sz val="14"/>
        <color indexed="8"/>
        <rFont val="Arial"/>
        <family val="2"/>
      </rPr>
      <t xml:space="preserve"> 04250</t>
    </r>
  </si>
  <si>
    <r>
      <t xml:space="preserve">Aneksi 3.2  Deviacioni kostos për njësi në vite   </t>
    </r>
    <r>
      <rPr>
        <b/>
        <sz val="14"/>
        <color indexed="8"/>
        <rFont val="Arial"/>
        <family val="2"/>
      </rPr>
      <t xml:space="preserve">    04230</t>
    </r>
  </si>
  <si>
    <t>Periudha e Raportimit  12-2025</t>
  </si>
  <si>
    <t>18AK223</t>
  </si>
  <si>
    <t>Blerje kompjutera</t>
  </si>
  <si>
    <t>ANEKSI nr. 2 Raporti mbi Ekzekutimin e Buxhetit në nivelin e Programit të Buxhetit        04240</t>
  </si>
  <si>
    <t>Periudha e Raportimit  12-2025             01110</t>
  </si>
  <si>
    <t>Periudha e Raportimit  12-2025        04240</t>
  </si>
  <si>
    <t>18AK224</t>
  </si>
  <si>
    <t>18AK225</t>
  </si>
  <si>
    <t>Aneksi 3.2  Deviacioni kostos për njësi në vite</t>
  </si>
  <si>
    <t>Punime rehabilitimi Vepra e Marrjes (Diga Çengelaj Faza II)</t>
  </si>
  <si>
    <t>Mbrojtje e kanalit ne dalje te Hidrovorit Nr. 3 Darrzeze Fier (Krahu i Djathte)</t>
  </si>
  <si>
    <t>24AJ602</t>
  </si>
  <si>
    <t>Ploter Multifunksional A0</t>
  </si>
  <si>
    <t xml:space="preserve">#DIV/0! </t>
  </si>
  <si>
    <t xml:space="preserve">-   </t>
  </si>
  <si>
    <t>Blerje paisje zyrash AREB Lushnje</t>
  </si>
  <si>
    <t>Blerje pajisje kompjuterike AREB Tirane</t>
  </si>
  <si>
    <t>Kondicionerë të blerë nga AREB Shkodër</t>
  </si>
  <si>
    <t>Kondicionerë të blerë nga AREB Tiranë</t>
  </si>
  <si>
    <t>18AL530</t>
  </si>
  <si>
    <t xml:space="preserve">Ndertimi I linjës për furnizimin me energji elektrike te stacioni i pompave </t>
  </si>
  <si>
    <t xml:space="preserve">Blerje pajisje kompjuterike AREB Tirane </t>
  </si>
  <si>
    <t>18 AL530</t>
  </si>
  <si>
    <t xml:space="preserve">Ndertimi I linjës elektrike për sistemin e pompave në Fushë Krujë </t>
  </si>
  <si>
    <t>18 AL408</t>
  </si>
  <si>
    <t>18 AL410</t>
  </si>
  <si>
    <t>Ndërtimi i linjës pr furnizimin me energji elektrike tek stacioni i pompave te ujitjes</t>
  </si>
  <si>
    <t>Numër Krerësh</t>
  </si>
  <si>
    <t>Numër krerësh</t>
  </si>
  <si>
    <t>Fond I ngrire (Rikonstruksion Agropika)</t>
  </si>
  <si>
    <r>
      <t xml:space="preserve">ANEKSI nr. 2 Raporti mbi Ekzekutimin e Buxhetit në nivelin e Programit të Buxhetit     </t>
    </r>
    <r>
      <rPr>
        <b/>
        <sz val="10"/>
        <color indexed="60"/>
        <rFont val="Times New Roman"/>
        <family val="1"/>
      </rPr>
      <t xml:space="preserve"> 04220</t>
    </r>
  </si>
  <si>
    <r>
      <t xml:space="preserve">ANEKSI nr. 2 Raporti mbi Ekzekutimin e Buxhetit në nivelin e Programit të Buxhetit  </t>
    </r>
    <r>
      <rPr>
        <b/>
        <sz val="10"/>
        <color indexed="60"/>
        <rFont val="Times New Roman"/>
        <family val="1"/>
      </rPr>
      <t>04230</t>
    </r>
  </si>
  <si>
    <r>
      <t xml:space="preserve">ANEKSI nr. 2 Raporti mbi Ekzekutimin e Buxhetit në nivelin e Programit të Buxhetit     </t>
    </r>
    <r>
      <rPr>
        <b/>
        <sz val="10"/>
        <color indexed="60"/>
        <rFont val="Times New Roman"/>
        <family val="1"/>
      </rPr>
      <t xml:space="preserve"> 04250</t>
    </r>
  </si>
  <si>
    <r>
      <t xml:space="preserve">ANEKSI nr. 2 Raporti mbi Ekzekutimin e Buxhetit në nivelin e Programit të Buxhetit        </t>
    </r>
    <r>
      <rPr>
        <b/>
        <sz val="10"/>
        <color indexed="60"/>
        <rFont val="Times New Roman"/>
        <family val="1"/>
      </rPr>
      <t xml:space="preserve"> 04860</t>
    </r>
  </si>
  <si>
    <r>
      <t xml:space="preserve">ANEKSI nr. 2 Raporti mbi Ekzekutimin e Buxhetit në nivelin e Programit të Buxhetit   </t>
    </r>
    <r>
      <rPr>
        <b/>
        <sz val="10"/>
        <color indexed="60"/>
        <rFont val="Times New Roman"/>
        <family val="1"/>
      </rPr>
      <t xml:space="preserve">   05470</t>
    </r>
  </si>
  <si>
    <r>
      <t xml:space="preserve">RAPORTI 2/1  Shpenzimet e programit sipas kapitujve     </t>
    </r>
    <r>
      <rPr>
        <b/>
        <sz val="10"/>
        <color indexed="8"/>
        <rFont val="Times New Roman"/>
        <family val="1"/>
      </rPr>
      <t xml:space="preserve">  04220</t>
    </r>
  </si>
  <si>
    <r>
      <t xml:space="preserve">RAPORTI 2/1  Shpenzimet e programit sipas kapitujve        </t>
    </r>
    <r>
      <rPr>
        <b/>
        <sz val="10"/>
        <color indexed="8"/>
        <rFont val="Times New Roman"/>
        <family val="1"/>
      </rPr>
      <t xml:space="preserve">   04230</t>
    </r>
  </si>
  <si>
    <r>
      <t xml:space="preserve">RAPORTI 2/1  Shpenzimet e programit sipas kapitujve       </t>
    </r>
    <r>
      <rPr>
        <b/>
        <sz val="10"/>
        <color indexed="8"/>
        <rFont val="Times New Roman"/>
        <family val="1"/>
      </rPr>
      <t>04240</t>
    </r>
  </si>
  <si>
    <r>
      <t xml:space="preserve">RAPORTI 2/1  Shpenzimet e programit sipas kapitujve     </t>
    </r>
    <r>
      <rPr>
        <b/>
        <sz val="10"/>
        <color indexed="8"/>
        <rFont val="Times New Roman"/>
        <family val="1"/>
      </rPr>
      <t xml:space="preserve"> 04250</t>
    </r>
  </si>
  <si>
    <r>
      <t xml:space="preserve">RAPORTI 2/1  Shpenzimet e programit sipas kapitujve    </t>
    </r>
    <r>
      <rPr>
        <b/>
        <sz val="10"/>
        <color indexed="8"/>
        <rFont val="Times New Roman"/>
        <family val="1"/>
      </rPr>
      <t xml:space="preserve">    04860</t>
    </r>
  </si>
  <si>
    <r>
      <t xml:space="preserve">RAPORTI 2/1  Shpenzimet e programit sipas kapitujve     </t>
    </r>
    <r>
      <rPr>
        <b/>
        <sz val="10"/>
        <color indexed="8"/>
        <rFont val="Times New Roman"/>
        <family val="1"/>
      </rPr>
      <t xml:space="preserve">  05470</t>
    </r>
  </si>
  <si>
    <r>
      <t xml:space="preserve">Periudha e Raportimit  12-2025                    </t>
    </r>
    <r>
      <rPr>
        <b/>
        <sz val="9"/>
        <color indexed="60"/>
        <rFont val="Times New Roman"/>
        <family val="1"/>
      </rPr>
      <t>01110</t>
    </r>
  </si>
  <si>
    <r>
      <t xml:space="preserve">Pajisje </t>
    </r>
    <r>
      <rPr>
        <sz val="9"/>
        <color indexed="8"/>
        <rFont val="Times New Roman"/>
        <family val="1"/>
      </rPr>
      <t>elektronike të blera për Aparatin e MBZHR-së</t>
    </r>
  </si>
  <si>
    <r>
      <t xml:space="preserve">Periudha e Raportimit  12-2025    </t>
    </r>
    <r>
      <rPr>
        <b/>
        <sz val="9"/>
        <color indexed="60"/>
        <rFont val="Times New Roman"/>
        <family val="1"/>
      </rPr>
      <t xml:space="preserve"> 04220</t>
    </r>
  </si>
  <si>
    <r>
      <t xml:space="preserve">ANEKSI nr.3 Raporti i performancës së produkteve të programit    </t>
    </r>
    <r>
      <rPr>
        <b/>
        <sz val="9"/>
        <color indexed="60"/>
        <rFont val="Times New Roman"/>
        <family val="1"/>
      </rPr>
      <t>04230</t>
    </r>
  </si>
  <si>
    <r>
      <t xml:space="preserve">Periudha e Raportimit  12-2025             </t>
    </r>
    <r>
      <rPr>
        <b/>
        <sz val="9"/>
        <color indexed="60"/>
        <rFont val="Times New Roman"/>
        <family val="1"/>
      </rPr>
      <t>04240</t>
    </r>
  </si>
  <si>
    <r>
      <t xml:space="preserve">ANEKSI nr.3 Raporti i performancës së produkteve të programit     </t>
    </r>
    <r>
      <rPr>
        <b/>
        <sz val="9"/>
        <color indexed="60"/>
        <rFont val="Times New Roman"/>
        <family val="1"/>
      </rPr>
      <t>04250</t>
    </r>
  </si>
  <si>
    <r>
      <t xml:space="preserve">ANEKSI nr.3 Raporti i performancës së produkteve të programit      </t>
    </r>
    <r>
      <rPr>
        <b/>
        <sz val="9"/>
        <color indexed="60"/>
        <rFont val="Times New Roman"/>
        <family val="1"/>
      </rPr>
      <t>04860</t>
    </r>
  </si>
  <si>
    <r>
      <t xml:space="preserve">ANEKSI nr.3 Raporti i performancës së produkteve të programit  </t>
    </r>
    <r>
      <rPr>
        <b/>
        <sz val="9"/>
        <color indexed="60"/>
        <rFont val="Times New Roman"/>
        <family val="1"/>
      </rPr>
      <t xml:space="preserve"> 05470</t>
    </r>
  </si>
  <si>
    <r>
      <t xml:space="preserve">ANEKSI nr.3 Raporti i performancës së produkteve të programit        </t>
    </r>
    <r>
      <rPr>
        <b/>
        <sz val="9"/>
        <color indexed="60"/>
        <rFont val="Times New Roman"/>
        <family val="1"/>
      </rPr>
      <t xml:space="preserve"> 05470</t>
    </r>
  </si>
  <si>
    <r>
      <t xml:space="preserve">ANEKSI nr.4 Raporti i realizimit të treguesve të performances së programit </t>
    </r>
    <r>
      <rPr>
        <b/>
        <sz val="11"/>
        <color indexed="60"/>
        <rFont val="Times New Roman"/>
        <family val="1"/>
      </rPr>
      <t xml:space="preserve">  01110</t>
    </r>
  </si>
  <si>
    <r>
      <t xml:space="preserve">ANEKSI nr.4 Raporti i realizimit të treguesve të performances së programit    </t>
    </r>
    <r>
      <rPr>
        <b/>
        <sz val="11"/>
        <color indexed="60"/>
        <rFont val="Times New Roman"/>
        <family val="1"/>
      </rPr>
      <t>04230</t>
    </r>
  </si>
  <si>
    <r>
      <t xml:space="preserve">ANEKSI nr.4 Raporti i realizimit të treguesve të performances së programit    </t>
    </r>
    <r>
      <rPr>
        <b/>
        <sz val="11"/>
        <color indexed="60"/>
        <rFont val="Times New Roman"/>
        <family val="1"/>
      </rPr>
      <t xml:space="preserve">  04240</t>
    </r>
  </si>
  <si>
    <r>
      <t xml:space="preserve">ANEKSI nr.4 Raporti i realizimit të treguesve të performances së programit     </t>
    </r>
    <r>
      <rPr>
        <b/>
        <sz val="11"/>
        <color indexed="60"/>
        <rFont val="Times New Roman"/>
        <family val="1"/>
      </rPr>
      <t>05470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</si>
</sst>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0"/>
    <numFmt numFmtId="166" formatCode="0.0%"/>
    <numFmt numFmtId="167" formatCode="#,##0.0"/>
    <numFmt numFmtId="168" formatCode="_(* #,##0.0_);_(* \(#,##0.0\);_(* &quot;-&quot;??_);_(@_)"/>
  </numFmts>
  <fonts count="86">
    <font>
      <sz val="11"/>
      <color theme="1"/>
      <name val="Aptos Narrow"/>
      <family val="2"/>
      <scheme val="minor"/>
    </font>
    <font>
      <b/>
      <sz val="12"/>
      <color indexed="8"/>
      <name val="Arial"/>
      <family val="2"/>
    </font>
    <font>
      <b/>
      <sz val="14"/>
      <color indexed="8"/>
      <name val="Arial"/>
      <family val="2"/>
    </font>
    <font>
      <sz val="10"/>
      <name val="Times New Roman"/>
      <family val="1"/>
    </font>
    <font>
      <sz val="10"/>
      <name val="Arial"/>
      <family val="2"/>
    </font>
    <font>
      <sz val="11"/>
      <color theme="1"/>
      <name val="Aptos Narrow"/>
      <family val="2"/>
      <scheme val="minor"/>
    </font>
    <font>
      <b/>
      <sz val="7"/>
      <color rgb="FFC00000"/>
      <name val="Arial"/>
      <family val="2"/>
    </font>
    <font>
      <b/>
      <sz val="8"/>
      <color rgb="FF080808"/>
      <name val="Arial"/>
      <family val="2"/>
    </font>
    <font>
      <sz val="9"/>
      <color rgb="FF080808"/>
      <name val="Arial"/>
      <family val="2"/>
    </font>
    <font>
      <sz val="7"/>
      <color rgb="FF000000"/>
      <name val="Arial"/>
      <family val="2"/>
    </font>
    <font>
      <b/>
      <sz val="7"/>
      <color rgb="FF000000"/>
      <name val="Arial"/>
      <family val="2"/>
    </font>
    <font>
      <b/>
      <sz val="9"/>
      <color rgb="FFC00000"/>
      <name val="Arial"/>
      <family val="2"/>
    </font>
    <font>
      <sz val="9"/>
      <color rgb="FF000000"/>
      <name val="Arial"/>
      <family val="2"/>
    </font>
    <font>
      <sz val="9"/>
      <color rgb="FF000000"/>
      <name val="SansSerif"/>
      <family val="2"/>
    </font>
    <font>
      <sz val="8"/>
      <color rgb="FF080808"/>
      <name val="Arial"/>
      <family val="2"/>
    </font>
    <font>
      <sz val="14"/>
      <color theme="1"/>
      <name val="Times New Roman"/>
      <family val="1"/>
    </font>
    <font>
      <sz val="10"/>
      <color theme="1"/>
      <name val="Aptos Narrow"/>
      <family val="2"/>
      <scheme val="minor"/>
    </font>
    <font>
      <sz val="9"/>
      <color rgb="FF050505"/>
      <name val="SansSerif"/>
      <family val="2"/>
    </font>
    <font>
      <b/>
      <sz val="9"/>
      <color rgb="FF050505"/>
      <name val="Calibri"/>
      <family val="2"/>
    </font>
    <font>
      <sz val="7"/>
      <color rgb="FF050505"/>
      <name val="Arial"/>
      <family val="2"/>
    </font>
    <font>
      <sz val="9"/>
      <color rgb="FF000000"/>
      <name val="Calibri"/>
      <family val="2"/>
    </font>
    <font>
      <b/>
      <i/>
      <sz val="9"/>
      <color rgb="FF002060"/>
      <name val="Calibri"/>
      <family val="2"/>
    </font>
    <font>
      <sz val="9"/>
      <color rgb="FF002060"/>
      <name val="Calibri"/>
      <family val="2"/>
    </font>
    <font>
      <b/>
      <sz val="9"/>
      <color rgb="FFC00000"/>
      <name val="Calibri"/>
      <family val="2"/>
    </font>
    <font>
      <b/>
      <sz val="11"/>
      <color rgb="FF000000"/>
      <name val="Calibri"/>
      <family val="2"/>
    </font>
    <font>
      <sz val="10"/>
      <color theme="1"/>
      <name val="Times New Roman"/>
      <family val="1"/>
    </font>
    <font>
      <sz val="9"/>
      <color theme="1"/>
      <name val="Arial"/>
      <family val="2"/>
    </font>
    <font>
      <sz val="9"/>
      <color theme="1"/>
      <name val="Calibri"/>
      <family val="2"/>
    </font>
    <font>
      <sz val="8"/>
      <color rgb="FF000000"/>
      <name val="Times New Roman"/>
      <family val="1"/>
    </font>
    <font>
      <sz val="9"/>
      <color theme="1"/>
      <name val="Times New Roman"/>
      <family val="1"/>
    </font>
    <font>
      <b/>
      <sz val="9"/>
      <color rgb="FF050505"/>
      <name val="Times New Roman"/>
      <family val="1"/>
    </font>
    <font>
      <sz val="9"/>
      <color rgb="FF000000"/>
      <name val="Times New Roman"/>
      <family val="1"/>
    </font>
    <font>
      <sz val="10"/>
      <color rgb="FF000000"/>
      <name val="Times New Roman"/>
      <family val="1"/>
    </font>
    <font>
      <b/>
      <sz val="10"/>
      <color rgb="FFC00000"/>
      <name val="Times New Roman"/>
      <family val="1"/>
    </font>
    <font>
      <b/>
      <sz val="10"/>
      <color rgb="FF080808"/>
      <name val="Times New Roman"/>
      <family val="1"/>
    </font>
    <font>
      <b/>
      <sz val="10"/>
      <color rgb="FF000000"/>
      <name val="Times New Roman"/>
      <family val="1"/>
    </font>
    <font>
      <b/>
      <sz val="11"/>
      <color rgb="FF000000"/>
      <name val="Times New Roman"/>
      <family val="1"/>
    </font>
    <font>
      <sz val="11"/>
      <color theme="1"/>
      <name val="Times New Roman"/>
      <family val="1"/>
    </font>
    <font>
      <sz val="11"/>
      <color rgb="FF000000"/>
      <name val="Calibri"/>
      <family val="2"/>
    </font>
    <font>
      <sz val="10"/>
      <color rgb="FF000000"/>
      <name val="Calibri"/>
      <family val="2"/>
    </font>
    <font>
      <b/>
      <sz val="10"/>
      <color rgb="FF050505"/>
      <name val="Calibri"/>
      <family val="2"/>
    </font>
    <font>
      <sz val="10"/>
      <color rgb="FF050505"/>
      <name val="Arial"/>
      <family val="2"/>
    </font>
    <font>
      <b/>
      <sz val="11"/>
      <color rgb="FF050505"/>
      <name val="Calibri"/>
      <family val="2"/>
    </font>
    <font>
      <b/>
      <i/>
      <sz val="11"/>
      <color rgb="FF002060"/>
      <name val="Calibri"/>
      <family val="2"/>
    </font>
    <font>
      <sz val="11"/>
      <color rgb="FF002060"/>
      <name val="Calibri"/>
      <family val="2"/>
    </font>
    <font>
      <b/>
      <sz val="11"/>
      <color rgb="FFC00000"/>
      <name val="Calibri"/>
      <family val="2"/>
    </font>
    <font>
      <b/>
      <sz val="7"/>
      <color rgb="FF080808"/>
      <name val="Arial"/>
      <family val="2"/>
    </font>
    <font>
      <sz val="7"/>
      <color rgb="FF080808"/>
      <name val="Arial"/>
      <family val="2"/>
    </font>
    <font>
      <b/>
      <sz val="11"/>
      <color rgb="FFC00000"/>
      <name val="Arial"/>
      <family val="2"/>
    </font>
    <font>
      <b/>
      <sz val="9"/>
      <color rgb="FFC00000"/>
      <name val="SansSerif"/>
      <family val="2"/>
    </font>
    <font>
      <b/>
      <sz val="11"/>
      <color rgb="FF000000"/>
      <name val="Arial"/>
      <family val="2"/>
    </font>
    <font>
      <b/>
      <sz val="9"/>
      <color rgb="FF050505"/>
      <name val="SansSerif"/>
      <family val="2"/>
    </font>
    <font>
      <b/>
      <sz val="10"/>
      <color rgb="FF000000"/>
      <name val="Arial"/>
      <family val="2"/>
    </font>
    <font>
      <b/>
      <sz val="10"/>
      <color rgb="FF050505"/>
      <name val="SansSerif"/>
      <family val="2"/>
    </font>
    <font>
      <sz val="12"/>
      <color theme="1"/>
      <name val="Aptos Narrow"/>
      <family val="2"/>
      <scheme val="minor"/>
    </font>
    <font>
      <sz val="9"/>
      <name val="Times New Roman"/>
      <family val="1"/>
    </font>
    <font>
      <b/>
      <sz val="9"/>
      <color rgb="FFC00000"/>
      <name val="Times New Roman"/>
      <family val="1"/>
    </font>
    <font>
      <b/>
      <sz val="9"/>
      <color rgb="FF080808"/>
      <name val="Times New Roman"/>
      <family val="1"/>
    </font>
    <font>
      <sz val="9"/>
      <color rgb="FF080808"/>
      <name val="Times New Roman"/>
      <family val="1"/>
    </font>
    <font>
      <b/>
      <sz val="9"/>
      <color rgb="FF000000"/>
      <name val="Times New Roman"/>
      <family val="1"/>
    </font>
    <font>
      <b/>
      <sz val="11"/>
      <color rgb="FFC00000"/>
      <name val="Times New Roman"/>
      <family val="1"/>
    </font>
    <font>
      <sz val="11"/>
      <color rgb="FF000000"/>
      <name val="Times New Roman"/>
      <family val="1"/>
    </font>
    <font>
      <i/>
      <sz val="11"/>
      <color rgb="FF000000"/>
      <name val="Times New Roman"/>
      <family val="1"/>
    </font>
    <font>
      <sz val="11"/>
      <color rgb="FF080808"/>
      <name val="Times New Roman"/>
      <family val="1"/>
    </font>
    <font>
      <b/>
      <sz val="11"/>
      <color rgb="FF050505"/>
      <name val="Times New Roman"/>
      <family val="1"/>
    </font>
    <font>
      <b/>
      <sz val="11"/>
      <color rgb="FF080808"/>
      <name val="Times New Roman"/>
      <family val="1"/>
    </font>
    <font>
      <sz val="11"/>
      <name val="Times New Roman"/>
      <family val="1"/>
    </font>
    <font>
      <b/>
      <sz val="11"/>
      <color theme="1"/>
      <name val="Aptos Narrow"/>
      <family val="2"/>
      <scheme val="minor"/>
    </font>
    <font>
      <b/>
      <sz val="9"/>
      <color rgb="FF000000"/>
      <name val="Calibri"/>
      <family val="2"/>
    </font>
    <font>
      <sz val="7"/>
      <color rgb="FF050505"/>
      <name val="Times New Roman"/>
      <family val="1"/>
    </font>
    <font>
      <b/>
      <sz val="11"/>
      <color indexed="60"/>
      <name val="Times New Roman"/>
      <family val="1"/>
    </font>
    <font>
      <sz val="10"/>
      <color rgb="FF080808"/>
      <name val="Times New Roman"/>
      <family val="1"/>
    </font>
    <font>
      <b/>
      <sz val="10"/>
      <name val="Times New Roman"/>
      <family val="1"/>
    </font>
    <font>
      <sz val="10"/>
      <color rgb="FFFF0000"/>
      <name val="Times New Roman"/>
      <family val="1"/>
    </font>
    <font>
      <b/>
      <sz val="10"/>
      <color rgb="FF0070C0"/>
      <name val="Times New Roman"/>
      <family val="1"/>
    </font>
    <font>
      <b/>
      <sz val="10"/>
      <color indexed="60"/>
      <name val="Times New Roman"/>
      <family val="1"/>
    </font>
    <font>
      <b/>
      <sz val="10"/>
      <color theme="7"/>
      <name val="Times New Roman"/>
      <family val="1"/>
    </font>
    <font>
      <sz val="10"/>
      <color rgb="FF050505"/>
      <name val="Times New Roman"/>
      <family val="1"/>
    </font>
    <font>
      <b/>
      <sz val="10"/>
      <color rgb="FF050505"/>
      <name val="Times New Roman"/>
      <family val="1"/>
    </font>
    <font>
      <b/>
      <sz val="10"/>
      <color indexed="8"/>
      <name val="Times New Roman"/>
      <family val="1"/>
    </font>
    <font>
      <b/>
      <sz val="9"/>
      <color indexed="60"/>
      <name val="Times New Roman"/>
      <family val="1"/>
    </font>
    <font>
      <sz val="9"/>
      <color indexed="8"/>
      <name val="Times New Roman"/>
      <family val="1"/>
    </font>
    <font>
      <b/>
      <sz val="9"/>
      <color theme="1"/>
      <name val="Times New Roman"/>
      <family val="1"/>
    </font>
    <font>
      <b/>
      <sz val="12"/>
      <color theme="1"/>
      <name val="Times New Roman"/>
      <family val="1"/>
    </font>
    <font>
      <b/>
      <sz val="12"/>
      <name val="Times New Roman"/>
      <family val="1"/>
    </font>
    <font>
      <sz val="12"/>
      <color theme="1"/>
      <name val="Times New Roman"/>
      <family val="1"/>
    </font>
  </fonts>
  <fills count="7">
    <fill>
      <patternFill patternType="none"/>
    </fill>
    <fill>
      <patternFill patternType="gray125"/>
    </fill>
    <fill>
      <patternFill patternType="solid">
        <fgColor rgb="FFEBF1DE"/>
      </patternFill>
    </fill>
    <fill>
      <patternFill patternType="solid">
        <fgColor rgb="FFFFFFFF"/>
      </patternFill>
    </fill>
    <fill>
      <patternFill patternType="solid">
        <fgColor theme="0"/>
        <bgColor indexed="64"/>
      </patternFill>
    </fill>
    <fill>
      <patternFill patternType="solid">
        <fgColor rgb="FFE6E6E6"/>
      </patternFill>
    </fill>
    <fill>
      <patternFill patternType="solid">
        <fgColor rgb="FFFFFFFF"/>
        <bgColor rgb="FFFFFFFF"/>
      </patternFill>
    </fill>
  </fills>
  <borders count="205">
    <border>
      <left/>
      <right/>
      <top/>
      <bottom/>
      <diagonal/>
    </border>
    <border>
      <left style="thin">
        <color indexed="64"/>
      </left>
      <right style="dotted">
        <color indexed="64"/>
      </right>
      <top/>
      <bottom style="dotted">
        <color indexed="64"/>
      </bottom>
      <diagonal/>
    </border>
    <border>
      <left style="thin">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rgb="FF000000"/>
      </left>
      <right style="dotted">
        <color rgb="FF000000"/>
      </right>
      <top/>
      <bottom style="thin">
        <color rgb="FF000000"/>
      </bottom>
      <diagonal/>
    </border>
    <border>
      <left/>
      <right style="thin">
        <color rgb="FF000000"/>
      </right>
      <top/>
      <bottom style="thin">
        <color rgb="FF000000"/>
      </bottom>
      <diagonal/>
    </border>
    <border>
      <left style="thin">
        <color rgb="FF000000"/>
      </left>
      <right style="dotted">
        <color rgb="FF000000"/>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style="thin">
        <color rgb="FF000000"/>
      </top>
      <bottom style="double">
        <color rgb="FF000000"/>
      </bottom>
      <diagonal/>
    </border>
    <border>
      <left style="thin">
        <color rgb="FF000000"/>
      </left>
      <right style="hair">
        <color rgb="FF000000"/>
      </right>
      <top/>
      <bottom style="hair">
        <color rgb="FF000000"/>
      </bottom>
      <diagonal/>
    </border>
    <border>
      <left style="hair">
        <color rgb="FF000000"/>
      </left>
      <right style="thin">
        <color rgb="FF000000"/>
      </right>
      <top/>
      <bottom style="hair">
        <color rgb="FF000000"/>
      </bottom>
      <diagonal/>
    </border>
    <border>
      <left style="thin">
        <color rgb="FF000000"/>
      </left>
      <right style="thin">
        <color rgb="FF000000"/>
      </right>
      <top/>
      <bottom style="hair">
        <color rgb="FF000000"/>
      </bottom>
      <diagonal/>
    </border>
    <border>
      <left style="hair">
        <color rgb="FF000000"/>
      </left>
      <right style="double">
        <color rgb="FF000000"/>
      </right>
      <top/>
      <bottom style="hair">
        <color rgb="FF000000"/>
      </bottom>
      <diagonal/>
    </border>
    <border>
      <left style="hair">
        <color rgb="FF050505"/>
      </left>
      <right style="thin">
        <color rgb="FF050505"/>
      </right>
      <top style="hair">
        <color rgb="FF050505"/>
      </top>
      <bottom style="thin">
        <color rgb="FF050505"/>
      </bottom>
      <diagonal/>
    </border>
    <border>
      <left style="thin">
        <color rgb="FF000000"/>
      </left>
      <right style="thin">
        <color rgb="FF000000"/>
      </right>
      <top/>
      <bottom/>
      <diagonal/>
    </border>
    <border>
      <left style="thin">
        <color rgb="FF000000"/>
      </left>
      <right style="thin">
        <color rgb="FF000000"/>
      </right>
      <top style="thin">
        <color rgb="FF050505"/>
      </top>
      <bottom style="thin">
        <color rgb="FF050505"/>
      </bottom>
      <diagonal/>
    </border>
    <border>
      <left style="thin">
        <color rgb="FF000000"/>
      </left>
      <right style="double">
        <color rgb="FF050505"/>
      </right>
      <top style="thin">
        <color rgb="FF050505"/>
      </top>
      <bottom style="thin">
        <color rgb="FF050505"/>
      </bottom>
      <diagonal/>
    </border>
    <border>
      <left style="thin">
        <color rgb="FF000000"/>
      </left>
      <right style="hair">
        <color rgb="FF000000"/>
      </right>
      <top style="double">
        <color rgb="FF000000"/>
      </top>
      <bottom style="hair">
        <color rgb="FF000000"/>
      </bottom>
      <diagonal/>
    </border>
    <border>
      <left style="hair">
        <color rgb="FF000000"/>
      </left>
      <right style="thin">
        <color rgb="FF000000"/>
      </right>
      <top style="double">
        <color rgb="FF000000"/>
      </top>
      <bottom style="hair">
        <color rgb="FF000000"/>
      </bottom>
      <diagonal/>
    </border>
    <border>
      <left style="thin">
        <color rgb="FF000000"/>
      </left>
      <right style="thin">
        <color rgb="FF000000"/>
      </right>
      <top style="double">
        <color rgb="FF000000"/>
      </top>
      <bottom style="hair">
        <color rgb="FF000000"/>
      </bottom>
      <diagonal/>
    </border>
    <border>
      <left style="hair">
        <color rgb="FF000000"/>
      </left>
      <right style="double">
        <color rgb="FF000000"/>
      </right>
      <top style="double">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style="thin">
        <color rgb="FF000000"/>
      </left>
      <right style="thin">
        <color rgb="FF000000"/>
      </right>
      <top style="double">
        <color rgb="FF000000"/>
      </top>
      <bottom style="double">
        <color rgb="FF000000"/>
      </bottom>
      <diagonal/>
    </border>
    <border>
      <left style="thin">
        <color rgb="FF000000"/>
      </left>
      <right style="double">
        <color rgb="FF000000"/>
      </right>
      <top style="double">
        <color rgb="FF000000"/>
      </top>
      <bottom style="double">
        <color rgb="FF000000"/>
      </bottom>
      <diagonal/>
    </border>
    <border>
      <left style="double">
        <color rgb="FF000000"/>
      </left>
      <right style="thin">
        <color rgb="FF000000"/>
      </right>
      <top style="thin">
        <color rgb="FF000000"/>
      </top>
      <bottom style="thin">
        <color rgb="FF000000"/>
      </bottom>
      <diagonal/>
    </border>
    <border>
      <left style="thin">
        <color rgb="FF050505"/>
      </left>
      <right style="thin">
        <color rgb="FF050505"/>
      </right>
      <top style="thin">
        <color rgb="FF050505"/>
      </top>
      <bottom style="hair">
        <color rgb="FF050505"/>
      </bottom>
      <diagonal/>
    </border>
    <border>
      <left style="double">
        <color rgb="FF050505"/>
      </left>
      <right/>
      <top style="thin">
        <color rgb="FF050505"/>
      </top>
      <bottom style="thin">
        <color rgb="FF050505"/>
      </bottom>
      <diagonal/>
    </border>
    <border>
      <left style="thin">
        <color rgb="FF050505"/>
      </left>
      <right/>
      <top style="thin">
        <color rgb="FF050505"/>
      </top>
      <bottom style="hair">
        <color rgb="FF050505"/>
      </bottom>
      <diagonal/>
    </border>
    <border>
      <left/>
      <right style="thin">
        <color rgb="FF050505"/>
      </right>
      <top style="thin">
        <color rgb="FF050505"/>
      </top>
      <bottom style="hair">
        <color rgb="FF050505"/>
      </bottom>
      <diagonal/>
    </border>
    <border>
      <left style="double">
        <color rgb="FF050505"/>
      </left>
      <right style="hair">
        <color rgb="FF050505"/>
      </right>
      <top style="hair">
        <color rgb="FF050505"/>
      </top>
      <bottom style="thin">
        <color rgb="FF050505"/>
      </bottom>
      <diagonal/>
    </border>
    <border>
      <left style="thin">
        <color rgb="FF050505"/>
      </left>
      <right style="thin">
        <color rgb="FF050505"/>
      </right>
      <top style="thin">
        <color rgb="FF050505"/>
      </top>
      <bottom style="thin">
        <color rgb="FF050505"/>
      </bottom>
      <diagonal/>
    </border>
    <border>
      <left style="thin">
        <color rgb="FF050505"/>
      </left>
      <right style="double">
        <color rgb="FF050505"/>
      </right>
      <top style="thin">
        <color rgb="FF050505"/>
      </top>
      <bottom style="thin">
        <color rgb="FF050505"/>
      </bottom>
      <diagonal/>
    </border>
    <border>
      <left style="thin">
        <color rgb="FF000000"/>
      </left>
      <right/>
      <top style="thin">
        <color rgb="FF000000"/>
      </top>
      <bottom style="thin">
        <color rgb="FF000000"/>
      </bottom>
      <diagonal/>
    </border>
    <border>
      <left style="double">
        <color rgb="FF050505"/>
      </left>
      <right/>
      <top style="double">
        <color rgb="FF050505"/>
      </top>
      <bottom style="thin">
        <color rgb="FF050505"/>
      </bottom>
      <diagonal/>
    </border>
    <border>
      <left/>
      <right/>
      <top style="double">
        <color rgb="FF050505"/>
      </top>
      <bottom style="thin">
        <color rgb="FF050505"/>
      </bottom>
      <diagonal/>
    </border>
    <border>
      <left/>
      <right/>
      <top style="thin">
        <color rgb="FF050505"/>
      </top>
      <bottom style="thin">
        <color rgb="FF050505"/>
      </bottom>
      <diagonal/>
    </border>
    <border>
      <left style="dotted">
        <color rgb="FF000000"/>
      </left>
      <right style="dotted">
        <color rgb="FF000000"/>
      </right>
      <top style="hair">
        <color rgb="FF000000"/>
      </top>
      <bottom style="thin">
        <color rgb="FF000000"/>
      </bottom>
      <diagonal/>
    </border>
    <border>
      <left style="dotted">
        <color rgb="FF000000"/>
      </left>
      <right style="thin">
        <color rgb="FF000000"/>
      </right>
      <top style="hair">
        <color rgb="FF000000"/>
      </top>
      <bottom style="thin">
        <color rgb="FF000000"/>
      </bottom>
      <diagonal/>
    </border>
    <border>
      <left style="dotted">
        <color rgb="FF000000"/>
      </left>
      <right style="double">
        <color rgb="FF000000"/>
      </right>
      <top style="hair">
        <color rgb="FF000000"/>
      </top>
      <bottom style="thin">
        <color rgb="FF000000"/>
      </bottom>
      <diagonal/>
    </border>
    <border>
      <left style="double">
        <color rgb="FF000000"/>
      </left>
      <right style="thin">
        <color rgb="FF000000"/>
      </right>
      <top style="thin">
        <color rgb="FF000000"/>
      </top>
      <bottom style="double">
        <color rgb="FF000000"/>
      </bottom>
      <diagonal/>
    </border>
    <border>
      <left style="thin">
        <color rgb="FF000000"/>
      </left>
      <right style="double">
        <color rgb="FF000000"/>
      </right>
      <top/>
      <bottom style="hair">
        <color rgb="FF000000"/>
      </bottom>
      <diagonal/>
    </border>
    <border>
      <left style="thin">
        <color rgb="FF050505"/>
      </left>
      <right/>
      <top style="thin">
        <color rgb="FF000000"/>
      </top>
      <bottom style="thin">
        <color rgb="FF050505"/>
      </bottom>
      <diagonal/>
    </border>
    <border>
      <left style="thin">
        <color rgb="FF050505"/>
      </left>
      <right/>
      <top style="thin">
        <color rgb="FF050505"/>
      </top>
      <bottom style="thin">
        <color rgb="FF000000"/>
      </bottom>
      <diagonal/>
    </border>
    <border>
      <left style="double">
        <color rgb="FF050505"/>
      </left>
      <right style="thin">
        <color rgb="FF050505"/>
      </right>
      <top style="double">
        <color rgb="FF050505"/>
      </top>
      <bottom style="thin">
        <color rgb="FF050505"/>
      </bottom>
      <diagonal/>
    </border>
    <border>
      <left style="thin">
        <color rgb="FF050505"/>
      </left>
      <right style="thin">
        <color rgb="FF050505"/>
      </right>
      <top style="double">
        <color rgb="FF050505"/>
      </top>
      <bottom style="thin">
        <color rgb="FF050505"/>
      </bottom>
      <diagonal/>
    </border>
    <border>
      <left style="thin">
        <color rgb="FF050505"/>
      </left>
      <right style="double">
        <color rgb="FF050505"/>
      </right>
      <top style="double">
        <color rgb="FF050505"/>
      </top>
      <bottom style="thin">
        <color rgb="FF050505"/>
      </bottom>
      <diagonal/>
    </border>
    <border>
      <left style="double">
        <color rgb="FF000000"/>
      </left>
      <right style="dotted">
        <color rgb="FF000000"/>
      </right>
      <top style="dotted">
        <color rgb="FF000000"/>
      </top>
      <bottom style="dotted">
        <color rgb="FF000000"/>
      </bottom>
      <diagonal/>
    </border>
    <border>
      <left style="dotted">
        <color rgb="FF000000"/>
      </left>
      <right style="dotted">
        <color rgb="FF000000"/>
      </right>
      <top style="dotted">
        <color rgb="FF000000"/>
      </top>
      <bottom style="dotted">
        <color rgb="FF000000"/>
      </bottom>
      <diagonal/>
    </border>
    <border>
      <left style="dotted">
        <color rgb="FF000000"/>
      </left>
      <right style="double">
        <color rgb="FF000000"/>
      </right>
      <top style="dotted">
        <color rgb="FF000000"/>
      </top>
      <bottom style="dotted">
        <color rgb="FF000000"/>
      </bottom>
      <diagonal/>
    </border>
    <border>
      <left style="medium">
        <color rgb="FF000000"/>
      </left>
      <right/>
      <top style="medium">
        <color rgb="FF000000"/>
      </top>
      <bottom style="dotted">
        <color rgb="FF000000"/>
      </bottom>
      <diagonal/>
    </border>
    <border>
      <left style="medium">
        <color rgb="FF000000"/>
      </left>
      <right/>
      <top style="dotted">
        <color rgb="FF000000"/>
      </top>
      <bottom style="medium">
        <color rgb="FF000000"/>
      </bottom>
      <diagonal/>
    </border>
    <border>
      <left style="medium">
        <color rgb="FF000000"/>
      </left>
      <right style="dotted">
        <color rgb="FF000000"/>
      </right>
      <top style="thin">
        <color rgb="FF000000"/>
      </top>
      <bottom style="thin">
        <color rgb="FF000000"/>
      </bottom>
      <diagonal/>
    </border>
    <border>
      <left style="dotted">
        <color rgb="FF000000"/>
      </left>
      <right style="thin">
        <color rgb="FF000000"/>
      </right>
      <top style="thin">
        <color rgb="FF000000"/>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dotted">
        <color rgb="FF000000"/>
      </right>
      <top style="dotted">
        <color rgb="FF000000"/>
      </top>
      <bottom style="dotted">
        <color rgb="FF000000"/>
      </bottom>
      <diagonal/>
    </border>
    <border>
      <left style="dotted">
        <color rgb="FF000000"/>
      </left>
      <right style="hair">
        <color rgb="FF000000"/>
      </right>
      <top style="dotted">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style="hair">
        <color rgb="FF000000"/>
      </right>
      <top style="dotted">
        <color rgb="FF000000"/>
      </top>
      <bottom style="dotted">
        <color rgb="FF000000"/>
      </bottom>
      <diagonal/>
    </border>
    <border>
      <left style="thin">
        <color rgb="FF000000"/>
      </left>
      <right style="medium">
        <color rgb="FF000000"/>
      </right>
      <top style="dotted">
        <color rgb="FF000000"/>
      </top>
      <bottom style="dotted">
        <color rgb="FF000000"/>
      </bottom>
      <diagonal/>
    </border>
    <border>
      <left style="medium">
        <color rgb="FF000000"/>
      </left>
      <right style="dotted">
        <color rgb="FF000000"/>
      </right>
      <top style="dashed">
        <color rgb="FF000000"/>
      </top>
      <bottom style="dashed">
        <color rgb="FF000000"/>
      </bottom>
      <diagonal/>
    </border>
    <border>
      <left style="dotted">
        <color rgb="FF000000"/>
      </left>
      <right style="thin">
        <color rgb="FF000000"/>
      </right>
      <top style="dotted">
        <color rgb="FF000000"/>
      </top>
      <bottom style="dotted">
        <color rgb="FF000000"/>
      </bottom>
      <diagonal/>
    </border>
    <border>
      <left style="dotted">
        <color rgb="FF000000"/>
      </left>
      <right style="dotted">
        <color rgb="FF000000"/>
      </right>
      <top style="double">
        <color rgb="FF000000"/>
      </top>
      <bottom style="dotted">
        <color rgb="FF000000"/>
      </bottom>
      <diagonal/>
    </border>
    <border>
      <left style="dotted">
        <color rgb="FF000000"/>
      </left>
      <right style="double">
        <color rgb="FF000000"/>
      </right>
      <top style="double">
        <color rgb="FF000000"/>
      </top>
      <bottom style="dotted">
        <color rgb="FF000000"/>
      </bottom>
      <diagonal/>
    </border>
    <border>
      <left style="dotted">
        <color rgb="FF000000"/>
      </left>
      <right style="dotted">
        <color rgb="FF000000"/>
      </right>
      <top style="dotted">
        <color rgb="FF000000"/>
      </top>
      <bottom style="double">
        <color rgb="FF000000"/>
      </bottom>
      <diagonal/>
    </border>
    <border>
      <left style="dotted">
        <color rgb="FF000000"/>
      </left>
      <right style="double">
        <color rgb="FF000000"/>
      </right>
      <top style="dotted">
        <color rgb="FF000000"/>
      </top>
      <bottom style="double">
        <color rgb="FF000000"/>
      </bottom>
      <diagonal/>
    </border>
    <border>
      <left style="dotted">
        <color indexed="64"/>
      </left>
      <right style="dotted">
        <color indexed="64"/>
      </right>
      <top style="thin">
        <color rgb="FF000000"/>
      </top>
      <bottom style="dotted">
        <color indexed="64"/>
      </bottom>
      <diagonal/>
    </border>
    <border>
      <left style="dotted">
        <color indexed="64"/>
      </left>
      <right style="thin">
        <color indexed="64"/>
      </right>
      <top style="thin">
        <color rgb="FF000000"/>
      </top>
      <bottom style="dotted">
        <color indexed="64"/>
      </bottom>
      <diagonal/>
    </border>
    <border>
      <left style="dotted">
        <color rgb="FF000000"/>
      </left>
      <right style="double">
        <color rgb="FF000000"/>
      </right>
      <top style="thin">
        <color rgb="FF000000"/>
      </top>
      <bottom style="dotted">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thin">
        <color rgb="FF080808"/>
      </left>
      <right style="medium">
        <color rgb="FF080808"/>
      </right>
      <top style="thin">
        <color rgb="FF080808"/>
      </top>
      <bottom style="thin">
        <color rgb="FF080808"/>
      </bottom>
      <diagonal/>
    </border>
    <border>
      <left/>
      <right/>
      <top style="medium">
        <color rgb="FF000000"/>
      </top>
      <bottom/>
      <diagonal/>
    </border>
    <border>
      <left style="dotted">
        <color rgb="FF000000"/>
      </left>
      <right style="medium">
        <color rgb="FF000000"/>
      </right>
      <top style="thin">
        <color rgb="FF000000"/>
      </top>
      <bottom style="thin">
        <color rgb="FF000000"/>
      </bottom>
      <diagonal/>
    </border>
    <border>
      <left/>
      <right/>
      <top style="medium">
        <color rgb="FF000000"/>
      </top>
      <bottom style="dotted">
        <color rgb="FF000000"/>
      </bottom>
      <diagonal/>
    </border>
    <border>
      <left/>
      <right style="medium">
        <color rgb="FF000000"/>
      </right>
      <top style="medium">
        <color rgb="FF000000"/>
      </top>
      <bottom style="dotted">
        <color rgb="FF000000"/>
      </bottom>
      <diagonal/>
    </border>
    <border>
      <left/>
      <right/>
      <top style="dotted">
        <color rgb="FF000000"/>
      </top>
      <bottom style="medium">
        <color rgb="FF000000"/>
      </bottom>
      <diagonal/>
    </border>
    <border>
      <left/>
      <right style="medium">
        <color rgb="FF000000"/>
      </right>
      <top style="dotted">
        <color rgb="FF000000"/>
      </top>
      <bottom style="medium">
        <color rgb="FF000000"/>
      </bottom>
      <diagonal/>
    </border>
    <border>
      <left style="thin">
        <color rgb="FF050505"/>
      </left>
      <right/>
      <top style="thin">
        <color rgb="FF050505"/>
      </top>
      <bottom style="thin">
        <color rgb="FF050505"/>
      </bottom>
      <diagonal/>
    </border>
    <border>
      <left style="thin">
        <color rgb="FF000000"/>
      </left>
      <right style="thin">
        <color rgb="FF000000"/>
      </right>
      <top style="thin">
        <color rgb="FF000000"/>
      </top>
      <bottom/>
      <diagonal/>
    </border>
    <border>
      <left style="thin">
        <color rgb="FF000000"/>
      </left>
      <right/>
      <top/>
      <bottom style="hair">
        <color rgb="FF000000"/>
      </bottom>
      <diagonal/>
    </border>
    <border>
      <left/>
      <right style="thin">
        <color rgb="FF000000"/>
      </right>
      <top/>
      <bottom style="hair">
        <color rgb="FF000000"/>
      </bottom>
      <diagonal/>
    </border>
    <border>
      <left style="thin">
        <color rgb="FF000000"/>
      </left>
      <right style="double">
        <color rgb="FF000000"/>
      </right>
      <top style="double">
        <color rgb="FF000000"/>
      </top>
      <bottom style="thin">
        <color rgb="FF000000"/>
      </bottom>
      <diagonal/>
    </border>
    <border>
      <left/>
      <right style="double">
        <color rgb="FF050505"/>
      </right>
      <top style="double">
        <color rgb="FF050505"/>
      </top>
      <bottom style="thin">
        <color rgb="FF050505"/>
      </bottom>
      <diagonal/>
    </border>
    <border>
      <left style="double">
        <color rgb="FF050505"/>
      </left>
      <right style="thin">
        <color rgb="FF050505"/>
      </right>
      <top style="thin">
        <color rgb="FF050505"/>
      </top>
      <bottom style="hair">
        <color rgb="FF050505"/>
      </bottom>
      <diagonal/>
    </border>
    <border>
      <left style="double">
        <color rgb="FF050505"/>
      </left>
      <right style="thin">
        <color rgb="FF000000"/>
      </right>
      <top style="thin">
        <color rgb="FF050505"/>
      </top>
      <bottom style="thin">
        <color rgb="FF050505"/>
      </bottom>
      <diagonal/>
    </border>
    <border>
      <left style="double">
        <color rgb="FF050505"/>
      </left>
      <right style="thin">
        <color rgb="FF050505"/>
      </right>
      <top style="double">
        <color rgb="FF050505"/>
      </top>
      <bottom style="hair">
        <color rgb="FF050505"/>
      </bottom>
      <diagonal/>
    </border>
    <border>
      <left style="double">
        <color rgb="FF000000"/>
      </left>
      <right style="thin">
        <color rgb="FF000000"/>
      </right>
      <top style="double">
        <color rgb="FF000000"/>
      </top>
      <bottom style="double">
        <color rgb="FF000000"/>
      </bottom>
      <diagonal/>
    </border>
    <border>
      <left/>
      <right/>
      <top style="double">
        <color rgb="FF000000"/>
      </top>
      <bottom/>
      <diagonal/>
    </border>
    <border>
      <left/>
      <right style="double">
        <color rgb="FF050505"/>
      </right>
      <top style="thin">
        <color rgb="FF050505"/>
      </top>
      <bottom style="thin">
        <color rgb="FF050505"/>
      </bottom>
      <diagonal/>
    </border>
    <border>
      <left style="thin">
        <color rgb="FF050505"/>
      </left>
      <right style="thin">
        <color rgb="FF050505"/>
      </right>
      <top style="thin">
        <color rgb="FF050505"/>
      </top>
      <bottom/>
      <diagonal/>
    </border>
    <border>
      <left style="thin">
        <color rgb="FF050505"/>
      </left>
      <right style="thin">
        <color rgb="FF050505"/>
      </right>
      <top/>
      <bottom/>
      <diagonal/>
    </border>
    <border>
      <left style="thin">
        <color rgb="FF050505"/>
      </left>
      <right style="thin">
        <color rgb="FF050505"/>
      </right>
      <top/>
      <bottom style="thin">
        <color rgb="FF050505"/>
      </bottom>
      <diagonal/>
    </border>
    <border>
      <left style="double">
        <color rgb="FF050505"/>
      </left>
      <right style="thin">
        <color rgb="FF050505"/>
      </right>
      <top style="thin">
        <color rgb="FF050505"/>
      </top>
      <bottom style="thin">
        <color rgb="FF050505"/>
      </bottom>
      <diagonal/>
    </border>
    <border>
      <left style="thin">
        <color rgb="FF000000"/>
      </left>
      <right style="dotted">
        <color rgb="FF000000"/>
      </right>
      <top style="thin">
        <color rgb="FF000000"/>
      </top>
      <bottom style="thin">
        <color rgb="FF000000"/>
      </bottom>
      <diagonal/>
    </border>
    <border>
      <left style="thin">
        <color rgb="FF050505"/>
      </left>
      <right style="double">
        <color rgb="FF050505"/>
      </right>
      <top style="thin">
        <color rgb="FF050505"/>
      </top>
      <bottom style="hair">
        <color rgb="FF050505"/>
      </bottom>
      <diagonal/>
    </border>
    <border>
      <left/>
      <right style="thin">
        <color rgb="FF050505"/>
      </right>
      <top style="thin">
        <color rgb="FF050505"/>
      </top>
      <bottom style="thin">
        <color rgb="FF050505"/>
      </bottom>
      <diagonal/>
    </border>
    <border>
      <left style="thin">
        <color rgb="FF050505"/>
      </left>
      <right/>
      <top style="thin">
        <color rgb="FF050505"/>
      </top>
      <bottom style="hair">
        <color rgb="FF000000"/>
      </bottom>
      <diagonal/>
    </border>
    <border>
      <left/>
      <right/>
      <top style="thin">
        <color rgb="FF050505"/>
      </top>
      <bottom style="hair">
        <color rgb="FF000000"/>
      </bottom>
      <diagonal/>
    </border>
    <border>
      <left/>
      <right style="thin">
        <color rgb="FF050505"/>
      </right>
      <top style="thin">
        <color rgb="FF050505"/>
      </top>
      <bottom style="hair">
        <color rgb="FF000000"/>
      </bottom>
      <diagonal/>
    </border>
    <border>
      <left/>
      <right style="double">
        <color rgb="FF050505"/>
      </right>
      <top style="thin">
        <color rgb="FF050505"/>
      </top>
      <bottom style="hair">
        <color rgb="FF000000"/>
      </bottom>
      <diagonal/>
    </border>
    <border>
      <left style="double">
        <color rgb="FF050505"/>
      </left>
      <right/>
      <top style="double">
        <color rgb="FF000000"/>
      </top>
      <bottom style="thin">
        <color rgb="FF000000"/>
      </bottom>
      <diagonal/>
    </border>
    <border>
      <left/>
      <right style="thin">
        <color rgb="FF000000"/>
      </right>
      <top style="double">
        <color rgb="FF000000"/>
      </top>
      <bottom style="thin">
        <color rgb="FF000000"/>
      </bottom>
      <diagonal/>
    </border>
    <border>
      <left style="double">
        <color rgb="FF050505"/>
      </left>
      <right style="thin">
        <color rgb="FF000000"/>
      </right>
      <top style="thin">
        <color rgb="FF050505"/>
      </top>
      <bottom/>
      <diagonal/>
    </border>
    <border>
      <left style="double">
        <color rgb="FF050505"/>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
      <left style="thin">
        <color rgb="FF050505"/>
      </left>
      <right/>
      <top style="thin">
        <color rgb="FF050505"/>
      </top>
      <bottom/>
      <diagonal/>
    </border>
    <border>
      <left/>
      <right/>
      <top style="thin">
        <color rgb="FF050505"/>
      </top>
      <bottom/>
      <diagonal/>
    </border>
    <border>
      <left/>
      <right style="thin">
        <color rgb="FF050505"/>
      </right>
      <top style="thin">
        <color rgb="FF050505"/>
      </top>
      <bottom/>
      <diagonal/>
    </border>
    <border>
      <left/>
      <right/>
      <top/>
      <bottom style="double">
        <color rgb="FF050505"/>
      </bottom>
      <diagonal/>
    </border>
    <border>
      <left style="double">
        <color rgb="FF000000"/>
      </left>
      <right style="dotted">
        <color rgb="FF000000"/>
      </right>
      <top style="double">
        <color rgb="FF000000"/>
      </top>
      <bottom style="dotted">
        <color rgb="FF000000"/>
      </bottom>
      <diagonal/>
    </border>
    <border>
      <left style="double">
        <color rgb="FF000000"/>
      </left>
      <right style="dotted">
        <color rgb="FF000000"/>
      </right>
      <top style="dotted">
        <color rgb="FF000000"/>
      </top>
      <bottom style="double">
        <color rgb="FF000000"/>
      </bottom>
      <diagonal/>
    </border>
    <border>
      <left style="double">
        <color rgb="FF000000"/>
      </left>
      <right style="thin">
        <color rgb="FF000000"/>
      </right>
      <top style="thin">
        <color indexed="64"/>
      </top>
      <bottom style="thin">
        <color indexed="64"/>
      </bottom>
      <diagonal/>
    </border>
    <border>
      <left/>
      <right/>
      <top style="thin">
        <color indexed="64"/>
      </top>
      <bottom style="thin">
        <color indexed="64"/>
      </bottom>
      <diagonal/>
    </border>
    <border>
      <left/>
      <right style="thin">
        <color rgb="FF050505"/>
      </right>
      <top style="thin">
        <color rgb="FF000000"/>
      </top>
      <bottom style="thin">
        <color rgb="FF050505"/>
      </bottom>
      <diagonal/>
    </border>
    <border>
      <left/>
      <right style="thin">
        <color rgb="FF050505"/>
      </right>
      <top style="thin">
        <color rgb="FF050505"/>
      </top>
      <bottom style="thin">
        <color rgb="FF000000"/>
      </bottom>
      <diagonal/>
    </border>
    <border>
      <left style="dotted">
        <color auto="1"/>
      </left>
      <right/>
      <top style="thin">
        <color rgb="FF000000"/>
      </top>
      <bottom style="dotted">
        <color auto="1"/>
      </bottom>
      <diagonal/>
    </border>
    <border>
      <left/>
      <right style="dotted">
        <color auto="1"/>
      </right>
      <top style="thin">
        <color rgb="FF000000"/>
      </top>
      <bottom style="dotted">
        <color auto="1"/>
      </bottom>
      <diagonal/>
    </border>
    <border>
      <left style="dotted">
        <color auto="1"/>
      </left>
      <right/>
      <top style="dotted">
        <color auto="1"/>
      </top>
      <bottom style="thin">
        <color auto="1"/>
      </bottom>
      <diagonal/>
    </border>
    <border>
      <left/>
      <right style="dotted">
        <color auto="1"/>
      </right>
      <top style="dotted">
        <color auto="1"/>
      </top>
      <bottom style="thin">
        <color auto="1"/>
      </bottom>
      <diagonal/>
    </border>
    <border>
      <left style="thin">
        <color rgb="FF000000"/>
      </left>
      <right style="medium">
        <color rgb="FF000000"/>
      </right>
      <top/>
      <bottom style="dotted">
        <color rgb="FF000000"/>
      </bottom>
      <diagonal/>
    </border>
    <border>
      <left style="medium">
        <color rgb="FF000000"/>
      </left>
      <right style="dotted">
        <color rgb="FF000000"/>
      </right>
      <top style="dotted">
        <color rgb="FF000000"/>
      </top>
      <bottom style="dashed">
        <color rgb="FF000000"/>
      </bottom>
      <diagonal/>
    </border>
    <border>
      <left style="dotted">
        <color rgb="FF000000"/>
      </left>
      <right style="thin">
        <color rgb="FF000000"/>
      </right>
      <top style="dotted">
        <color rgb="FF000000"/>
      </top>
      <bottom style="dashed">
        <color rgb="FF000000"/>
      </bottom>
      <diagonal/>
    </border>
    <border>
      <left style="thin">
        <color rgb="FF000000"/>
      </left>
      <right style="thin">
        <color rgb="FF000000"/>
      </right>
      <top style="dotted">
        <color rgb="FF000000"/>
      </top>
      <bottom style="dashed">
        <color rgb="FF000000"/>
      </bottom>
      <diagonal/>
    </border>
    <border>
      <left style="thin">
        <color rgb="FF000000"/>
      </left>
      <right style="medium">
        <color rgb="FF000000"/>
      </right>
      <top style="dotted">
        <color rgb="FF000000"/>
      </top>
      <bottom style="dashed">
        <color rgb="FF000000"/>
      </bottom>
      <diagonal/>
    </border>
    <border>
      <left style="medium">
        <color indexed="64"/>
      </left>
      <right style="hair">
        <color indexed="64"/>
      </right>
      <top style="dashed">
        <color rgb="FF000000"/>
      </top>
      <bottom style="dashed">
        <color rgb="FF000000"/>
      </bottom>
      <diagonal/>
    </border>
    <border>
      <left/>
      <right style="thin">
        <color rgb="FF000000"/>
      </right>
      <top style="dashed">
        <color rgb="FF000000"/>
      </top>
      <bottom style="dashed">
        <color rgb="FF000000"/>
      </bottom>
      <diagonal/>
    </border>
    <border>
      <left style="thin">
        <color rgb="FF000000"/>
      </left>
      <right style="thin">
        <color indexed="64"/>
      </right>
      <top style="dashed">
        <color rgb="FF000000"/>
      </top>
      <bottom style="dashed">
        <color rgb="FF000000"/>
      </bottom>
      <diagonal/>
    </border>
    <border>
      <left style="thin">
        <color indexed="64"/>
      </left>
      <right style="thin">
        <color indexed="64"/>
      </right>
      <top style="dashed">
        <color rgb="FF000000"/>
      </top>
      <bottom style="dashed">
        <color rgb="FF000000"/>
      </bottom>
      <diagonal/>
    </border>
    <border>
      <left/>
      <right style="medium">
        <color indexed="64"/>
      </right>
      <top style="dashed">
        <color rgb="FF000000"/>
      </top>
      <bottom style="dashed">
        <color rgb="FF000000"/>
      </bottom>
      <diagonal/>
    </border>
    <border>
      <left style="medium">
        <color indexed="64"/>
      </left>
      <right style="hair">
        <color indexed="64"/>
      </right>
      <top style="dashed">
        <color rgb="FF000000"/>
      </top>
      <bottom style="thin">
        <color indexed="64"/>
      </bottom>
      <diagonal/>
    </border>
    <border>
      <left/>
      <right style="thin">
        <color rgb="FF000000"/>
      </right>
      <top style="dashed">
        <color rgb="FF000000"/>
      </top>
      <bottom style="thin">
        <color indexed="64"/>
      </bottom>
      <diagonal/>
    </border>
    <border>
      <left style="thin">
        <color rgb="FF000000"/>
      </left>
      <right style="thin">
        <color indexed="64"/>
      </right>
      <top style="dashed">
        <color rgb="FF000000"/>
      </top>
      <bottom style="thin">
        <color indexed="64"/>
      </bottom>
      <diagonal/>
    </border>
    <border>
      <left style="thin">
        <color indexed="64"/>
      </left>
      <right style="thin">
        <color indexed="64"/>
      </right>
      <top style="dashed">
        <color rgb="FF000000"/>
      </top>
      <bottom style="thin">
        <color indexed="64"/>
      </bottom>
      <diagonal/>
    </border>
    <border>
      <left/>
      <right style="medium">
        <color indexed="64"/>
      </right>
      <top style="dashed">
        <color rgb="FF000000"/>
      </top>
      <bottom style="thin">
        <color indexed="64"/>
      </bottom>
      <diagonal/>
    </border>
    <border>
      <left style="medium">
        <color rgb="FF000000"/>
      </left>
      <right style="thin">
        <color rgb="FF000000"/>
      </right>
      <top/>
      <bottom style="thin">
        <color rgb="FF000000"/>
      </bottom>
      <diagonal/>
    </border>
    <border>
      <left style="thin">
        <color rgb="FF080808"/>
      </left>
      <right style="medium">
        <color rgb="FF080808"/>
      </right>
      <top/>
      <bottom style="thin">
        <color rgb="FF080808"/>
      </bottom>
      <diagonal/>
    </border>
    <border>
      <left style="medium">
        <color rgb="FF000000"/>
      </left>
      <right style="dotted">
        <color rgb="FF000000"/>
      </right>
      <top/>
      <bottom/>
      <diagonal/>
    </border>
    <border>
      <left style="dotted">
        <color rgb="FF000000"/>
      </left>
      <right/>
      <top/>
      <bottom/>
      <diagonal/>
    </border>
    <border>
      <left/>
      <right style="medium">
        <color rgb="FF000000"/>
      </right>
      <top/>
      <bottom/>
      <diagonal/>
    </border>
    <border>
      <left style="medium">
        <color rgb="FF000000"/>
      </left>
      <right style="dotted">
        <color rgb="FF000000"/>
      </right>
      <top style="thin">
        <color rgb="FF000000"/>
      </top>
      <bottom/>
      <diagonal/>
    </border>
    <border>
      <left style="dotted">
        <color rgb="FF000000"/>
      </left>
      <right style="thin">
        <color rgb="FF000000"/>
      </right>
      <top style="thin">
        <color rgb="FF000000"/>
      </top>
      <bottom/>
      <diagonal/>
    </border>
    <border>
      <left style="thin">
        <color rgb="FF080808"/>
      </left>
      <right style="medium">
        <color rgb="FF080808"/>
      </right>
      <top style="thin">
        <color rgb="FF080808"/>
      </top>
      <bottom/>
      <diagonal/>
    </border>
    <border>
      <left style="medium">
        <color indexed="64"/>
      </left>
      <right style="dotted">
        <color rgb="FF000000"/>
      </right>
      <top style="medium">
        <color indexed="64"/>
      </top>
      <bottom style="dotted">
        <color rgb="FF000000"/>
      </bottom>
      <diagonal/>
    </border>
    <border>
      <left style="dotted">
        <color rgb="FF000000"/>
      </left>
      <right style="thin">
        <color rgb="FF000000"/>
      </right>
      <top style="medium">
        <color indexed="64"/>
      </top>
      <bottom style="dotted">
        <color rgb="FF000000"/>
      </bottom>
      <diagonal/>
    </border>
    <border>
      <left style="thin">
        <color rgb="FF000000"/>
      </left>
      <right style="thin">
        <color rgb="FF000000"/>
      </right>
      <top style="medium">
        <color indexed="64"/>
      </top>
      <bottom style="dotted">
        <color rgb="FF000000"/>
      </bottom>
      <diagonal/>
    </border>
    <border>
      <left style="thin">
        <color rgb="FF000000"/>
      </left>
      <right style="medium">
        <color indexed="64"/>
      </right>
      <top style="medium">
        <color indexed="64"/>
      </top>
      <bottom style="dotted">
        <color rgb="FF000000"/>
      </bottom>
      <diagonal/>
    </border>
    <border>
      <left style="medium">
        <color indexed="64"/>
      </left>
      <right style="dotted">
        <color rgb="FF000000"/>
      </right>
      <top style="dotted">
        <color rgb="FF000000"/>
      </top>
      <bottom style="dotted">
        <color rgb="FF000000"/>
      </bottom>
      <diagonal/>
    </border>
    <border>
      <left style="thin">
        <color rgb="FF000000"/>
      </left>
      <right style="medium">
        <color indexed="64"/>
      </right>
      <top style="dotted">
        <color rgb="FF000000"/>
      </top>
      <bottom style="dotted">
        <color rgb="FF000000"/>
      </bottom>
      <diagonal/>
    </border>
    <border>
      <left style="medium">
        <color indexed="64"/>
      </left>
      <right style="dotted">
        <color rgb="FF000000"/>
      </right>
      <top style="dotted">
        <color rgb="FF000000"/>
      </top>
      <bottom style="medium">
        <color indexed="64"/>
      </bottom>
      <diagonal/>
    </border>
    <border>
      <left style="dotted">
        <color rgb="FF000000"/>
      </left>
      <right style="thin">
        <color rgb="FF000000"/>
      </right>
      <top style="dotted">
        <color rgb="FF000000"/>
      </top>
      <bottom style="medium">
        <color indexed="64"/>
      </bottom>
      <diagonal/>
    </border>
    <border>
      <left style="thin">
        <color rgb="FF000000"/>
      </left>
      <right style="thin">
        <color rgb="FF000000"/>
      </right>
      <top style="dotted">
        <color rgb="FF000000"/>
      </top>
      <bottom style="medium">
        <color indexed="64"/>
      </bottom>
      <diagonal/>
    </border>
    <border>
      <left style="thin">
        <color rgb="FF000000"/>
      </left>
      <right style="medium">
        <color indexed="64"/>
      </right>
      <top style="dotted">
        <color rgb="FF000000"/>
      </top>
      <bottom style="medium">
        <color indexed="64"/>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indexed="64"/>
      </left>
      <right style="dotted">
        <color rgb="FF000000"/>
      </right>
      <top style="medium">
        <color indexed="64"/>
      </top>
      <bottom style="thin">
        <color rgb="FF000000"/>
      </bottom>
      <diagonal/>
    </border>
    <border>
      <left style="dotted">
        <color rgb="FF000000"/>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80808"/>
      </left>
      <right style="medium">
        <color indexed="64"/>
      </right>
      <top style="thin">
        <color rgb="FF080808"/>
      </top>
      <bottom style="thin">
        <color rgb="FF080808"/>
      </bottom>
      <diagonal/>
    </border>
    <border>
      <left style="medium">
        <color indexed="64"/>
      </left>
      <right style="dotted">
        <color rgb="FF000000"/>
      </right>
      <top style="thin">
        <color rgb="FF000000"/>
      </top>
      <bottom style="thin">
        <color rgb="FF000000"/>
      </bottom>
      <diagonal/>
    </border>
    <border>
      <left style="dotted">
        <color rgb="FF000000"/>
      </left>
      <right style="medium">
        <color indexed="64"/>
      </right>
      <top style="thin">
        <color rgb="FF000000"/>
      </top>
      <bottom style="thin">
        <color rgb="FF000000"/>
      </bottom>
      <diagonal/>
    </border>
    <border>
      <left style="medium">
        <color indexed="64"/>
      </left>
      <right style="dotted">
        <color rgb="FF000000"/>
      </right>
      <top style="dashed">
        <color rgb="FF000000"/>
      </top>
      <bottom style="dashed">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dotted">
        <color rgb="FF000000"/>
      </top>
      <bottom/>
      <diagonal/>
    </border>
    <border>
      <left style="thin">
        <color rgb="FF000000"/>
      </left>
      <right style="medium">
        <color indexed="64"/>
      </right>
      <top style="dotted">
        <color rgb="FF000000"/>
      </top>
      <bottom/>
      <diagonal/>
    </border>
    <border>
      <left style="dotted">
        <color rgb="FF000000"/>
      </left>
      <right style="medium">
        <color indexed="64"/>
      </right>
      <top style="dotted">
        <color rgb="FF000000"/>
      </top>
      <bottom style="dotted">
        <color rgb="FF000000"/>
      </bottom>
      <diagonal/>
    </border>
    <border>
      <left style="dotted">
        <color rgb="FF000000"/>
      </left>
      <right style="medium">
        <color indexed="64"/>
      </right>
      <top style="dotted">
        <color rgb="FF000000"/>
      </top>
      <bottom style="medium">
        <color indexed="64"/>
      </bottom>
      <diagonal/>
    </border>
    <border>
      <left style="thin">
        <color rgb="FF050505"/>
      </left>
      <right style="thin">
        <color rgb="FF050505"/>
      </right>
      <top style="thin">
        <color rgb="FF000000"/>
      </top>
      <bottom/>
      <diagonal/>
    </border>
    <border>
      <left style="thin">
        <color rgb="FF050505"/>
      </left>
      <right style="thin">
        <color rgb="FF050505"/>
      </right>
      <top/>
      <bottom style="thin">
        <color rgb="FF000000"/>
      </bottom>
      <diagonal/>
    </border>
    <border>
      <left style="thin">
        <color rgb="FF000000"/>
      </left>
      <right/>
      <top style="double">
        <color rgb="FF000000"/>
      </top>
      <bottom style="thin">
        <color rgb="FF000000"/>
      </bottom>
      <diagonal/>
    </border>
    <border>
      <left/>
      <right/>
      <top style="double">
        <color rgb="FF000000"/>
      </top>
      <bottom style="thin">
        <color rgb="FF000000"/>
      </bottom>
      <diagonal/>
    </border>
    <border>
      <left/>
      <right style="double">
        <color rgb="FF000000"/>
      </right>
      <top style="double">
        <color rgb="FF000000"/>
      </top>
      <bottom style="thin">
        <color rgb="FF000000"/>
      </bottom>
      <diagonal/>
    </border>
    <border>
      <left style="thin">
        <color rgb="FF050505"/>
      </left>
      <right/>
      <top style="double">
        <color rgb="FF050505"/>
      </top>
      <bottom/>
      <diagonal/>
    </border>
    <border>
      <left style="thin">
        <color rgb="FF050505"/>
      </left>
      <right/>
      <top/>
      <bottom/>
      <diagonal/>
    </border>
    <border>
      <left style="thin">
        <color rgb="FF050505"/>
      </left>
      <right/>
      <top/>
      <bottom style="thin">
        <color rgb="FF000000"/>
      </bottom>
      <diagonal/>
    </border>
    <border>
      <left style="thin">
        <color rgb="FF050505"/>
      </left>
      <right style="thin">
        <color rgb="FF050505"/>
      </right>
      <top style="double">
        <color rgb="FF050505"/>
      </top>
      <bottom/>
      <diagonal/>
    </border>
    <border>
      <left style="double">
        <color rgb="FF050505"/>
      </left>
      <right style="thin">
        <color rgb="FF050505"/>
      </right>
      <top style="double">
        <color rgb="FF050505"/>
      </top>
      <bottom/>
      <diagonal/>
    </border>
    <border>
      <left style="double">
        <color rgb="FF050505"/>
      </left>
      <right style="thin">
        <color rgb="FF050505"/>
      </right>
      <top/>
      <bottom/>
      <diagonal/>
    </border>
    <border>
      <left/>
      <right style="thin">
        <color rgb="FF050505"/>
      </right>
      <top style="double">
        <color rgb="FF050505"/>
      </top>
      <bottom/>
      <diagonal/>
    </border>
    <border>
      <left/>
      <right style="thin">
        <color rgb="FF050505"/>
      </right>
      <top/>
      <bottom/>
      <diagonal/>
    </border>
    <border>
      <left/>
      <right style="thin">
        <color rgb="FF050505"/>
      </right>
      <top/>
      <bottom style="thin">
        <color rgb="FF000000"/>
      </bottom>
      <diagonal/>
    </border>
    <border>
      <left style="double">
        <color rgb="FF050505"/>
      </left>
      <right style="thin">
        <color rgb="FF050505"/>
      </right>
      <top/>
      <bottom style="thin">
        <color rgb="FF000000"/>
      </bottom>
      <diagonal/>
    </border>
    <border>
      <left/>
      <right style="double">
        <color rgb="FF050505"/>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xf numFmtId="43" fontId="5" fillId="0" borderId="0" applyFont="0" applyFill="0" applyBorder="0" applyAlignment="0" applyProtection="0"/>
    <xf numFmtId="0" fontId="5" fillId="0" borderId="0"/>
    <xf numFmtId="9" fontId="5" fillId="0" borderId="0" applyFont="0" applyFill="0" applyBorder="0" applyAlignment="0" applyProtection="0"/>
    <xf numFmtId="9" fontId="5" fillId="0" borderId="0" applyFont="0" applyFill="0" applyBorder="0" applyAlignment="0" applyProtection="0"/>
    <xf numFmtId="0" fontId="54" fillId="0" borderId="0"/>
    <xf numFmtId="0" fontId="5" fillId="0" borderId="0"/>
  </cellStyleXfs>
  <cellXfs count="885">
    <xf numFmtId="0" fontId="0" fillId="0" borderId="0" xfId="0"/>
    <xf numFmtId="0" fontId="0" fillId="0" borderId="0" xfId="0" applyAlignment="1" applyProtection="1">
      <alignment wrapText="1"/>
      <protection locked="0"/>
    </xf>
    <xf numFmtId="0" fontId="6" fillId="2" borderId="11" xfId="0" applyFont="1" applyFill="1" applyBorder="1" applyAlignment="1">
      <alignment horizontal="center" vertical="center" wrapText="1"/>
    </xf>
    <xf numFmtId="0" fontId="6" fillId="2" borderId="1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14"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7" fillId="0" borderId="18" xfId="0" applyFont="1" applyBorder="1" applyAlignment="1">
      <alignment horizontal="center" vertical="center"/>
    </xf>
    <xf numFmtId="0" fontId="7" fillId="0" borderId="19" xfId="0" applyFont="1" applyBorder="1" applyAlignment="1">
      <alignment horizontal="center" vertical="center"/>
    </xf>
    <xf numFmtId="0" fontId="7" fillId="0" borderId="20" xfId="0" applyFont="1" applyBorder="1" applyAlignment="1">
      <alignment horizontal="center" vertical="center"/>
    </xf>
    <xf numFmtId="0" fontId="7" fillId="0" borderId="21" xfId="0" applyFont="1" applyBorder="1" applyAlignment="1">
      <alignment horizontal="center" vertical="center"/>
    </xf>
    <xf numFmtId="0" fontId="8" fillId="0" borderId="22" xfId="0" applyFont="1" applyBorder="1" applyAlignment="1">
      <alignment horizontal="center" vertical="center"/>
    </xf>
    <xf numFmtId="0" fontId="7" fillId="0" borderId="23" xfId="0" applyFont="1" applyBorder="1" applyAlignment="1">
      <alignment horizontal="center" vertical="center"/>
    </xf>
    <xf numFmtId="0" fontId="9" fillId="3" borderId="24" xfId="0" applyFont="1" applyFill="1" applyBorder="1" applyAlignment="1">
      <alignment horizontal="left" vertical="center" wrapText="1"/>
    </xf>
    <xf numFmtId="4" fontId="9" fillId="3" borderId="24" xfId="0" applyNumberFormat="1" applyFont="1" applyFill="1" applyBorder="1" applyAlignment="1">
      <alignment horizontal="right" vertical="center"/>
    </xf>
    <xf numFmtId="3" fontId="9" fillId="3" borderId="24" xfId="0" applyNumberFormat="1" applyFont="1" applyFill="1" applyBorder="1" applyAlignment="1">
      <alignment horizontal="right" vertical="center"/>
    </xf>
    <xf numFmtId="3" fontId="9" fillId="3" borderId="25" xfId="0" applyNumberFormat="1" applyFont="1" applyFill="1" applyBorder="1" applyAlignment="1">
      <alignment horizontal="right" vertical="center"/>
    </xf>
    <xf numFmtId="4" fontId="0" fillId="0" borderId="0" xfId="0" applyNumberFormat="1"/>
    <xf numFmtId="4" fontId="9" fillId="0" borderId="24" xfId="0" applyNumberFormat="1" applyFont="1" applyBorder="1" applyAlignment="1">
      <alignment horizontal="right" vertical="center"/>
    </xf>
    <xf numFmtId="0" fontId="10" fillId="3" borderId="24" xfId="0" applyFont="1" applyFill="1" applyBorder="1" applyAlignment="1">
      <alignment horizontal="left" vertical="center" wrapText="1"/>
    </xf>
    <xf numFmtId="4" fontId="10" fillId="3" borderId="24" xfId="0" applyNumberFormat="1" applyFont="1" applyFill="1" applyBorder="1" applyAlignment="1">
      <alignment horizontal="right" vertical="center"/>
    </xf>
    <xf numFmtId="3" fontId="10" fillId="3" borderId="24" xfId="0" applyNumberFormat="1" applyFont="1" applyFill="1" applyBorder="1" applyAlignment="1">
      <alignment horizontal="right" vertical="center"/>
    </xf>
    <xf numFmtId="3" fontId="10" fillId="3" borderId="25" xfId="0" applyNumberFormat="1" applyFont="1" applyFill="1" applyBorder="1" applyAlignment="1">
      <alignment horizontal="right" vertical="center"/>
    </xf>
    <xf numFmtId="0" fontId="7" fillId="0" borderId="26" xfId="0" applyFont="1" applyBorder="1" applyAlignment="1">
      <alignment horizontal="center" vertical="center"/>
    </xf>
    <xf numFmtId="0" fontId="7" fillId="0" borderId="27" xfId="0" applyFont="1" applyBorder="1" applyAlignment="1">
      <alignment horizontal="center" vertical="center"/>
    </xf>
    <xf numFmtId="0" fontId="7" fillId="0" borderId="28" xfId="0" applyFont="1" applyBorder="1" applyAlignment="1">
      <alignment horizontal="center" vertical="center"/>
    </xf>
    <xf numFmtId="0" fontId="7" fillId="0" borderId="29" xfId="0" applyFont="1" applyBorder="1" applyAlignment="1">
      <alignment horizontal="center" vertical="center"/>
    </xf>
    <xf numFmtId="0" fontId="9" fillId="3" borderId="30" xfId="0" applyFont="1" applyFill="1" applyBorder="1" applyAlignment="1">
      <alignment horizontal="left" vertical="center" wrapText="1"/>
    </xf>
    <xf numFmtId="4" fontId="9" fillId="3" borderId="30" xfId="0" applyNumberFormat="1" applyFont="1" applyFill="1" applyBorder="1" applyAlignment="1">
      <alignment horizontal="right" vertical="center"/>
    </xf>
    <xf numFmtId="3" fontId="9" fillId="3" borderId="30" xfId="0" applyNumberFormat="1" applyFont="1" applyFill="1" applyBorder="1" applyAlignment="1">
      <alignment horizontal="right" vertical="center"/>
    </xf>
    <xf numFmtId="3" fontId="9" fillId="3" borderId="31" xfId="0" applyNumberFormat="1" applyFont="1" applyFill="1" applyBorder="1" applyAlignment="1">
      <alignment horizontal="right" vertical="center"/>
    </xf>
    <xf numFmtId="0" fontId="10" fillId="3" borderId="30" xfId="0" applyFont="1" applyFill="1" applyBorder="1" applyAlignment="1">
      <alignment horizontal="left" vertical="center" wrapText="1"/>
    </xf>
    <xf numFmtId="4" fontId="10" fillId="3" borderId="30" xfId="0" applyNumberFormat="1" applyFont="1" applyFill="1" applyBorder="1" applyAlignment="1">
      <alignment horizontal="right" vertical="center"/>
    </xf>
    <xf numFmtId="3" fontId="10" fillId="3" borderId="30" xfId="0" applyNumberFormat="1" applyFont="1" applyFill="1" applyBorder="1" applyAlignment="1">
      <alignment horizontal="right" vertical="center"/>
    </xf>
    <xf numFmtId="3" fontId="10" fillId="3" borderId="31" xfId="0" applyNumberFormat="1" applyFont="1" applyFill="1" applyBorder="1" applyAlignment="1">
      <alignment horizontal="right" vertical="center"/>
    </xf>
    <xf numFmtId="164" fontId="5" fillId="0" borderId="0" xfId="1" applyNumberFormat="1" applyFont="1"/>
    <xf numFmtId="0" fontId="11" fillId="2" borderId="32" xfId="0" applyFont="1" applyFill="1" applyBorder="1" applyAlignment="1">
      <alignment horizontal="center" vertical="center"/>
    </xf>
    <xf numFmtId="0" fontId="11" fillId="2" borderId="32" xfId="0" applyFont="1" applyFill="1" applyBorder="1" applyAlignment="1">
      <alignment horizontal="right" vertical="center"/>
    </xf>
    <xf numFmtId="0" fontId="12" fillId="2" borderId="32" xfId="0" applyFont="1" applyFill="1" applyBorder="1" applyAlignment="1">
      <alignment horizontal="right" vertical="center"/>
    </xf>
    <xf numFmtId="0" fontId="12" fillId="2" borderId="33" xfId="0" applyFont="1" applyFill="1" applyBorder="1" applyAlignment="1">
      <alignment horizontal="right" vertical="center"/>
    </xf>
    <xf numFmtId="0" fontId="6" fillId="2" borderId="35" xfId="0" applyFont="1" applyFill="1" applyBorder="1" applyAlignment="1">
      <alignment horizontal="center" vertical="center" wrapText="1"/>
    </xf>
    <xf numFmtId="0" fontId="13" fillId="0" borderId="0" xfId="0" applyFont="1" applyAlignment="1">
      <alignment horizontal="left" vertical="top"/>
    </xf>
    <xf numFmtId="0" fontId="15" fillId="0" borderId="0" xfId="0" applyFont="1"/>
    <xf numFmtId="0" fontId="16" fillId="0" borderId="0" xfId="0" applyFont="1"/>
    <xf numFmtId="0" fontId="17" fillId="0" borderId="0" xfId="0" applyFont="1" applyAlignment="1">
      <alignment horizontal="left" vertical="top"/>
    </xf>
    <xf numFmtId="0" fontId="18" fillId="0" borderId="40" xfId="0" applyFont="1" applyBorder="1" applyAlignment="1">
      <alignment horizontal="center" vertical="center"/>
    </xf>
    <xf numFmtId="0" fontId="18" fillId="0" borderId="41" xfId="0" applyFont="1" applyBorder="1" applyAlignment="1">
      <alignment horizontal="center" vertical="center"/>
    </xf>
    <xf numFmtId="0" fontId="19" fillId="0" borderId="40" xfId="0" applyFont="1" applyBorder="1" applyAlignment="1">
      <alignment horizontal="center" vertical="center" wrapText="1"/>
    </xf>
    <xf numFmtId="0" fontId="20" fillId="0" borderId="34" xfId="0" applyFont="1" applyBorder="1" applyAlignment="1">
      <alignment horizontal="center" vertical="center"/>
    </xf>
    <xf numFmtId="0" fontId="20" fillId="0" borderId="30" xfId="0" applyFont="1" applyBorder="1" applyAlignment="1">
      <alignment horizontal="left" vertical="center" wrapText="1"/>
    </xf>
    <xf numFmtId="0" fontId="20" fillId="0" borderId="30" xfId="0" applyFont="1" applyBorder="1" applyAlignment="1">
      <alignment horizontal="center" vertical="center"/>
    </xf>
    <xf numFmtId="0" fontId="20" fillId="0" borderId="30" xfId="0" applyFont="1" applyBorder="1" applyAlignment="1">
      <alignment horizontal="left" vertical="center"/>
    </xf>
    <xf numFmtId="3" fontId="20" fillId="0" borderId="30" xfId="0" applyNumberFormat="1" applyFont="1" applyBorder="1" applyAlignment="1">
      <alignment horizontal="right" vertical="center"/>
    </xf>
    <xf numFmtId="3" fontId="20" fillId="4" borderId="30" xfId="0" applyNumberFormat="1" applyFont="1" applyFill="1" applyBorder="1" applyAlignment="1">
      <alignment horizontal="right" vertical="center"/>
    </xf>
    <xf numFmtId="3" fontId="20" fillId="0" borderId="31" xfId="0" applyNumberFormat="1" applyFont="1" applyBorder="1" applyAlignment="1">
      <alignment horizontal="right" vertical="center"/>
    </xf>
    <xf numFmtId="0" fontId="12" fillId="0" borderId="34" xfId="0" applyFont="1" applyBorder="1" applyAlignment="1">
      <alignment horizontal="center" vertical="center"/>
    </xf>
    <xf numFmtId="0" fontId="18" fillId="0" borderId="51" xfId="0" applyFont="1" applyBorder="1" applyAlignment="1">
      <alignment horizontal="center" vertical="center"/>
    </xf>
    <xf numFmtId="0" fontId="19" fillId="0" borderId="52" xfId="0" applyFont="1" applyBorder="1" applyAlignment="1">
      <alignment horizontal="center" vertical="center" wrapText="1"/>
    </xf>
    <xf numFmtId="0" fontId="19" fillId="0" borderId="41" xfId="0" applyFont="1" applyBorder="1" applyAlignment="1">
      <alignment horizontal="center" vertical="center" wrapText="1"/>
    </xf>
    <xf numFmtId="0" fontId="20" fillId="0" borderId="30" xfId="0" applyFont="1" applyBorder="1" applyAlignment="1">
      <alignment horizontal="right" vertical="center"/>
    </xf>
    <xf numFmtId="3" fontId="20" fillId="0" borderId="42" xfId="0" applyNumberFormat="1" applyFont="1" applyBorder="1" applyAlignment="1">
      <alignment horizontal="right" vertical="center"/>
    </xf>
    <xf numFmtId="0" fontId="9" fillId="4" borderId="34" xfId="0" applyFont="1" applyFill="1" applyBorder="1" applyAlignment="1">
      <alignment horizontal="center" vertical="center"/>
    </xf>
    <xf numFmtId="0" fontId="9" fillId="4" borderId="30" xfId="0" applyFont="1" applyFill="1" applyBorder="1" applyAlignment="1">
      <alignment horizontal="left" vertical="center" wrapText="1"/>
    </xf>
    <xf numFmtId="0" fontId="18" fillId="0" borderId="53" xfId="0" applyFont="1" applyBorder="1" applyAlignment="1">
      <alignment horizontal="center" vertical="center" wrapText="1"/>
    </xf>
    <xf numFmtId="0" fontId="18" fillId="0" borderId="54" xfId="0" applyFont="1" applyBorder="1" applyAlignment="1">
      <alignment horizontal="center" vertical="center" wrapText="1"/>
    </xf>
    <xf numFmtId="165" fontId="18" fillId="0" borderId="54" xfId="0" applyNumberFormat="1" applyFont="1" applyBorder="1" applyAlignment="1">
      <alignment horizontal="center" vertical="center" wrapText="1"/>
    </xf>
    <xf numFmtId="0" fontId="18" fillId="0" borderId="55" xfId="0" applyFont="1" applyBorder="1" applyAlignment="1">
      <alignment horizontal="center" vertical="center" wrapText="1"/>
    </xf>
    <xf numFmtId="0" fontId="20" fillId="0" borderId="56" xfId="0" applyFont="1" applyBorder="1" applyAlignment="1">
      <alignment horizontal="center" vertical="center"/>
    </xf>
    <xf numFmtId="0" fontId="20" fillId="0" borderId="57" xfId="0" applyFont="1" applyBorder="1" applyAlignment="1">
      <alignment horizontal="center" vertical="center"/>
    </xf>
    <xf numFmtId="0" fontId="20" fillId="0" borderId="57" xfId="0" applyFont="1" applyBorder="1" applyAlignment="1">
      <alignment horizontal="left" vertical="center" wrapText="1"/>
    </xf>
    <xf numFmtId="0" fontId="20" fillId="3" borderId="57" xfId="0" applyFont="1" applyFill="1" applyBorder="1" applyAlignment="1">
      <alignment horizontal="left" vertical="center" wrapText="1"/>
    </xf>
    <xf numFmtId="0" fontId="21" fillId="3" borderId="57" xfId="0" applyFont="1" applyFill="1" applyBorder="1" applyAlignment="1">
      <alignment horizontal="left" vertical="center" wrapText="1"/>
    </xf>
    <xf numFmtId="3" fontId="20" fillId="3" borderId="57" xfId="0" applyNumberFormat="1" applyFont="1" applyFill="1" applyBorder="1" applyAlignment="1">
      <alignment horizontal="right" vertical="center"/>
    </xf>
    <xf numFmtId="3" fontId="20" fillId="4" borderId="57" xfId="0" applyNumberFormat="1" applyFont="1" applyFill="1" applyBorder="1" applyAlignment="1">
      <alignment horizontal="right" vertical="center"/>
    </xf>
    <xf numFmtId="0" fontId="20" fillId="3" borderId="58" xfId="0" applyFont="1" applyFill="1" applyBorder="1" applyAlignment="1">
      <alignment horizontal="right" vertical="center"/>
    </xf>
    <xf numFmtId="3" fontId="20" fillId="3" borderId="58" xfId="0" applyNumberFormat="1" applyFont="1" applyFill="1" applyBorder="1" applyAlignment="1">
      <alignment horizontal="right" vertical="center"/>
    </xf>
    <xf numFmtId="0" fontId="22" fillId="5" borderId="57" xfId="0" applyFont="1" applyFill="1" applyBorder="1" applyAlignment="1">
      <alignment horizontal="left" vertical="center" wrapText="1"/>
    </xf>
    <xf numFmtId="0" fontId="21" fillId="5" borderId="57" xfId="0" applyFont="1" applyFill="1" applyBorder="1" applyAlignment="1">
      <alignment horizontal="left" vertical="center" wrapText="1"/>
    </xf>
    <xf numFmtId="3" fontId="22" fillId="5" borderId="57" xfId="0" applyNumberFormat="1" applyFont="1" applyFill="1" applyBorder="1" applyAlignment="1">
      <alignment horizontal="right" vertical="center"/>
    </xf>
    <xf numFmtId="3" fontId="22" fillId="5" borderId="58" xfId="0" applyNumberFormat="1" applyFont="1" applyFill="1" applyBorder="1" applyAlignment="1">
      <alignment horizontal="right" vertical="center"/>
    </xf>
    <xf numFmtId="3" fontId="20" fillId="4" borderId="58" xfId="0" applyNumberFormat="1" applyFont="1" applyFill="1" applyBorder="1" applyAlignment="1">
      <alignment horizontal="right" vertical="center"/>
    </xf>
    <xf numFmtId="0" fontId="23" fillId="5" borderId="57" xfId="0" applyFont="1" applyFill="1" applyBorder="1" applyAlignment="1">
      <alignment horizontal="left" vertical="center" wrapText="1"/>
    </xf>
    <xf numFmtId="0" fontId="20" fillId="5" borderId="57" xfId="0" applyFont="1" applyFill="1" applyBorder="1" applyAlignment="1">
      <alignment horizontal="left" vertical="center" wrapText="1"/>
    </xf>
    <xf numFmtId="3" fontId="23" fillId="5" borderId="57" xfId="0" applyNumberFormat="1" applyFont="1" applyFill="1" applyBorder="1" applyAlignment="1">
      <alignment horizontal="right" vertical="center"/>
    </xf>
    <xf numFmtId="3" fontId="23" fillId="5" borderId="58" xfId="0" applyNumberFormat="1" applyFont="1" applyFill="1" applyBorder="1" applyAlignment="1">
      <alignment horizontal="right" vertical="center"/>
    </xf>
    <xf numFmtId="3" fontId="0" fillId="0" borderId="0" xfId="0" applyNumberFormat="1"/>
    <xf numFmtId="4" fontId="9" fillId="0" borderId="30" xfId="0" applyNumberFormat="1" applyFont="1" applyBorder="1" applyAlignment="1">
      <alignment horizontal="right" vertical="center"/>
    </xf>
    <xf numFmtId="0" fontId="25" fillId="0" borderId="0" xfId="0" applyFont="1"/>
    <xf numFmtId="37" fontId="20" fillId="0" borderId="30" xfId="1" applyNumberFormat="1" applyFont="1" applyFill="1" applyBorder="1" applyAlignment="1">
      <alignment horizontal="right" vertical="center"/>
    </xf>
    <xf numFmtId="164" fontId="20" fillId="3" borderId="58" xfId="1" applyNumberFormat="1" applyFont="1" applyFill="1" applyBorder="1" applyAlignment="1">
      <alignment horizontal="right" vertical="center"/>
    </xf>
    <xf numFmtId="3" fontId="10" fillId="0" borderId="31" xfId="0" applyNumberFormat="1" applyFont="1" applyBorder="1" applyAlignment="1">
      <alignment horizontal="right" vertical="center"/>
    </xf>
    <xf numFmtId="4" fontId="10" fillId="0" borderId="30" xfId="0" applyNumberFormat="1" applyFont="1" applyBorder="1" applyAlignment="1">
      <alignment horizontal="right" vertical="center"/>
    </xf>
    <xf numFmtId="0" fontId="26" fillId="0" borderId="1" xfId="0" applyFont="1" applyBorder="1" applyAlignment="1" applyProtection="1">
      <alignment wrapText="1"/>
      <protection locked="0"/>
    </xf>
    <xf numFmtId="0" fontId="12" fillId="0" borderId="76" xfId="0" applyFont="1" applyBorder="1" applyAlignment="1">
      <alignment horizontal="center" vertical="center"/>
    </xf>
    <xf numFmtId="0" fontId="12" fillId="0" borderId="76" xfId="0" applyFont="1" applyBorder="1" applyAlignment="1">
      <alignment horizontal="left" vertical="center" wrapText="1"/>
    </xf>
    <xf numFmtId="0" fontId="12" fillId="0" borderId="76" xfId="0" applyFont="1" applyBorder="1" applyAlignment="1">
      <alignment horizontal="left" vertical="center"/>
    </xf>
    <xf numFmtId="0" fontId="12" fillId="0" borderId="76" xfId="0" applyFont="1" applyBorder="1" applyAlignment="1">
      <alignment horizontal="right" vertical="center"/>
    </xf>
    <xf numFmtId="3" fontId="12" fillId="0" borderId="76" xfId="0" applyNumberFormat="1" applyFont="1" applyBorder="1" applyAlignment="1">
      <alignment horizontal="right" vertical="center"/>
    </xf>
    <xf numFmtId="3" fontId="12" fillId="0" borderId="77" xfId="0" applyNumberFormat="1" applyFont="1" applyBorder="1" applyAlignment="1">
      <alignment horizontal="right" vertical="center"/>
    </xf>
    <xf numFmtId="0" fontId="26" fillId="0" borderId="2" xfId="0" applyFont="1" applyBorder="1" applyAlignment="1" applyProtection="1">
      <alignment wrapText="1"/>
      <protection locked="0"/>
    </xf>
    <xf numFmtId="0" fontId="12" fillId="0" borderId="3" xfId="0" applyFont="1" applyBorder="1" applyAlignment="1">
      <alignment horizontal="center" vertical="center"/>
    </xf>
    <xf numFmtId="0" fontId="12" fillId="0" borderId="3" xfId="0" applyFont="1" applyBorder="1" applyAlignment="1">
      <alignment horizontal="left" vertical="center" wrapText="1"/>
    </xf>
    <xf numFmtId="0" fontId="12" fillId="0" borderId="3" xfId="0" applyFont="1" applyBorder="1" applyAlignment="1">
      <alignment horizontal="left" vertical="center"/>
    </xf>
    <xf numFmtId="0" fontId="12" fillId="0" borderId="3" xfId="0" applyFont="1" applyBorder="1" applyAlignment="1">
      <alignment horizontal="right" vertical="center"/>
    </xf>
    <xf numFmtId="3" fontId="12" fillId="0" borderId="3" xfId="0" applyNumberFormat="1" applyFont="1" applyBorder="1" applyAlignment="1">
      <alignment horizontal="right" vertical="center"/>
    </xf>
    <xf numFmtId="3" fontId="12" fillId="0" borderId="4" xfId="0" applyNumberFormat="1" applyFont="1" applyBorder="1" applyAlignment="1">
      <alignment horizontal="right" vertical="center"/>
    </xf>
    <xf numFmtId="4" fontId="12" fillId="0" borderId="3" xfId="0" applyNumberFormat="1" applyFont="1" applyBorder="1" applyAlignment="1">
      <alignment horizontal="right" vertical="center"/>
    </xf>
    <xf numFmtId="4" fontId="12" fillId="0" borderId="4" xfId="0" applyNumberFormat="1" applyFont="1" applyBorder="1" applyAlignment="1">
      <alignment horizontal="right" vertical="center"/>
    </xf>
    <xf numFmtId="49" fontId="26" fillId="0" borderId="3" xfId="0" applyNumberFormat="1" applyFont="1" applyBorder="1" applyAlignment="1">
      <alignment horizontal="center" vertical="center"/>
    </xf>
    <xf numFmtId="0" fontId="12" fillId="3" borderId="3" xfId="0" applyFont="1" applyFill="1" applyBorder="1" applyAlignment="1">
      <alignment horizontal="left" vertical="center" wrapText="1"/>
    </xf>
    <xf numFmtId="0" fontId="12" fillId="3" borderId="3" xfId="0" applyFont="1" applyFill="1" applyBorder="1" applyAlignment="1">
      <alignment horizontal="center" vertical="center"/>
    </xf>
    <xf numFmtId="0" fontId="26" fillId="0" borderId="5" xfId="0" applyFont="1" applyBorder="1" applyAlignment="1" applyProtection="1">
      <alignment wrapText="1"/>
      <protection locked="0"/>
    </xf>
    <xf numFmtId="0" fontId="12" fillId="0" borderId="6" xfId="0" applyFont="1" applyBorder="1" applyAlignment="1">
      <alignment horizontal="center" vertical="center"/>
    </xf>
    <xf numFmtId="0" fontId="12" fillId="0" borderId="6" xfId="0" applyFont="1" applyBorder="1" applyAlignment="1">
      <alignment horizontal="left" vertical="center" wrapText="1"/>
    </xf>
    <xf numFmtId="0" fontId="12" fillId="0" borderId="6" xfId="0" applyFont="1" applyBorder="1" applyAlignment="1">
      <alignment horizontal="left" vertical="center"/>
    </xf>
    <xf numFmtId="0" fontId="12" fillId="0" borderId="6" xfId="0" applyFont="1" applyBorder="1" applyAlignment="1">
      <alignment horizontal="right" vertical="center"/>
    </xf>
    <xf numFmtId="3" fontId="12" fillId="0" borderId="6" xfId="0" applyNumberFormat="1" applyFont="1" applyBorder="1" applyAlignment="1">
      <alignment horizontal="right" vertical="center"/>
    </xf>
    <xf numFmtId="3" fontId="12" fillId="0" borderId="7" xfId="0" applyNumberFormat="1" applyFont="1" applyBorder="1" applyAlignment="1">
      <alignment horizontal="right" vertical="center"/>
    </xf>
    <xf numFmtId="0" fontId="20" fillId="0" borderId="78" xfId="0" applyFont="1" applyBorder="1" applyAlignment="1">
      <alignment horizontal="right" vertical="center"/>
    </xf>
    <xf numFmtId="3" fontId="20" fillId="0" borderId="58" xfId="0" applyNumberFormat="1" applyFont="1" applyBorder="1" applyAlignment="1">
      <alignment horizontal="right" vertical="center"/>
    </xf>
    <xf numFmtId="0" fontId="20" fillId="0" borderId="58" xfId="0" applyFont="1" applyBorder="1" applyAlignment="1">
      <alignment horizontal="right" vertical="center"/>
    </xf>
    <xf numFmtId="164" fontId="20" fillId="0" borderId="58" xfId="1" applyNumberFormat="1" applyFont="1" applyFill="1" applyBorder="1" applyAlignment="1">
      <alignment horizontal="right" vertical="center"/>
    </xf>
    <xf numFmtId="3" fontId="12" fillId="0" borderId="79" xfId="0" applyNumberFormat="1" applyFont="1" applyBorder="1" applyAlignment="1">
      <alignment horizontal="right" vertical="center"/>
    </xf>
    <xf numFmtId="49" fontId="27" fillId="0" borderId="57" xfId="0" applyNumberFormat="1" applyFont="1" applyBorder="1" applyAlignment="1">
      <alignment horizontal="center" vertical="center"/>
    </xf>
    <xf numFmtId="0" fontId="20" fillId="0" borderId="0" xfId="0" applyFont="1" applyAlignment="1">
      <alignment horizontal="center" vertical="center"/>
    </xf>
    <xf numFmtId="0" fontId="20" fillId="0" borderId="0" xfId="0" applyFont="1" applyAlignment="1">
      <alignment horizontal="left" vertical="center" wrapText="1"/>
    </xf>
    <xf numFmtId="0" fontId="23" fillId="0" borderId="0" xfId="0" applyFont="1" applyAlignment="1">
      <alignment horizontal="left" vertical="center" wrapText="1"/>
    </xf>
    <xf numFmtId="3" fontId="23" fillId="0" borderId="0" xfId="0" applyNumberFormat="1" applyFont="1" applyAlignment="1">
      <alignment horizontal="right" vertical="center"/>
    </xf>
    <xf numFmtId="0" fontId="29" fillId="0" borderId="0" xfId="0" applyFont="1"/>
    <xf numFmtId="0" fontId="30" fillId="0" borderId="40" xfId="0" applyFont="1" applyBorder="1" applyAlignment="1">
      <alignment horizontal="center" vertical="center"/>
    </xf>
    <xf numFmtId="0" fontId="30" fillId="0" borderId="51" xfId="0" applyFont="1" applyBorder="1" applyAlignment="1">
      <alignment vertical="center"/>
    </xf>
    <xf numFmtId="0" fontId="30" fillId="0" borderId="41" xfId="0" applyFont="1" applyBorder="1" applyAlignment="1">
      <alignment horizontal="center" vertical="center"/>
    </xf>
    <xf numFmtId="0" fontId="29" fillId="0" borderId="0" xfId="0" applyFont="1" applyAlignment="1" applyProtection="1">
      <alignment wrapText="1"/>
      <protection locked="0"/>
    </xf>
    <xf numFmtId="0" fontId="31" fillId="0" borderId="34" xfId="0" applyFont="1" applyBorder="1" applyAlignment="1">
      <alignment horizontal="center" vertical="center"/>
    </xf>
    <xf numFmtId="0" fontId="31" fillId="0" borderId="30" xfId="0" applyFont="1" applyBorder="1" applyAlignment="1">
      <alignment horizontal="left" vertical="center"/>
    </xf>
    <xf numFmtId="0" fontId="31" fillId="0" borderId="30" xfId="0" applyFont="1" applyBorder="1" applyAlignment="1">
      <alignment horizontal="center" vertical="center"/>
    </xf>
    <xf numFmtId="0" fontId="31" fillId="0" borderId="30" xfId="0" applyFont="1" applyBorder="1" applyAlignment="1">
      <alignment horizontal="left" vertical="center" wrapText="1"/>
    </xf>
    <xf numFmtId="3" fontId="31" fillId="4" borderId="30" xfId="0" applyNumberFormat="1" applyFont="1" applyFill="1" applyBorder="1" applyAlignment="1">
      <alignment horizontal="right" vertical="center"/>
    </xf>
    <xf numFmtId="3" fontId="29" fillId="0" borderId="0" xfId="0" applyNumberFormat="1" applyFont="1"/>
    <xf numFmtId="0" fontId="25" fillId="0" borderId="0" xfId="0" applyFont="1" applyAlignment="1" applyProtection="1">
      <alignment wrapText="1"/>
      <protection locked="0"/>
    </xf>
    <xf numFmtId="0" fontId="32" fillId="0" borderId="0" xfId="0" applyFont="1" applyAlignment="1">
      <alignment horizontal="left" vertical="top"/>
    </xf>
    <xf numFmtId="0" fontId="33" fillId="2" borderId="11" xfId="0" applyFont="1" applyFill="1" applyBorder="1" applyAlignment="1">
      <alignment horizontal="center" vertical="center" wrapText="1"/>
    </xf>
    <xf numFmtId="0" fontId="33" fillId="2" borderId="14" xfId="0" applyFont="1" applyFill="1" applyBorder="1" applyAlignment="1">
      <alignment horizontal="center" vertical="center" wrapText="1"/>
    </xf>
    <xf numFmtId="0" fontId="33" fillId="2" borderId="13" xfId="0" applyFont="1" applyFill="1" applyBorder="1" applyAlignment="1">
      <alignment horizontal="center" vertical="center" wrapText="1"/>
    </xf>
    <xf numFmtId="0" fontId="33" fillId="2" borderId="16" xfId="0" applyFont="1" applyFill="1" applyBorder="1" applyAlignment="1">
      <alignment horizontal="center" vertical="center"/>
    </xf>
    <xf numFmtId="0" fontId="33" fillId="2" borderId="17" xfId="0" applyFont="1" applyFill="1" applyBorder="1" applyAlignment="1">
      <alignment horizontal="center" vertical="center"/>
    </xf>
    <xf numFmtId="0" fontId="34" fillId="0" borderId="18" xfId="0" applyFont="1" applyBorder="1" applyAlignment="1">
      <alignment horizontal="center" vertical="center"/>
    </xf>
    <xf numFmtId="0" fontId="34" fillId="0" borderId="19" xfId="0" applyFont="1" applyBorder="1" applyAlignment="1">
      <alignment horizontal="center" vertical="center"/>
    </xf>
    <xf numFmtId="0" fontId="34" fillId="0" borderId="20" xfId="0" applyFont="1" applyBorder="1" applyAlignment="1">
      <alignment horizontal="center" vertical="center"/>
    </xf>
    <xf numFmtId="0" fontId="32" fillId="0" borderId="34" xfId="0" applyFont="1" applyBorder="1" applyAlignment="1">
      <alignment horizontal="center" vertical="center"/>
    </xf>
    <xf numFmtId="0" fontId="32" fillId="0" borderId="30" xfId="0" applyFont="1" applyBorder="1" applyAlignment="1">
      <alignment horizontal="left" vertical="center" wrapText="1"/>
    </xf>
    <xf numFmtId="0" fontId="32" fillId="0" borderId="30" xfId="0" applyFont="1" applyBorder="1" applyAlignment="1">
      <alignment horizontal="left" vertical="center"/>
    </xf>
    <xf numFmtId="3" fontId="32" fillId="0" borderId="30" xfId="0" applyNumberFormat="1" applyFont="1" applyBorder="1" applyAlignment="1">
      <alignment horizontal="right" vertical="center"/>
    </xf>
    <xf numFmtId="3" fontId="32" fillId="4" borderId="30" xfId="0" applyNumberFormat="1" applyFont="1" applyFill="1" applyBorder="1" applyAlignment="1">
      <alignment horizontal="right" vertical="center"/>
    </xf>
    <xf numFmtId="3" fontId="35" fillId="0" borderId="30" xfId="0" applyNumberFormat="1" applyFont="1" applyBorder="1" applyAlignment="1">
      <alignment horizontal="right" vertical="center"/>
    </xf>
    <xf numFmtId="3" fontId="35" fillId="4" borderId="30" xfId="0" applyNumberFormat="1" applyFont="1" applyFill="1" applyBorder="1" applyAlignment="1">
      <alignment horizontal="right" vertical="center"/>
    </xf>
    <xf numFmtId="0" fontId="36" fillId="0" borderId="61" xfId="0" applyFont="1" applyBorder="1" applyAlignment="1">
      <alignment horizontal="center" vertical="center" wrapText="1"/>
    </xf>
    <xf numFmtId="0" fontId="36" fillId="0" borderId="62" xfId="0" applyFont="1" applyBorder="1" applyAlignment="1">
      <alignment horizontal="center" vertical="center"/>
    </xf>
    <xf numFmtId="0" fontId="37" fillId="0" borderId="0" xfId="0" applyFont="1" applyAlignment="1" applyProtection="1">
      <alignment wrapText="1"/>
      <protection locked="0"/>
    </xf>
    <xf numFmtId="168" fontId="37" fillId="0" borderId="0" xfId="1" applyNumberFormat="1" applyFont="1" applyFill="1" applyAlignment="1" applyProtection="1">
      <alignment wrapText="1"/>
      <protection locked="0"/>
    </xf>
    <xf numFmtId="0" fontId="33" fillId="2" borderId="35" xfId="0" applyFont="1" applyFill="1" applyBorder="1" applyAlignment="1">
      <alignment horizontal="center" vertical="center"/>
    </xf>
    <xf numFmtId="0" fontId="33" fillId="2" borderId="37" xfId="0" applyFont="1" applyFill="1" applyBorder="1" applyAlignment="1">
      <alignment horizontal="right" vertical="center"/>
    </xf>
    <xf numFmtId="165" fontId="33" fillId="2" borderId="38" xfId="0" applyNumberFormat="1" applyFont="1" applyFill="1" applyBorder="1" applyAlignment="1">
      <alignment horizontal="left" vertical="center"/>
    </xf>
    <xf numFmtId="0" fontId="33" fillId="2" borderId="12" xfId="0" applyFont="1" applyFill="1" applyBorder="1" applyAlignment="1">
      <alignment horizontal="center" vertical="center" wrapText="1"/>
    </xf>
    <xf numFmtId="0" fontId="33" fillId="2" borderId="15" xfId="0" applyFont="1" applyFill="1" applyBorder="1" applyAlignment="1">
      <alignment horizontal="center" vertical="center" wrapText="1"/>
    </xf>
    <xf numFmtId="0" fontId="32" fillId="0" borderId="0" xfId="0" applyFont="1"/>
    <xf numFmtId="0" fontId="3" fillId="0" borderId="0" xfId="0" applyFont="1"/>
    <xf numFmtId="0" fontId="39" fillId="0" borderId="0" xfId="0" applyFont="1" applyAlignment="1">
      <alignment wrapText="1"/>
    </xf>
    <xf numFmtId="0" fontId="39" fillId="0" borderId="0" xfId="0" applyFont="1"/>
    <xf numFmtId="0" fontId="4" fillId="0" borderId="0" xfId="0" applyFont="1"/>
    <xf numFmtId="0" fontId="40" fillId="0" borderId="40" xfId="0" applyFont="1" applyBorder="1" applyAlignment="1">
      <alignment horizontal="center" vertical="center"/>
    </xf>
    <xf numFmtId="0" fontId="40" fillId="0" borderId="41" xfId="0" applyFont="1" applyBorder="1" applyAlignment="1">
      <alignment horizontal="center" vertical="center"/>
    </xf>
    <xf numFmtId="0" fontId="41" fillId="0" borderId="40" xfId="0" applyFont="1" applyBorder="1" applyAlignment="1">
      <alignment horizontal="center" vertical="center" wrapText="1"/>
    </xf>
    <xf numFmtId="0" fontId="41" fillId="0" borderId="41" xfId="0" applyFont="1" applyBorder="1" applyAlignment="1">
      <alignment horizontal="center" vertical="center" wrapText="1"/>
    </xf>
    <xf numFmtId="0" fontId="39" fillId="0" borderId="34" xfId="0" applyFont="1" applyBorder="1" applyAlignment="1">
      <alignment horizontal="center" vertical="center"/>
    </xf>
    <xf numFmtId="0" fontId="39" fillId="0" borderId="30" xfId="0" applyFont="1" applyBorder="1" applyAlignment="1">
      <alignment horizontal="center" vertical="center"/>
    </xf>
    <xf numFmtId="0" fontId="39" fillId="0" borderId="30" xfId="0" applyFont="1" applyBorder="1" applyAlignment="1">
      <alignment horizontal="left" vertical="center" wrapText="1"/>
    </xf>
    <xf numFmtId="3" fontId="39" fillId="0" borderId="30" xfId="0" applyNumberFormat="1" applyFont="1" applyBorder="1" applyAlignment="1">
      <alignment horizontal="right" vertical="center"/>
    </xf>
    <xf numFmtId="3" fontId="39" fillId="0" borderId="31" xfId="0" applyNumberFormat="1" applyFont="1" applyBorder="1" applyAlignment="1">
      <alignment horizontal="right" vertical="center"/>
    </xf>
    <xf numFmtId="0" fontId="39" fillId="0" borderId="30" xfId="0" applyFont="1" applyBorder="1" applyAlignment="1">
      <alignment horizontal="right" vertical="center"/>
    </xf>
    <xf numFmtId="0" fontId="42" fillId="0" borderId="53" xfId="0" applyFont="1" applyBorder="1" applyAlignment="1">
      <alignment horizontal="center" vertical="center" wrapText="1"/>
    </xf>
    <xf numFmtId="0" fontId="42" fillId="0" borderId="54" xfId="0" applyFont="1" applyBorder="1" applyAlignment="1">
      <alignment horizontal="center" vertical="center" wrapText="1"/>
    </xf>
    <xf numFmtId="165" fontId="42" fillId="0" borderId="54" xfId="0" applyNumberFormat="1" applyFont="1" applyBorder="1" applyAlignment="1">
      <alignment horizontal="center" vertical="center" wrapText="1"/>
    </xf>
    <xf numFmtId="0" fontId="42" fillId="0" borderId="55" xfId="0" applyFont="1" applyBorder="1" applyAlignment="1">
      <alignment horizontal="center" vertical="center" wrapText="1"/>
    </xf>
    <xf numFmtId="0" fontId="38" fillId="0" borderId="56" xfId="0" applyFont="1" applyBorder="1" applyAlignment="1">
      <alignment horizontal="center" vertical="center"/>
    </xf>
    <xf numFmtId="0" fontId="38" fillId="0" borderId="57" xfId="0" applyFont="1" applyBorder="1" applyAlignment="1">
      <alignment horizontal="center" vertical="center"/>
    </xf>
    <xf numFmtId="0" fontId="38" fillId="0" borderId="57" xfId="0" applyFont="1" applyBorder="1" applyAlignment="1">
      <alignment horizontal="left" vertical="center" wrapText="1"/>
    </xf>
    <xf numFmtId="0" fontId="38" fillId="3" borderId="57" xfId="0" applyFont="1" applyFill="1" applyBorder="1" applyAlignment="1">
      <alignment horizontal="left" vertical="center" wrapText="1"/>
    </xf>
    <xf numFmtId="0" fontId="43" fillId="3" borderId="57" xfId="0" applyFont="1" applyFill="1" applyBorder="1" applyAlignment="1">
      <alignment horizontal="left" vertical="center" wrapText="1"/>
    </xf>
    <xf numFmtId="3" fontId="38" fillId="3" borderId="57" xfId="0" applyNumberFormat="1" applyFont="1" applyFill="1" applyBorder="1" applyAlignment="1">
      <alignment horizontal="right" vertical="center"/>
    </xf>
    <xf numFmtId="0" fontId="38" fillId="3" borderId="58" xfId="0" applyFont="1" applyFill="1" applyBorder="1" applyAlignment="1">
      <alignment horizontal="right" vertical="center"/>
    </xf>
    <xf numFmtId="3" fontId="38" fillId="3" borderId="58" xfId="0" applyNumberFormat="1" applyFont="1" applyFill="1" applyBorder="1" applyAlignment="1">
      <alignment horizontal="right" vertical="center"/>
    </xf>
    <xf numFmtId="0" fontId="44" fillId="5" borderId="57" xfId="0" applyFont="1" applyFill="1" applyBorder="1" applyAlignment="1">
      <alignment horizontal="left" vertical="center" wrapText="1"/>
    </xf>
    <xf numFmtId="0" fontId="43" fillId="5" borderId="57" xfId="0" applyFont="1" applyFill="1" applyBorder="1" applyAlignment="1">
      <alignment horizontal="left" vertical="center" wrapText="1"/>
    </xf>
    <xf numFmtId="3" fontId="44" fillId="5" borderId="57" xfId="0" applyNumberFormat="1" applyFont="1" applyFill="1" applyBorder="1" applyAlignment="1">
      <alignment horizontal="right" vertical="center"/>
    </xf>
    <xf numFmtId="3" fontId="44" fillId="5" borderId="58" xfId="0" applyNumberFormat="1" applyFont="1" applyFill="1" applyBorder="1" applyAlignment="1">
      <alignment horizontal="right" vertical="center"/>
    </xf>
    <xf numFmtId="0" fontId="45" fillId="5" borderId="57" xfId="0" applyFont="1" applyFill="1" applyBorder="1" applyAlignment="1">
      <alignment horizontal="left" vertical="center" wrapText="1"/>
    </xf>
    <xf numFmtId="0" fontId="38" fillId="5" borderId="57" xfId="0" applyFont="1" applyFill="1" applyBorder="1" applyAlignment="1">
      <alignment horizontal="left" vertical="center" wrapText="1"/>
    </xf>
    <xf numFmtId="3" fontId="45" fillId="5" borderId="57" xfId="0" applyNumberFormat="1" applyFont="1" applyFill="1" applyBorder="1" applyAlignment="1">
      <alignment horizontal="right" vertical="center"/>
    </xf>
    <xf numFmtId="3" fontId="45" fillId="5" borderId="58" xfId="0" applyNumberFormat="1" applyFont="1" applyFill="1" applyBorder="1" applyAlignment="1">
      <alignment horizontal="right" vertical="center"/>
    </xf>
    <xf numFmtId="0" fontId="46" fillId="0" borderId="0" xfId="0" applyFont="1" applyAlignment="1">
      <alignment horizontal="center" vertical="center"/>
    </xf>
    <xf numFmtId="0" fontId="47" fillId="0" borderId="0" xfId="0" applyFont="1" applyAlignment="1">
      <alignment horizontal="left" vertical="center"/>
    </xf>
    <xf numFmtId="0" fontId="56" fillId="2" borderId="11" xfId="0" applyFont="1" applyFill="1" applyBorder="1" applyAlignment="1">
      <alignment horizontal="center" vertical="center" wrapText="1"/>
    </xf>
    <xf numFmtId="0" fontId="56" fillId="2" borderId="13" xfId="0" applyFont="1" applyFill="1" applyBorder="1" applyAlignment="1">
      <alignment horizontal="center" vertical="center" wrapText="1"/>
    </xf>
    <xf numFmtId="0" fontId="56" fillId="2" borderId="14" xfId="0" applyFont="1" applyFill="1" applyBorder="1" applyAlignment="1">
      <alignment horizontal="center" vertical="center" wrapText="1"/>
    </xf>
    <xf numFmtId="0" fontId="56" fillId="2" borderId="16" xfId="0" applyFont="1" applyFill="1" applyBorder="1" applyAlignment="1">
      <alignment horizontal="center" vertical="center"/>
    </xf>
    <xf numFmtId="0" fontId="56" fillId="2" borderId="17" xfId="0" applyFont="1" applyFill="1" applyBorder="1" applyAlignment="1">
      <alignment horizontal="center" vertical="center"/>
    </xf>
    <xf numFmtId="0" fontId="57" fillId="0" borderId="18" xfId="0" applyFont="1" applyBorder="1" applyAlignment="1">
      <alignment horizontal="center" vertical="center"/>
    </xf>
    <xf numFmtId="0" fontId="57" fillId="0" borderId="19" xfId="0" applyFont="1" applyBorder="1" applyAlignment="1">
      <alignment horizontal="center" vertical="center"/>
    </xf>
    <xf numFmtId="0" fontId="57" fillId="0" borderId="20" xfId="0" applyFont="1" applyBorder="1" applyAlignment="1">
      <alignment horizontal="center" vertical="center"/>
    </xf>
    <xf numFmtId="3" fontId="31" fillId="0" borderId="30" xfId="0" applyNumberFormat="1" applyFont="1" applyBorder="1" applyAlignment="1">
      <alignment horizontal="right" vertical="center"/>
    </xf>
    <xf numFmtId="4" fontId="59" fillId="3" borderId="30" xfId="0" applyNumberFormat="1" applyFont="1" applyFill="1" applyBorder="1" applyAlignment="1">
      <alignment horizontal="right" vertical="center"/>
    </xf>
    <xf numFmtId="3" fontId="59" fillId="0" borderId="30" xfId="0" applyNumberFormat="1" applyFont="1" applyBorder="1" applyAlignment="1">
      <alignment horizontal="right" vertical="center"/>
    </xf>
    <xf numFmtId="0" fontId="31" fillId="3" borderId="30" xfId="0" applyFont="1" applyFill="1" applyBorder="1" applyAlignment="1">
      <alignment horizontal="left" vertical="center" wrapText="1"/>
    </xf>
    <xf numFmtId="0" fontId="32" fillId="0" borderId="30" xfId="0" applyFont="1" applyBorder="1" applyAlignment="1">
      <alignment horizontal="right" vertical="center"/>
    </xf>
    <xf numFmtId="3" fontId="32" fillId="0" borderId="31" xfId="0" applyNumberFormat="1" applyFont="1" applyBorder="1" applyAlignment="1">
      <alignment horizontal="right" vertical="center"/>
    </xf>
    <xf numFmtId="0" fontId="32" fillId="0" borderId="31" xfId="0" applyFont="1" applyBorder="1" applyAlignment="1">
      <alignment horizontal="right" vertical="center"/>
    </xf>
    <xf numFmtId="0" fontId="56" fillId="2" borderId="43" xfId="0" applyFont="1" applyFill="1" applyBorder="1" applyAlignment="1">
      <alignment horizontal="left" vertical="center" wrapText="1"/>
    </xf>
    <xf numFmtId="0" fontId="56" fillId="2" borderId="44" xfId="0" applyFont="1" applyFill="1" applyBorder="1" applyAlignment="1">
      <alignment horizontal="left" vertical="center" wrapText="1"/>
    </xf>
    <xf numFmtId="0" fontId="56" fillId="2" borderId="36" xfId="0" applyFont="1" applyFill="1" applyBorder="1" applyAlignment="1">
      <alignment horizontal="left" vertical="center" wrapText="1"/>
    </xf>
    <xf numFmtId="0" fontId="56" fillId="2" borderId="45" xfId="0" applyFont="1" applyFill="1" applyBorder="1" applyAlignment="1">
      <alignment horizontal="left" vertical="center" wrapText="1"/>
    </xf>
    <xf numFmtId="0" fontId="57" fillId="0" borderId="72" xfId="0" applyFont="1" applyBorder="1" applyAlignment="1">
      <alignment horizontal="center" vertical="center"/>
    </xf>
    <xf numFmtId="0" fontId="31" fillId="0" borderId="56" xfId="0" applyFont="1" applyBorder="1" applyAlignment="1">
      <alignment horizontal="center" vertical="center"/>
    </xf>
    <xf numFmtId="0" fontId="31" fillId="0" borderId="57" xfId="0" applyFont="1" applyBorder="1" applyAlignment="1">
      <alignment horizontal="left" vertical="center" wrapText="1"/>
    </xf>
    <xf numFmtId="0" fontId="31" fillId="0" borderId="57" xfId="0" applyFont="1" applyBorder="1" applyAlignment="1">
      <alignment horizontal="left" vertical="center"/>
    </xf>
    <xf numFmtId="3" fontId="31" fillId="0" borderId="57" xfId="0" applyNumberFormat="1" applyFont="1" applyBorder="1" applyAlignment="1">
      <alignment horizontal="right" vertical="center"/>
    </xf>
    <xf numFmtId="0" fontId="31" fillId="0" borderId="57" xfId="0" applyFont="1" applyBorder="1" applyAlignment="1">
      <alignment horizontal="right" vertical="center"/>
    </xf>
    <xf numFmtId="164" fontId="31" fillId="0" borderId="57" xfId="1" applyNumberFormat="1" applyFont="1" applyFill="1" applyBorder="1" applyAlignment="1">
      <alignment horizontal="right" vertical="center"/>
    </xf>
    <xf numFmtId="164" fontId="31" fillId="0" borderId="57" xfId="0" applyNumberFormat="1" applyFont="1" applyBorder="1" applyAlignment="1">
      <alignment horizontal="right" vertical="center"/>
    </xf>
    <xf numFmtId="164" fontId="31" fillId="0" borderId="58" xfId="0" applyNumberFormat="1" applyFont="1" applyBorder="1" applyAlignment="1">
      <alignment horizontal="right" vertical="center" wrapText="1"/>
    </xf>
    <xf numFmtId="3" fontId="55" fillId="0" borderId="57" xfId="0" applyNumberFormat="1" applyFont="1" applyBorder="1" applyAlignment="1">
      <alignment horizontal="right" vertical="center"/>
    </xf>
    <xf numFmtId="164" fontId="55" fillId="0" borderId="57" xfId="1" applyNumberFormat="1" applyFont="1" applyFill="1" applyBorder="1" applyAlignment="1">
      <alignment horizontal="right" vertical="center"/>
    </xf>
    <xf numFmtId="0" fontId="55" fillId="0" borderId="57" xfId="0" applyFont="1" applyBorder="1" applyAlignment="1">
      <alignment horizontal="right" vertical="center"/>
    </xf>
    <xf numFmtId="2" fontId="31" fillId="0" borderId="57" xfId="0" applyNumberFormat="1" applyFont="1" applyBorder="1" applyAlignment="1">
      <alignment horizontal="right" vertical="center"/>
    </xf>
    <xf numFmtId="49" fontId="29" fillId="0" borderId="56" xfId="0" applyNumberFormat="1" applyFont="1" applyBorder="1" applyAlignment="1">
      <alignment horizontal="center" vertical="center"/>
    </xf>
    <xf numFmtId="0" fontId="31" fillId="0" borderId="58" xfId="0" applyFont="1" applyBorder="1" applyAlignment="1">
      <alignment horizontal="right" vertical="center" wrapText="1"/>
    </xf>
    <xf numFmtId="0" fontId="57" fillId="0" borderId="74" xfId="0" applyFont="1" applyBorder="1" applyAlignment="1">
      <alignment horizontal="center" vertical="center"/>
    </xf>
    <xf numFmtId="43" fontId="57" fillId="0" borderId="74" xfId="1" applyFont="1" applyFill="1" applyBorder="1" applyAlignment="1">
      <alignment horizontal="center" vertical="center"/>
    </xf>
    <xf numFmtId="3" fontId="57" fillId="0" borderId="74" xfId="0" applyNumberFormat="1" applyFont="1" applyBorder="1" applyAlignment="1">
      <alignment horizontal="center" vertical="center"/>
    </xf>
    <xf numFmtId="0" fontId="57" fillId="0" borderId="75" xfId="0" applyFont="1" applyBorder="1" applyAlignment="1">
      <alignment horizontal="center" vertical="center"/>
    </xf>
    <xf numFmtId="0" fontId="37" fillId="0" borderId="0" xfId="0" applyFont="1"/>
    <xf numFmtId="37" fontId="31" fillId="0" borderId="57" xfId="1" applyNumberFormat="1" applyFont="1" applyFill="1" applyBorder="1" applyAlignment="1">
      <alignment horizontal="right" vertical="center"/>
    </xf>
    <xf numFmtId="3" fontId="57" fillId="0" borderId="72" xfId="0" applyNumberFormat="1" applyFont="1" applyBorder="1" applyAlignment="1">
      <alignment horizontal="center" vertical="center"/>
    </xf>
    <xf numFmtId="3" fontId="57" fillId="0" borderId="73" xfId="0" applyNumberFormat="1" applyFont="1" applyBorder="1" applyAlignment="1">
      <alignment horizontal="center" vertical="center"/>
    </xf>
    <xf numFmtId="3" fontId="31" fillId="0" borderId="58" xfId="0" applyNumberFormat="1" applyFont="1" applyBorder="1" applyAlignment="1">
      <alignment horizontal="right" vertical="center" wrapText="1"/>
    </xf>
    <xf numFmtId="49" fontId="12" fillId="0" borderId="3" xfId="0" applyNumberFormat="1" applyFont="1" applyBorder="1" applyAlignment="1">
      <alignment horizontal="center" vertical="center"/>
    </xf>
    <xf numFmtId="0" fontId="21" fillId="0" borderId="57" xfId="0" applyFont="1" applyBorder="1" applyAlignment="1">
      <alignment horizontal="left" vertical="center" wrapText="1"/>
    </xf>
    <xf numFmtId="3" fontId="20" fillId="0" borderId="57" xfId="0" applyNumberFormat="1" applyFont="1" applyBorder="1" applyAlignment="1">
      <alignment horizontal="right" vertical="center"/>
    </xf>
    <xf numFmtId="0" fontId="22" fillId="0" borderId="57" xfId="0" applyFont="1" applyBorder="1" applyAlignment="1">
      <alignment horizontal="left" vertical="center" wrapText="1"/>
    </xf>
    <xf numFmtId="3" fontId="22" fillId="0" borderId="57" xfId="0" applyNumberFormat="1" applyFont="1" applyBorder="1" applyAlignment="1">
      <alignment horizontal="right" vertical="center"/>
    </xf>
    <xf numFmtId="3" fontId="22" fillId="0" borderId="58" xfId="0" applyNumberFormat="1" applyFont="1" applyBorder="1" applyAlignment="1">
      <alignment horizontal="right" vertical="center"/>
    </xf>
    <xf numFmtId="0" fontId="23" fillId="0" borderId="57" xfId="0" applyFont="1" applyBorder="1" applyAlignment="1">
      <alignment horizontal="left" vertical="center" wrapText="1"/>
    </xf>
    <xf numFmtId="3" fontId="23" fillId="0" borderId="57" xfId="0" applyNumberFormat="1" applyFont="1" applyBorder="1" applyAlignment="1">
      <alignment horizontal="right" vertical="center"/>
    </xf>
    <xf numFmtId="3" fontId="23" fillId="0" borderId="58" xfId="0" applyNumberFormat="1" applyFont="1" applyBorder="1" applyAlignment="1">
      <alignment horizontal="right" vertical="center"/>
    </xf>
    <xf numFmtId="168" fontId="20" fillId="3" borderId="58" xfId="1" applyNumberFormat="1" applyFont="1" applyFill="1" applyBorder="1" applyAlignment="1">
      <alignment horizontal="right" vertical="center"/>
    </xf>
    <xf numFmtId="168" fontId="20" fillId="0" borderId="58" xfId="1" applyNumberFormat="1" applyFont="1" applyFill="1" applyBorder="1" applyAlignment="1">
      <alignment horizontal="right" vertical="center"/>
    </xf>
    <xf numFmtId="43" fontId="20" fillId="0" borderId="58" xfId="1" applyFont="1" applyFill="1" applyBorder="1" applyAlignment="1">
      <alignment horizontal="right" vertical="center"/>
    </xf>
    <xf numFmtId="0" fontId="60" fillId="2" borderId="59" xfId="0" applyFont="1" applyFill="1" applyBorder="1" applyAlignment="1">
      <alignment horizontal="center" vertical="center" wrapText="1"/>
    </xf>
    <xf numFmtId="0" fontId="60" fillId="2" borderId="60" xfId="0" applyFont="1" applyFill="1" applyBorder="1" applyAlignment="1">
      <alignment horizontal="center" vertical="center" wrapText="1"/>
    </xf>
    <xf numFmtId="0" fontId="36" fillId="0" borderId="30" xfId="0" applyFont="1" applyBorder="1" applyAlignment="1">
      <alignment horizontal="center" vertical="center" wrapText="1"/>
    </xf>
    <xf numFmtId="0" fontId="36" fillId="0" borderId="63" xfId="0" applyFont="1" applyBorder="1" applyAlignment="1">
      <alignment horizontal="center" vertical="center" wrapText="1"/>
    </xf>
    <xf numFmtId="0" fontId="36" fillId="3" borderId="64" xfId="0" applyFont="1" applyFill="1" applyBorder="1" applyAlignment="1">
      <alignment horizontal="center" vertical="center" wrapText="1"/>
    </xf>
    <xf numFmtId="0" fontId="62" fillId="3" borderId="65" xfId="0" applyFont="1" applyFill="1" applyBorder="1" applyAlignment="1">
      <alignment horizontal="center" vertical="center"/>
    </xf>
    <xf numFmtId="0" fontId="61" fillId="3" borderId="66" xfId="0" applyFont="1" applyFill="1" applyBorder="1" applyAlignment="1">
      <alignment horizontal="left" vertical="center" wrapText="1"/>
    </xf>
    <xf numFmtId="0" fontId="61" fillId="3" borderId="67" xfId="0" applyFont="1" applyFill="1" applyBorder="1" applyAlignment="1">
      <alignment horizontal="center" vertical="center"/>
    </xf>
    <xf numFmtId="0" fontId="61" fillId="3" borderId="68" xfId="0" applyFont="1" applyFill="1" applyBorder="1" applyAlignment="1">
      <alignment horizontal="right" vertical="center" wrapText="1"/>
    </xf>
    <xf numFmtId="0" fontId="61" fillId="3" borderId="67" xfId="0" applyFont="1" applyFill="1" applyBorder="1" applyAlignment="1">
      <alignment horizontal="right" vertical="center" wrapText="1"/>
    </xf>
    <xf numFmtId="0" fontId="61" fillId="3" borderId="67" xfId="0" applyFont="1" applyFill="1" applyBorder="1" applyAlignment="1">
      <alignment horizontal="right" vertical="center"/>
    </xf>
    <xf numFmtId="0" fontId="61" fillId="3" borderId="132" xfId="0" applyFont="1" applyFill="1" applyBorder="1" applyAlignment="1">
      <alignment horizontal="right" vertical="center"/>
    </xf>
    <xf numFmtId="0" fontId="61" fillId="3" borderId="69" xfId="0" applyFont="1" applyFill="1" applyBorder="1" applyAlignment="1">
      <alignment horizontal="right" vertical="center"/>
    </xf>
    <xf numFmtId="0" fontId="64" fillId="0" borderId="61" xfId="0" applyFont="1" applyBorder="1" applyAlignment="1">
      <alignment horizontal="center" vertical="center" wrapText="1"/>
    </xf>
    <xf numFmtId="0" fontId="62" fillId="3" borderId="70" xfId="0" applyFont="1" applyFill="1" applyBorder="1" applyAlignment="1">
      <alignment horizontal="center" vertical="center"/>
    </xf>
    <xf numFmtId="0" fontId="61" fillId="3" borderId="71" xfId="0" applyFont="1" applyFill="1" applyBorder="1" applyAlignment="1">
      <alignment horizontal="left" vertical="center" wrapText="1"/>
    </xf>
    <xf numFmtId="0" fontId="62" fillId="0" borderId="65" xfId="0" applyFont="1" applyBorder="1" applyAlignment="1">
      <alignment horizontal="center" vertical="center"/>
    </xf>
    <xf numFmtId="0" fontId="61" fillId="0" borderId="71" xfId="0" applyFont="1" applyBorder="1" applyAlignment="1">
      <alignment horizontal="left" vertical="center" wrapText="1"/>
    </xf>
    <xf numFmtId="0" fontId="61" fillId="0" borderId="67" xfId="0" applyFont="1" applyBorder="1" applyAlignment="1">
      <alignment horizontal="center" vertical="center"/>
    </xf>
    <xf numFmtId="3" fontId="61" fillId="0" borderId="67" xfId="0" applyNumberFormat="1" applyFont="1" applyBorder="1" applyAlignment="1">
      <alignment horizontal="right" vertical="center" wrapText="1"/>
    </xf>
    <xf numFmtId="0" fontId="61" fillId="0" borderId="67" xfId="0" applyFont="1" applyBorder="1" applyAlignment="1">
      <alignment horizontal="right" vertical="center"/>
    </xf>
    <xf numFmtId="3" fontId="61" fillId="0" borderId="69" xfId="0" applyNumberFormat="1" applyFont="1" applyBorder="1" applyAlignment="1">
      <alignment horizontal="right" vertical="center"/>
    </xf>
    <xf numFmtId="3" fontId="61" fillId="0" borderId="67" xfId="0" applyNumberFormat="1" applyFont="1" applyBorder="1" applyAlignment="1">
      <alignment horizontal="right" vertical="center"/>
    </xf>
    <xf numFmtId="164" fontId="61" fillId="0" borderId="69" xfId="1" applyNumberFormat="1" applyFont="1" applyFill="1" applyBorder="1" applyAlignment="1">
      <alignment horizontal="right" vertical="center"/>
    </xf>
    <xf numFmtId="0" fontId="62" fillId="0" borderId="133" xfId="0" applyFont="1" applyBorder="1" applyAlignment="1">
      <alignment horizontal="center" vertical="center"/>
    </xf>
    <xf numFmtId="0" fontId="61" fillId="0" borderId="134" xfId="0" applyFont="1" applyBorder="1" applyAlignment="1">
      <alignment horizontal="left" vertical="center" wrapText="1"/>
    </xf>
    <xf numFmtId="0" fontId="61" fillId="0" borderId="135" xfId="0" applyFont="1" applyBorder="1" applyAlignment="1">
      <alignment horizontal="center" vertical="center"/>
    </xf>
    <xf numFmtId="3" fontId="61" fillId="0" borderId="135" xfId="0" applyNumberFormat="1" applyFont="1" applyBorder="1" applyAlignment="1">
      <alignment horizontal="right" vertical="center" wrapText="1"/>
    </xf>
    <xf numFmtId="3" fontId="61" fillId="0" borderId="135" xfId="0" applyNumberFormat="1" applyFont="1" applyBorder="1" applyAlignment="1">
      <alignment horizontal="right" vertical="center"/>
    </xf>
    <xf numFmtId="0" fontId="61" fillId="0" borderId="135" xfId="0" applyFont="1" applyBorder="1" applyAlignment="1">
      <alignment horizontal="right" vertical="center"/>
    </xf>
    <xf numFmtId="3" fontId="61" fillId="0" borderId="136" xfId="0" applyNumberFormat="1" applyFont="1" applyBorder="1" applyAlignment="1">
      <alignment horizontal="right" vertical="center"/>
    </xf>
    <xf numFmtId="0" fontId="62" fillId="0" borderId="137" xfId="0" applyFont="1" applyBorder="1" applyAlignment="1">
      <alignment horizontal="center" vertical="center"/>
    </xf>
    <xf numFmtId="0" fontId="61" fillId="0" borderId="138" xfId="0" applyFont="1" applyBorder="1" applyAlignment="1">
      <alignment horizontal="left" vertical="center" wrapText="1"/>
    </xf>
    <xf numFmtId="0" fontId="61" fillId="0" borderId="139" xfId="0" applyFont="1" applyBorder="1" applyAlignment="1">
      <alignment horizontal="center" vertical="center"/>
    </xf>
    <xf numFmtId="3" fontId="61" fillId="0" borderId="140" xfId="0" applyNumberFormat="1" applyFont="1" applyBorder="1" applyAlignment="1">
      <alignment horizontal="right" vertical="center" wrapText="1"/>
    </xf>
    <xf numFmtId="3" fontId="61" fillId="0" borderId="140" xfId="0" applyNumberFormat="1" applyFont="1" applyBorder="1" applyAlignment="1">
      <alignment horizontal="right" vertical="center"/>
    </xf>
    <xf numFmtId="0" fontId="61" fillId="0" borderId="140" xfId="0" applyFont="1" applyBorder="1" applyAlignment="1">
      <alignment horizontal="right" vertical="center"/>
    </xf>
    <xf numFmtId="3" fontId="61" fillId="0" borderId="141" xfId="0" applyNumberFormat="1" applyFont="1" applyBorder="1" applyAlignment="1">
      <alignment horizontal="right" vertical="center"/>
    </xf>
    <xf numFmtId="0" fontId="62" fillId="0" borderId="142" xfId="0" applyFont="1" applyBorder="1" applyAlignment="1">
      <alignment horizontal="center" vertical="center"/>
    </xf>
    <xf numFmtId="0" fontId="61" fillId="0" borderId="143" xfId="0" applyFont="1" applyBorder="1" applyAlignment="1">
      <alignment horizontal="left" vertical="center" wrapText="1"/>
    </xf>
    <xf numFmtId="0" fontId="61" fillId="0" borderId="144" xfId="0" applyFont="1" applyBorder="1" applyAlignment="1">
      <alignment horizontal="center" vertical="center"/>
    </xf>
    <xf numFmtId="3" fontId="61" fillId="0" borderId="145" xfId="0" applyNumberFormat="1" applyFont="1" applyBorder="1" applyAlignment="1">
      <alignment horizontal="right" vertical="center" wrapText="1"/>
    </xf>
    <xf numFmtId="3" fontId="61" fillId="0" borderId="145" xfId="0" applyNumberFormat="1" applyFont="1" applyBorder="1" applyAlignment="1">
      <alignment horizontal="right" vertical="center"/>
    </xf>
    <xf numFmtId="0" fontId="61" fillId="0" borderId="145" xfId="0" applyFont="1" applyBorder="1" applyAlignment="1">
      <alignment horizontal="right" vertical="center"/>
    </xf>
    <xf numFmtId="3" fontId="61" fillId="0" borderId="146" xfId="0" applyNumberFormat="1" applyFont="1" applyBorder="1" applyAlignment="1">
      <alignment horizontal="right" vertical="center"/>
    </xf>
    <xf numFmtId="0" fontId="62" fillId="0" borderId="70" xfId="0" applyFont="1" applyBorder="1" applyAlignment="1">
      <alignment horizontal="center" vertical="center"/>
    </xf>
    <xf numFmtId="0" fontId="61" fillId="0" borderId="67" xfId="0" applyFont="1" applyBorder="1" applyAlignment="1">
      <alignment horizontal="right" vertical="center" wrapText="1"/>
    </xf>
    <xf numFmtId="0" fontId="61" fillId="0" borderId="69" xfId="0" applyFont="1" applyBorder="1" applyAlignment="1">
      <alignment horizontal="right" vertical="center"/>
    </xf>
    <xf numFmtId="167" fontId="61" fillId="0" borderId="67" xfId="0" applyNumberFormat="1" applyFont="1" applyBorder="1" applyAlignment="1">
      <alignment horizontal="right" vertical="center"/>
    </xf>
    <xf numFmtId="43" fontId="61" fillId="0" borderId="67" xfId="1" applyFont="1" applyFill="1" applyBorder="1" applyAlignment="1">
      <alignment horizontal="right" vertical="center" wrapText="1"/>
    </xf>
    <xf numFmtId="43" fontId="61" fillId="0" borderId="67" xfId="1" applyFont="1" applyFill="1" applyBorder="1" applyAlignment="1">
      <alignment horizontal="right" vertical="center"/>
    </xf>
    <xf numFmtId="168" fontId="61" fillId="0" borderId="67" xfId="1" applyNumberFormat="1" applyFont="1" applyFill="1" applyBorder="1" applyAlignment="1">
      <alignment horizontal="right" vertical="center" wrapText="1"/>
    </xf>
    <xf numFmtId="167" fontId="61" fillId="0" borderId="67" xfId="0" applyNumberFormat="1" applyFont="1" applyBorder="1" applyAlignment="1">
      <alignment horizontal="right" vertical="center" wrapText="1"/>
    </xf>
    <xf numFmtId="4" fontId="61" fillId="0" borderId="67" xfId="0" applyNumberFormat="1" applyFont="1" applyBorder="1" applyAlignment="1">
      <alignment horizontal="right" vertical="center"/>
    </xf>
    <xf numFmtId="0" fontId="62" fillId="0" borderId="149" xfId="0" applyFont="1" applyBorder="1" applyAlignment="1">
      <alignment horizontal="center" vertical="center"/>
    </xf>
    <xf numFmtId="0" fontId="61" fillId="0" borderId="150" xfId="0" applyFont="1" applyBorder="1" applyAlignment="1">
      <alignment horizontal="left" vertical="center" wrapText="1"/>
    </xf>
    <xf numFmtId="0" fontId="61" fillId="0" borderId="0" xfId="0" applyFont="1" applyAlignment="1">
      <alignment horizontal="center" vertical="center"/>
    </xf>
    <xf numFmtId="3" fontId="61" fillId="0" borderId="0" xfId="0" applyNumberFormat="1" applyFont="1" applyAlignment="1">
      <alignment horizontal="right" vertical="center" wrapText="1"/>
    </xf>
    <xf numFmtId="3" fontId="61" fillId="0" borderId="0" xfId="0" applyNumberFormat="1" applyFont="1" applyAlignment="1">
      <alignment horizontal="right" vertical="center"/>
    </xf>
    <xf numFmtId="3" fontId="61" fillId="0" borderId="151" xfId="0" applyNumberFormat="1" applyFont="1" applyBorder="1" applyAlignment="1">
      <alignment horizontal="right" vertical="center"/>
    </xf>
    <xf numFmtId="0" fontId="36" fillId="0" borderId="64" xfId="0" applyFont="1" applyBorder="1" applyAlignment="1">
      <alignment horizontal="center" vertical="center" wrapText="1"/>
    </xf>
    <xf numFmtId="43" fontId="0" fillId="0" borderId="0" xfId="1" applyFont="1"/>
    <xf numFmtId="168" fontId="20" fillId="0" borderId="30" xfId="1" applyNumberFormat="1" applyFont="1" applyFill="1" applyBorder="1" applyAlignment="1">
      <alignment horizontal="right" vertical="center"/>
    </xf>
    <xf numFmtId="43" fontId="20" fillId="3" borderId="58" xfId="1" applyFont="1" applyFill="1" applyBorder="1" applyAlignment="1">
      <alignment horizontal="right" vertical="center"/>
    </xf>
    <xf numFmtId="0" fontId="31" fillId="0" borderId="0" xfId="0" applyFont="1" applyAlignment="1">
      <alignment horizontal="left" vertical="top"/>
    </xf>
    <xf numFmtId="0" fontId="20" fillId="0" borderId="31" xfId="0" applyFont="1" applyBorder="1" applyAlignment="1">
      <alignment horizontal="right" vertical="center"/>
    </xf>
    <xf numFmtId="0" fontId="20" fillId="0" borderId="42" xfId="0" applyFont="1" applyBorder="1" applyAlignment="1">
      <alignment horizontal="right" vertical="center"/>
    </xf>
    <xf numFmtId="0" fontId="20" fillId="0" borderId="79" xfId="0" applyFont="1" applyBorder="1" applyAlignment="1">
      <alignment horizontal="right" vertical="center"/>
    </xf>
    <xf numFmtId="0" fontId="28" fillId="0" borderId="30" xfId="0" applyFont="1" applyBorder="1" applyAlignment="1">
      <alignment horizontal="left" vertical="center" wrapText="1"/>
    </xf>
    <xf numFmtId="3" fontId="0" fillId="0" borderId="0" xfId="0" applyNumberFormat="1" applyAlignment="1" applyProtection="1">
      <alignment wrapText="1"/>
      <protection locked="0"/>
    </xf>
    <xf numFmtId="0" fontId="56" fillId="2" borderId="49" xfId="0" applyFont="1" applyFill="1" applyBorder="1" applyAlignment="1">
      <alignment horizontal="center" vertical="center"/>
    </xf>
    <xf numFmtId="0" fontId="36" fillId="0" borderId="64" xfId="0" applyFont="1" applyBorder="1" applyAlignment="1">
      <alignment horizontal="center" vertical="center"/>
    </xf>
    <xf numFmtId="0" fontId="67" fillId="0" borderId="0" xfId="0" applyFont="1" applyAlignment="1" applyProtection="1">
      <alignment wrapText="1"/>
      <protection locked="0"/>
    </xf>
    <xf numFmtId="0" fontId="67" fillId="0" borderId="0" xfId="0" applyFont="1"/>
    <xf numFmtId="3" fontId="61" fillId="0" borderId="30" xfId="0" applyNumberFormat="1" applyFont="1" applyBorder="1" applyAlignment="1">
      <alignment horizontal="right" vertical="center"/>
    </xf>
    <xf numFmtId="0" fontId="61" fillId="4" borderId="30" xfId="0" applyFont="1" applyFill="1" applyBorder="1" applyAlignment="1">
      <alignment horizontal="right" vertical="center"/>
    </xf>
    <xf numFmtId="0" fontId="59" fillId="0" borderId="34" xfId="0" applyFont="1" applyBorder="1" applyAlignment="1">
      <alignment horizontal="center" vertical="center"/>
    </xf>
    <xf numFmtId="0" fontId="59" fillId="0" borderId="30" xfId="0" applyFont="1" applyBorder="1" applyAlignment="1">
      <alignment horizontal="left" vertical="center"/>
    </xf>
    <xf numFmtId="3" fontId="36" fillId="0" borderId="30" xfId="0" applyNumberFormat="1" applyFont="1" applyBorder="1" applyAlignment="1">
      <alignment horizontal="right" vertical="center"/>
    </xf>
    <xf numFmtId="0" fontId="36" fillId="0" borderId="30" xfId="0" applyFont="1" applyBorder="1" applyAlignment="1">
      <alignment horizontal="right" vertical="center"/>
    </xf>
    <xf numFmtId="3" fontId="34" fillId="0" borderId="19" xfId="0" applyNumberFormat="1" applyFont="1" applyBorder="1" applyAlignment="1">
      <alignment horizontal="center" vertical="center"/>
    </xf>
    <xf numFmtId="3" fontId="34" fillId="0" borderId="18" xfId="0" applyNumberFormat="1" applyFont="1" applyBorder="1" applyAlignment="1">
      <alignment horizontal="center" vertical="center"/>
    </xf>
    <xf numFmtId="0" fontId="68" fillId="0" borderId="0" xfId="0" applyFont="1" applyAlignment="1">
      <alignment horizontal="center" vertical="center"/>
    </xf>
    <xf numFmtId="0" fontId="68" fillId="0" borderId="0" xfId="0" applyFont="1" applyAlignment="1">
      <alignment horizontal="left" vertical="center" wrapText="1"/>
    </xf>
    <xf numFmtId="0" fontId="68" fillId="0" borderId="0" xfId="0" applyFont="1" applyAlignment="1">
      <alignment horizontal="left" vertical="center"/>
    </xf>
    <xf numFmtId="0" fontId="24" fillId="0" borderId="0" xfId="0" applyFont="1" applyAlignment="1">
      <alignment horizontal="right" vertical="center"/>
    </xf>
    <xf numFmtId="3" fontId="24" fillId="0" borderId="0" xfId="0" applyNumberFormat="1" applyFont="1" applyAlignment="1">
      <alignment horizontal="right" vertical="center"/>
    </xf>
    <xf numFmtId="0" fontId="69" fillId="0" borderId="40" xfId="0" applyFont="1" applyBorder="1" applyAlignment="1">
      <alignment horizontal="center" vertical="center" wrapText="1"/>
    </xf>
    <xf numFmtId="0" fontId="69" fillId="0" borderId="41" xfId="0" applyFont="1" applyBorder="1" applyAlignment="1">
      <alignment horizontal="center" vertical="center" wrapText="1"/>
    </xf>
    <xf numFmtId="0" fontId="61" fillId="0" borderId="30" xfId="0" applyFont="1" applyBorder="1" applyAlignment="1">
      <alignment horizontal="right" vertical="center"/>
    </xf>
    <xf numFmtId="3" fontId="61" fillId="4" borderId="30" xfId="0" applyNumberFormat="1" applyFont="1" applyFill="1" applyBorder="1" applyAlignment="1">
      <alignment horizontal="right" vertical="center"/>
    </xf>
    <xf numFmtId="3" fontId="61" fillId="4" borderId="42" xfId="0" applyNumberFormat="1" applyFont="1" applyFill="1" applyBorder="1" applyAlignment="1">
      <alignment horizontal="right" vertical="center"/>
    </xf>
    <xf numFmtId="3" fontId="61" fillId="4" borderId="79" xfId="0" applyNumberFormat="1" applyFont="1" applyFill="1" applyBorder="1" applyAlignment="1">
      <alignment horizontal="right" vertical="center"/>
    </xf>
    <xf numFmtId="3" fontId="61" fillId="4" borderId="31" xfId="0" applyNumberFormat="1" applyFont="1" applyFill="1" applyBorder="1" applyAlignment="1">
      <alignment horizontal="right" vertical="center"/>
    </xf>
    <xf numFmtId="3" fontId="61" fillId="0" borderId="31" xfId="0" applyNumberFormat="1" applyFont="1" applyBorder="1" applyAlignment="1">
      <alignment horizontal="right" vertical="center"/>
    </xf>
    <xf numFmtId="3" fontId="61" fillId="0" borderId="42" xfId="0" applyNumberFormat="1" applyFont="1" applyBorder="1" applyAlignment="1">
      <alignment horizontal="right" vertical="center"/>
    </xf>
    <xf numFmtId="0" fontId="59" fillId="0" borderId="30" xfId="0" applyFont="1" applyBorder="1" applyAlignment="1">
      <alignment horizontal="center" vertical="center"/>
    </xf>
    <xf numFmtId="0" fontId="59" fillId="0" borderId="30" xfId="0" applyFont="1" applyBorder="1" applyAlignment="1">
      <alignment horizontal="left" vertical="center" wrapText="1"/>
    </xf>
    <xf numFmtId="3" fontId="36" fillId="0" borderId="42" xfId="0" applyNumberFormat="1" applyFont="1" applyBorder="1" applyAlignment="1">
      <alignment horizontal="right" vertical="center"/>
    </xf>
    <xf numFmtId="3" fontId="36" fillId="0" borderId="79" xfId="0" applyNumberFormat="1" applyFont="1" applyBorder="1" applyAlignment="1">
      <alignment horizontal="right" vertical="center"/>
    </xf>
    <xf numFmtId="3" fontId="36" fillId="0" borderId="31" xfId="0" applyNumberFormat="1" applyFont="1" applyBorder="1" applyAlignment="1">
      <alignment horizontal="right" vertical="center"/>
    </xf>
    <xf numFmtId="0" fontId="30" fillId="0" borderId="126" xfId="0" applyFont="1" applyBorder="1" applyAlignment="1">
      <alignment vertical="center"/>
    </xf>
    <xf numFmtId="0" fontId="69" fillId="0" borderId="118" xfId="0" applyFont="1" applyBorder="1" applyAlignment="1">
      <alignment vertical="center" wrapText="1"/>
    </xf>
    <xf numFmtId="0" fontId="69" fillId="0" borderId="120" xfId="0" applyFont="1" applyBorder="1" applyAlignment="1">
      <alignment vertical="center" wrapText="1"/>
    </xf>
    <xf numFmtId="3" fontId="61" fillId="4" borderId="8" xfId="0" applyNumberFormat="1" applyFont="1" applyFill="1" applyBorder="1" applyAlignment="1">
      <alignment vertical="center"/>
    </xf>
    <xf numFmtId="3" fontId="36" fillId="0" borderId="8" xfId="0" applyNumberFormat="1" applyFont="1" applyBorder="1" applyAlignment="1">
      <alignment vertical="center"/>
    </xf>
    <xf numFmtId="0" fontId="36" fillId="0" borderId="152" xfId="0" applyFont="1" applyBorder="1" applyAlignment="1">
      <alignment horizontal="center" vertical="center" wrapText="1"/>
    </xf>
    <xf numFmtId="0" fontId="36" fillId="0" borderId="153" xfId="0" applyFont="1" applyBorder="1" applyAlignment="1">
      <alignment horizontal="center" vertical="center"/>
    </xf>
    <xf numFmtId="0" fontId="36" fillId="0" borderId="200" xfId="0" applyFont="1" applyBorder="1" applyAlignment="1">
      <alignment horizontal="center" vertical="center" wrapText="1"/>
    </xf>
    <xf numFmtId="0" fontId="36" fillId="0" borderId="8" xfId="0" applyFont="1" applyBorder="1" applyAlignment="1">
      <alignment horizontal="center" vertical="center"/>
    </xf>
    <xf numFmtId="0" fontId="36" fillId="0" borderId="167" xfId="0" applyFont="1" applyBorder="1" applyAlignment="1">
      <alignment horizontal="center" vertical="center" wrapText="1"/>
    </xf>
    <xf numFmtId="0" fontId="36" fillId="0" borderId="168" xfId="0" applyFont="1" applyBorder="1" applyAlignment="1">
      <alignment horizontal="center" vertical="center"/>
    </xf>
    <xf numFmtId="0" fontId="36" fillId="0" borderId="173" xfId="0" applyFont="1" applyBorder="1" applyAlignment="1">
      <alignment horizontal="center" vertical="center" wrapText="1"/>
    </xf>
    <xf numFmtId="0" fontId="32" fillId="0" borderId="0" xfId="0" applyFont="1" applyAlignment="1">
      <alignment wrapText="1"/>
    </xf>
    <xf numFmtId="0" fontId="61" fillId="0" borderId="0" xfId="0" applyFont="1" applyAlignment="1">
      <alignment horizontal="left" vertical="top"/>
    </xf>
    <xf numFmtId="0" fontId="66" fillId="0" borderId="0" xfId="0" applyFont="1"/>
    <xf numFmtId="0" fontId="61" fillId="0" borderId="0" xfId="0" applyFont="1"/>
    <xf numFmtId="0" fontId="33" fillId="2" borderId="36" xfId="0" applyFont="1" applyFill="1" applyBorder="1" applyAlignment="1">
      <alignment horizontal="left" vertical="center"/>
    </xf>
    <xf numFmtId="0" fontId="33" fillId="2" borderId="35" xfId="0" applyFont="1" applyFill="1" applyBorder="1" applyAlignment="1">
      <alignment horizontal="center" vertical="center" wrapText="1"/>
    </xf>
    <xf numFmtId="0" fontId="34" fillId="0" borderId="21" xfId="0" applyFont="1" applyBorder="1" applyAlignment="1">
      <alignment horizontal="center" vertical="center"/>
    </xf>
    <xf numFmtId="0" fontId="71" fillId="0" borderId="39" xfId="0" applyFont="1" applyBorder="1" applyAlignment="1">
      <alignment horizontal="center" vertical="center" wrapText="1"/>
    </xf>
    <xf numFmtId="0" fontId="71" fillId="0" borderId="22" xfId="0" applyFont="1" applyBorder="1" applyAlignment="1">
      <alignment horizontal="center" vertical="center"/>
    </xf>
    <xf numFmtId="0" fontId="34" fillId="0" borderId="23" xfId="0" applyFont="1" applyBorder="1" applyAlignment="1">
      <alignment horizontal="center" vertical="center"/>
    </xf>
    <xf numFmtId="0" fontId="32" fillId="3" borderId="34" xfId="0" applyFont="1" applyFill="1" applyBorder="1" applyAlignment="1">
      <alignment horizontal="center" vertical="center"/>
    </xf>
    <xf numFmtId="0" fontId="32" fillId="3" borderId="30" xfId="0" applyFont="1" applyFill="1" applyBorder="1" applyAlignment="1">
      <alignment horizontal="left" vertical="center"/>
    </xf>
    <xf numFmtId="4" fontId="32" fillId="3" borderId="30" xfId="0" applyNumberFormat="1" applyFont="1" applyFill="1" applyBorder="1" applyAlignment="1">
      <alignment horizontal="right" vertical="center"/>
    </xf>
    <xf numFmtId="3" fontId="32" fillId="3" borderId="30" xfId="0" applyNumberFormat="1" applyFont="1" applyFill="1" applyBorder="1" applyAlignment="1">
      <alignment horizontal="right" vertical="center"/>
    </xf>
    <xf numFmtId="4" fontId="3" fillId="3" borderId="30" xfId="0" applyNumberFormat="1" applyFont="1" applyFill="1" applyBorder="1" applyAlignment="1">
      <alignment horizontal="right" vertical="center"/>
    </xf>
    <xf numFmtId="3" fontId="3" fillId="3" borderId="30" xfId="0" applyNumberFormat="1" applyFont="1" applyFill="1" applyBorder="1" applyAlignment="1">
      <alignment horizontal="right" vertical="center"/>
    </xf>
    <xf numFmtId="3" fontId="32" fillId="3" borderId="31" xfId="0" applyNumberFormat="1" applyFont="1" applyFill="1" applyBorder="1" applyAlignment="1">
      <alignment horizontal="right" vertical="center"/>
    </xf>
    <xf numFmtId="0" fontId="35" fillId="3" borderId="34" xfId="0" applyFont="1" applyFill="1" applyBorder="1" applyAlignment="1">
      <alignment horizontal="center" vertical="center"/>
    </xf>
    <xf numFmtId="0" fontId="35" fillId="3" borderId="30" xfId="0" applyFont="1" applyFill="1" applyBorder="1" applyAlignment="1">
      <alignment horizontal="left" vertical="center"/>
    </xf>
    <xf numFmtId="4" fontId="35" fillId="3" borderId="30" xfId="0" applyNumberFormat="1" applyFont="1" applyFill="1" applyBorder="1" applyAlignment="1">
      <alignment horizontal="right" vertical="center"/>
    </xf>
    <xf numFmtId="3" fontId="35" fillId="3" borderId="30" xfId="0" applyNumberFormat="1" applyFont="1" applyFill="1" applyBorder="1" applyAlignment="1">
      <alignment horizontal="right" vertical="center"/>
    </xf>
    <xf numFmtId="4" fontId="72" fillId="3" borderId="30" xfId="0" applyNumberFormat="1" applyFont="1" applyFill="1" applyBorder="1" applyAlignment="1">
      <alignment horizontal="right" vertical="center"/>
    </xf>
    <xf numFmtId="0" fontId="35" fillId="3" borderId="30" xfId="0" applyFont="1" applyFill="1" applyBorder="1" applyAlignment="1">
      <alignment horizontal="left" vertical="center" wrapText="1"/>
    </xf>
    <xf numFmtId="3" fontId="72" fillId="4" borderId="30" xfId="0" applyNumberFormat="1" applyFont="1" applyFill="1" applyBorder="1" applyAlignment="1">
      <alignment horizontal="right" vertical="center"/>
    </xf>
    <xf numFmtId="3" fontId="3" fillId="4" borderId="30" xfId="0" applyNumberFormat="1" applyFont="1" applyFill="1" applyBorder="1" applyAlignment="1">
      <alignment horizontal="right" vertical="center"/>
    </xf>
    <xf numFmtId="4" fontId="33" fillId="3" borderId="30" xfId="0" applyNumberFormat="1" applyFont="1" applyFill="1" applyBorder="1" applyAlignment="1">
      <alignment horizontal="right" vertical="center"/>
    </xf>
    <xf numFmtId="0" fontId="33" fillId="3" borderId="34" xfId="0" applyFont="1" applyFill="1" applyBorder="1" applyAlignment="1">
      <alignment horizontal="center" vertical="center"/>
    </xf>
    <xf numFmtId="0" fontId="33" fillId="3" borderId="30" xfId="0" applyFont="1" applyFill="1" applyBorder="1" applyAlignment="1">
      <alignment horizontal="left" vertical="center"/>
    </xf>
    <xf numFmtId="3" fontId="33" fillId="3" borderId="30" xfId="0" applyNumberFormat="1" applyFont="1" applyFill="1" applyBorder="1" applyAlignment="1">
      <alignment horizontal="right" vertical="center"/>
    </xf>
    <xf numFmtId="3" fontId="35" fillId="3" borderId="31" xfId="0" applyNumberFormat="1" applyFont="1" applyFill="1" applyBorder="1" applyAlignment="1">
      <alignment horizontal="right" vertical="center"/>
    </xf>
    <xf numFmtId="3" fontId="33" fillId="4" borderId="30" xfId="0" applyNumberFormat="1" applyFont="1" applyFill="1" applyBorder="1" applyAlignment="1">
      <alignment horizontal="right" vertical="center"/>
    </xf>
    <xf numFmtId="3" fontId="33" fillId="3" borderId="31" xfId="0" applyNumberFormat="1" applyFont="1" applyFill="1" applyBorder="1" applyAlignment="1">
      <alignment horizontal="right" vertical="center"/>
    </xf>
    <xf numFmtId="0" fontId="34" fillId="0" borderId="26" xfId="0" applyFont="1" applyBorder="1" applyAlignment="1">
      <alignment horizontal="center" vertical="center"/>
    </xf>
    <xf numFmtId="0" fontId="34" fillId="0" borderId="27" xfId="0" applyFont="1" applyBorder="1" applyAlignment="1">
      <alignment horizontal="center" vertical="center"/>
    </xf>
    <xf numFmtId="0" fontId="34" fillId="4" borderId="27" xfId="0" applyFont="1" applyFill="1" applyBorder="1" applyAlignment="1">
      <alignment horizontal="center" vertical="center"/>
    </xf>
    <xf numFmtId="0" fontId="34" fillId="0" borderId="28" xfId="0" applyFont="1" applyBorder="1" applyAlignment="1">
      <alignment horizontal="center" vertical="center"/>
    </xf>
    <xf numFmtId="0" fontId="34" fillId="0" borderId="29" xfId="0" applyFont="1" applyBorder="1" applyAlignment="1">
      <alignment horizontal="center" vertical="center"/>
    </xf>
    <xf numFmtId="0" fontId="71" fillId="0" borderId="39" xfId="0" applyFont="1" applyBorder="1" applyAlignment="1">
      <alignment horizontal="center" vertical="center"/>
    </xf>
    <xf numFmtId="0" fontId="34" fillId="4" borderId="19" xfId="0" applyFont="1" applyFill="1" applyBorder="1" applyAlignment="1">
      <alignment horizontal="center" vertical="center"/>
    </xf>
    <xf numFmtId="0" fontId="33" fillId="3" borderId="30" xfId="0" applyFont="1" applyFill="1" applyBorder="1" applyAlignment="1">
      <alignment horizontal="left" vertical="center" wrapText="1"/>
    </xf>
    <xf numFmtId="4" fontId="33" fillId="4" borderId="30" xfId="0" applyNumberFormat="1" applyFont="1" applyFill="1" applyBorder="1" applyAlignment="1">
      <alignment horizontal="right" vertical="center"/>
    </xf>
    <xf numFmtId="0" fontId="32" fillId="3" borderId="30" xfId="0" applyFont="1" applyFill="1" applyBorder="1" applyAlignment="1">
      <alignment horizontal="left" vertical="center" wrapText="1"/>
    </xf>
    <xf numFmtId="4" fontId="25" fillId="0" borderId="0" xfId="0" applyNumberFormat="1" applyFont="1"/>
    <xf numFmtId="4" fontId="32" fillId="4" borderId="30" xfId="0" applyNumberFormat="1" applyFont="1" applyFill="1" applyBorder="1" applyAlignment="1">
      <alignment horizontal="right" vertical="center"/>
    </xf>
    <xf numFmtId="3" fontId="73" fillId="4" borderId="30" xfId="0" applyNumberFormat="1" applyFont="1" applyFill="1" applyBorder="1" applyAlignment="1">
      <alignment horizontal="right" vertical="center"/>
    </xf>
    <xf numFmtId="3" fontId="33" fillId="4" borderId="31" xfId="0" applyNumberFormat="1" applyFont="1" applyFill="1" applyBorder="1" applyAlignment="1">
      <alignment horizontal="right" vertical="center"/>
    </xf>
    <xf numFmtId="4" fontId="35" fillId="4" borderId="30" xfId="0" applyNumberFormat="1" applyFont="1" applyFill="1" applyBorder="1" applyAlignment="1">
      <alignment horizontal="right" vertical="center"/>
    </xf>
    <xf numFmtId="0" fontId="74" fillId="3" borderId="30" xfId="0" applyFont="1" applyFill="1" applyBorder="1" applyAlignment="1">
      <alignment horizontal="left" vertical="center" wrapText="1"/>
    </xf>
    <xf numFmtId="4" fontId="74" fillId="3" borderId="30" xfId="0" applyNumberFormat="1" applyFont="1" applyFill="1" applyBorder="1" applyAlignment="1">
      <alignment horizontal="right" vertical="center"/>
    </xf>
    <xf numFmtId="3" fontId="74" fillId="3" borderId="30" xfId="0" applyNumberFormat="1" applyFont="1" applyFill="1" applyBorder="1" applyAlignment="1">
      <alignment horizontal="right" vertical="center"/>
    </xf>
    <xf numFmtId="3" fontId="74" fillId="4" borderId="30" xfId="0" applyNumberFormat="1" applyFont="1" applyFill="1" applyBorder="1" applyAlignment="1">
      <alignment horizontal="right" vertical="center"/>
    </xf>
    <xf numFmtId="3" fontId="74" fillId="3" borderId="31" xfId="0" applyNumberFormat="1" applyFont="1" applyFill="1" applyBorder="1" applyAlignment="1">
      <alignment horizontal="right" vertical="center"/>
    </xf>
    <xf numFmtId="9" fontId="32" fillId="3" borderId="30" xfId="3" applyFont="1" applyFill="1" applyBorder="1" applyAlignment="1">
      <alignment horizontal="right" vertical="center"/>
    </xf>
    <xf numFmtId="166" fontId="32" fillId="3" borderId="31" xfId="3" applyNumberFormat="1" applyFont="1" applyFill="1" applyBorder="1" applyAlignment="1">
      <alignment horizontal="right" vertical="center"/>
    </xf>
    <xf numFmtId="9" fontId="35" fillId="3" borderId="30" xfId="3" applyFont="1" applyFill="1" applyBorder="1" applyAlignment="1">
      <alignment horizontal="right" vertical="center"/>
    </xf>
    <xf numFmtId="166" fontId="35" fillId="3" borderId="31" xfId="3" applyNumberFormat="1" applyFont="1" applyFill="1" applyBorder="1" applyAlignment="1">
      <alignment horizontal="right" vertical="center"/>
    </xf>
    <xf numFmtId="3" fontId="25" fillId="0" borderId="0" xfId="0" applyNumberFormat="1" applyFont="1"/>
    <xf numFmtId="9" fontId="32" fillId="0" borderId="30" xfId="3" applyFont="1" applyFill="1" applyBorder="1" applyAlignment="1">
      <alignment horizontal="right" vertical="center"/>
    </xf>
    <xf numFmtId="9" fontId="33" fillId="3" borderId="30" xfId="3" applyFont="1" applyFill="1" applyBorder="1" applyAlignment="1">
      <alignment horizontal="right" vertical="center"/>
    </xf>
    <xf numFmtId="166" fontId="33" fillId="3" borderId="31" xfId="3" applyNumberFormat="1" applyFont="1" applyFill="1" applyBorder="1" applyAlignment="1">
      <alignment horizontal="right" vertical="center"/>
    </xf>
    <xf numFmtId="167" fontId="25" fillId="0" borderId="0" xfId="0" applyNumberFormat="1" applyFont="1"/>
    <xf numFmtId="166" fontId="33" fillId="3" borderId="30" xfId="3" applyNumberFormat="1" applyFont="1" applyFill="1" applyBorder="1" applyAlignment="1">
      <alignment horizontal="right" vertical="center"/>
    </xf>
    <xf numFmtId="166" fontId="32" fillId="3" borderId="30" xfId="3" applyNumberFormat="1" applyFont="1" applyFill="1" applyBorder="1" applyAlignment="1">
      <alignment horizontal="right" vertical="center"/>
    </xf>
    <xf numFmtId="166" fontId="35" fillId="3" borderId="30" xfId="3" applyNumberFormat="1" applyFont="1" applyFill="1" applyBorder="1" applyAlignment="1">
      <alignment horizontal="right" vertical="center"/>
    </xf>
    <xf numFmtId="166" fontId="32" fillId="0" borderId="30" xfId="3" applyNumberFormat="1" applyFont="1" applyFill="1" applyBorder="1" applyAlignment="1">
      <alignment horizontal="right" vertical="center"/>
    </xf>
    <xf numFmtId="4" fontId="32" fillId="0" borderId="30" xfId="0" applyNumberFormat="1" applyFont="1" applyBorder="1" applyAlignment="1">
      <alignment horizontal="right" vertical="center"/>
    </xf>
    <xf numFmtId="4" fontId="33" fillId="0" borderId="30" xfId="0" applyNumberFormat="1" applyFont="1" applyBorder="1" applyAlignment="1">
      <alignment horizontal="right" vertical="center"/>
    </xf>
    <xf numFmtId="3" fontId="33" fillId="0" borderId="30" xfId="0" applyNumberFormat="1" applyFont="1" applyBorder="1" applyAlignment="1">
      <alignment horizontal="right" vertical="center"/>
    </xf>
    <xf numFmtId="3" fontId="32" fillId="3" borderId="30" xfId="1" applyNumberFormat="1" applyFont="1" applyFill="1" applyBorder="1" applyAlignment="1">
      <alignment horizontal="right" vertical="center"/>
    </xf>
    <xf numFmtId="3" fontId="35" fillId="3" borderId="30" xfId="1" applyNumberFormat="1" applyFont="1" applyFill="1" applyBorder="1" applyAlignment="1">
      <alignment horizontal="right" vertical="center"/>
    </xf>
    <xf numFmtId="3" fontId="33" fillId="3" borderId="30" xfId="1" applyNumberFormat="1" applyFont="1" applyFill="1" applyBorder="1" applyAlignment="1">
      <alignment horizontal="right" vertical="center"/>
    </xf>
    <xf numFmtId="3" fontId="34" fillId="0" borderId="26" xfId="0" applyNumberFormat="1" applyFont="1" applyBorder="1" applyAlignment="1">
      <alignment horizontal="center" vertical="center"/>
    </xf>
    <xf numFmtId="4" fontId="34" fillId="0" borderId="26" xfId="0" applyNumberFormat="1" applyFont="1" applyBorder="1" applyAlignment="1">
      <alignment horizontal="center" vertical="center"/>
    </xf>
    <xf numFmtId="4" fontId="34" fillId="0" borderId="18" xfId="0" applyNumberFormat="1" applyFont="1" applyBorder="1" applyAlignment="1">
      <alignment horizontal="center" vertical="center"/>
    </xf>
    <xf numFmtId="4" fontId="32" fillId="0" borderId="31" xfId="0" applyNumberFormat="1" applyFont="1" applyBorder="1" applyAlignment="1">
      <alignment horizontal="right" vertical="center"/>
    </xf>
    <xf numFmtId="4" fontId="35" fillId="0" borderId="30" xfId="0" applyNumberFormat="1" applyFont="1" applyBorder="1" applyAlignment="1">
      <alignment horizontal="right" vertical="center"/>
    </xf>
    <xf numFmtId="3" fontId="35" fillId="0" borderId="31" xfId="0" applyNumberFormat="1" applyFont="1" applyBorder="1" applyAlignment="1">
      <alignment horizontal="right" vertical="center"/>
    </xf>
    <xf numFmtId="3" fontId="3" fillId="0" borderId="30" xfId="0" applyNumberFormat="1" applyFont="1" applyBorder="1" applyAlignment="1">
      <alignment horizontal="right" vertical="center"/>
    </xf>
    <xf numFmtId="4" fontId="3" fillId="0" borderId="30" xfId="0" applyNumberFormat="1" applyFont="1" applyBorder="1" applyAlignment="1">
      <alignment horizontal="right" vertical="center"/>
    </xf>
    <xf numFmtId="49" fontId="25" fillId="0" borderId="124" xfId="0" applyNumberFormat="1" applyFont="1" applyBorder="1" applyAlignment="1">
      <alignment horizontal="center" vertical="center"/>
    </xf>
    <xf numFmtId="0" fontId="32" fillId="3" borderId="79" xfId="0" applyFont="1" applyFill="1" applyBorder="1" applyAlignment="1">
      <alignment horizontal="left" vertical="center" wrapText="1"/>
    </xf>
    <xf numFmtId="0" fontId="3" fillId="0" borderId="124" xfId="0" applyFont="1" applyBorder="1" applyAlignment="1">
      <alignment horizontal="center" vertical="center" wrapText="1"/>
    </xf>
    <xf numFmtId="0" fontId="25" fillId="4" borderId="125" xfId="5" applyFont="1" applyFill="1" applyBorder="1" applyAlignment="1">
      <alignment horizontal="left" vertical="center" wrapText="1"/>
    </xf>
    <xf numFmtId="3" fontId="73" fillId="0" borderId="30" xfId="0" applyNumberFormat="1" applyFont="1" applyBorder="1" applyAlignment="1">
      <alignment horizontal="right" vertical="center"/>
    </xf>
    <xf numFmtId="3" fontId="74" fillId="0" borderId="30" xfId="0" applyNumberFormat="1" applyFont="1" applyBorder="1" applyAlignment="1">
      <alignment horizontal="right" vertical="center"/>
    </xf>
    <xf numFmtId="3" fontId="76" fillId="0" borderId="30" xfId="0" applyNumberFormat="1" applyFont="1" applyBorder="1" applyAlignment="1">
      <alignment horizontal="right" vertical="center"/>
    </xf>
    <xf numFmtId="3" fontId="76" fillId="0" borderId="31" xfId="0" applyNumberFormat="1" applyFont="1" applyBorder="1" applyAlignment="1">
      <alignment horizontal="right" vertical="center"/>
    </xf>
    <xf numFmtId="167" fontId="32" fillId="3" borderId="30" xfId="0" applyNumberFormat="1" applyFont="1" applyFill="1" applyBorder="1" applyAlignment="1">
      <alignment horizontal="right" vertical="center"/>
    </xf>
    <xf numFmtId="167" fontId="32" fillId="3" borderId="31" xfId="0" applyNumberFormat="1" applyFont="1" applyFill="1" applyBorder="1" applyAlignment="1">
      <alignment horizontal="right" vertical="center"/>
    </xf>
    <xf numFmtId="167" fontId="35" fillId="3" borderId="30" xfId="0" applyNumberFormat="1" applyFont="1" applyFill="1" applyBorder="1" applyAlignment="1">
      <alignment horizontal="right" vertical="center"/>
    </xf>
    <xf numFmtId="167" fontId="35" fillId="3" borderId="31" xfId="0" applyNumberFormat="1" applyFont="1" applyFill="1" applyBorder="1" applyAlignment="1">
      <alignment horizontal="right" vertical="center"/>
    </xf>
    <xf numFmtId="167" fontId="33" fillId="3" borderId="30" xfId="0" applyNumberFormat="1" applyFont="1" applyFill="1" applyBorder="1" applyAlignment="1">
      <alignment horizontal="right" vertical="center"/>
    </xf>
    <xf numFmtId="167" fontId="33" fillId="3" borderId="31" xfId="0" applyNumberFormat="1" applyFont="1" applyFill="1" applyBorder="1" applyAlignment="1">
      <alignment horizontal="right" vertical="center"/>
    </xf>
    <xf numFmtId="9" fontId="33" fillId="3" borderId="31" xfId="3" applyFont="1" applyFill="1" applyBorder="1" applyAlignment="1">
      <alignment horizontal="right" vertical="center"/>
    </xf>
    <xf numFmtId="9" fontId="32" fillId="3" borderId="31" xfId="3" applyFont="1" applyFill="1" applyBorder="1" applyAlignment="1">
      <alignment horizontal="right" vertical="center"/>
    </xf>
    <xf numFmtId="9" fontId="35" fillId="3" borderId="31" xfId="3" applyFont="1" applyFill="1" applyBorder="1" applyAlignment="1">
      <alignment horizontal="right" vertical="center"/>
    </xf>
    <xf numFmtId="3" fontId="32" fillId="3" borderId="90" xfId="0" applyNumberFormat="1" applyFont="1" applyFill="1" applyBorder="1" applyAlignment="1">
      <alignment horizontal="right" vertical="center"/>
    </xf>
    <xf numFmtId="3" fontId="32" fillId="3" borderId="90" xfId="0" applyNumberFormat="1" applyFont="1" applyFill="1" applyBorder="1" applyAlignment="1">
      <alignment vertical="center"/>
    </xf>
    <xf numFmtId="3" fontId="34" fillId="0" borderId="27" xfId="0" applyNumberFormat="1" applyFont="1" applyBorder="1" applyAlignment="1">
      <alignment horizontal="center" vertical="center"/>
    </xf>
    <xf numFmtId="3" fontId="34" fillId="0" borderId="28" xfId="0" applyNumberFormat="1" applyFont="1" applyBorder="1" applyAlignment="1">
      <alignment horizontal="center" vertical="center"/>
    </xf>
    <xf numFmtId="3" fontId="34" fillId="0" borderId="29" xfId="0" applyNumberFormat="1" applyFont="1" applyBorder="1" applyAlignment="1">
      <alignment horizontal="center" vertical="center"/>
    </xf>
    <xf numFmtId="3" fontId="34" fillId="0" borderId="23" xfId="0" applyNumberFormat="1" applyFont="1" applyBorder="1" applyAlignment="1">
      <alignment horizontal="center" vertical="center"/>
    </xf>
    <xf numFmtId="3" fontId="34" fillId="0" borderId="21" xfId="0" applyNumberFormat="1" applyFont="1" applyBorder="1" applyAlignment="1">
      <alignment horizontal="center" vertical="center"/>
    </xf>
    <xf numFmtId="3" fontId="31" fillId="0" borderId="30" xfId="4" applyNumberFormat="1" applyFont="1" applyFill="1" applyBorder="1" applyAlignment="1">
      <alignment horizontal="right" vertical="center"/>
    </xf>
    <xf numFmtId="0" fontId="61" fillId="0" borderId="0" xfId="0" applyFont="1" applyAlignment="1">
      <alignment wrapText="1"/>
    </xf>
    <xf numFmtId="0" fontId="77" fillId="0" borderId="0" xfId="0" applyFont="1" applyAlignment="1">
      <alignment horizontal="left" vertical="top"/>
    </xf>
    <xf numFmtId="0" fontId="78" fillId="0" borderId="40" xfId="0" applyFont="1" applyBorder="1" applyAlignment="1">
      <alignment horizontal="center" vertical="center"/>
    </xf>
    <xf numFmtId="0" fontId="78" fillId="0" borderId="41" xfId="0" applyFont="1" applyBorder="1" applyAlignment="1">
      <alignment horizontal="center" vertical="center"/>
    </xf>
    <xf numFmtId="0" fontId="78" fillId="0" borderId="40" xfId="0" applyFont="1" applyBorder="1" applyAlignment="1">
      <alignment horizontal="center" vertical="center" wrapText="1"/>
    </xf>
    <xf numFmtId="0" fontId="77" fillId="0" borderId="40" xfId="0" applyFont="1" applyBorder="1" applyAlignment="1">
      <alignment horizontal="center" vertical="center" wrapText="1"/>
    </xf>
    <xf numFmtId="0" fontId="78" fillId="0" borderId="41" xfId="0" applyFont="1" applyBorder="1" applyAlignment="1">
      <alignment horizontal="center" vertical="center" wrapText="1"/>
    </xf>
    <xf numFmtId="0" fontId="32" fillId="0" borderId="30" xfId="0" applyFont="1" applyBorder="1" applyAlignment="1">
      <alignment horizontal="center" vertical="center"/>
    </xf>
    <xf numFmtId="3" fontId="32" fillId="4" borderId="31" xfId="0" applyNumberFormat="1" applyFont="1" applyFill="1" applyBorder="1" applyAlignment="1">
      <alignment horizontal="right" vertical="center"/>
    </xf>
    <xf numFmtId="0" fontId="25" fillId="0" borderId="0" xfId="0" applyFont="1" applyProtection="1">
      <protection locked="0"/>
    </xf>
    <xf numFmtId="0" fontId="25" fillId="0" borderId="0" xfId="2" applyFont="1" applyAlignment="1" applyProtection="1">
      <alignment wrapText="1"/>
      <protection locked="0"/>
    </xf>
    <xf numFmtId="0" fontId="78" fillId="0" borderId="40" xfId="2" applyFont="1" applyBorder="1" applyAlignment="1">
      <alignment horizontal="center" vertical="center"/>
    </xf>
    <xf numFmtId="0" fontId="78" fillId="0" borderId="40" xfId="2" applyFont="1" applyBorder="1" applyAlignment="1">
      <alignment vertical="center"/>
    </xf>
    <xf numFmtId="0" fontId="78" fillId="0" borderId="41" xfId="2" applyFont="1" applyBorder="1" applyAlignment="1">
      <alignment horizontal="center" vertical="center"/>
    </xf>
    <xf numFmtId="0" fontId="78" fillId="0" borderId="40" xfId="2" applyFont="1" applyBorder="1" applyAlignment="1">
      <alignment horizontal="center" vertical="center" wrapText="1"/>
    </xf>
    <xf numFmtId="0" fontId="77" fillId="0" borderId="40" xfId="2" applyFont="1" applyBorder="1" applyAlignment="1">
      <alignment horizontal="center" vertical="center" wrapText="1"/>
    </xf>
    <xf numFmtId="0" fontId="77" fillId="0" borderId="40" xfId="2" applyFont="1" applyBorder="1" applyAlignment="1">
      <alignment vertical="center" wrapText="1"/>
    </xf>
    <xf numFmtId="0" fontId="78" fillId="0" borderId="41" xfId="2" applyFont="1" applyBorder="1" applyAlignment="1">
      <alignment horizontal="center" vertical="center" wrapText="1"/>
    </xf>
    <xf numFmtId="0" fontId="32" fillId="0" borderId="34" xfId="2" applyFont="1" applyBorder="1" applyAlignment="1">
      <alignment horizontal="center" vertical="center"/>
    </xf>
    <xf numFmtId="0" fontId="32" fillId="0" borderId="30" xfId="2" applyFont="1" applyBorder="1" applyAlignment="1">
      <alignment horizontal="left" vertical="center"/>
    </xf>
    <xf numFmtId="0" fontId="32" fillId="0" borderId="30" xfId="2" applyFont="1" applyBorder="1" applyAlignment="1">
      <alignment horizontal="center" vertical="center"/>
    </xf>
    <xf numFmtId="0" fontId="32" fillId="0" borderId="30" xfId="2" applyFont="1" applyBorder="1" applyAlignment="1">
      <alignment horizontal="left" vertical="center" wrapText="1"/>
    </xf>
    <xf numFmtId="3" fontId="32" fillId="0" borderId="30" xfId="2" applyNumberFormat="1" applyFont="1" applyBorder="1" applyAlignment="1">
      <alignment horizontal="right" vertical="center"/>
    </xf>
    <xf numFmtId="3" fontId="32" fillId="0" borderId="30" xfId="2" applyNumberFormat="1" applyFont="1" applyBorder="1" applyAlignment="1">
      <alignment vertical="center"/>
    </xf>
    <xf numFmtId="3" fontId="32" fillId="0" borderId="31" xfId="2" applyNumberFormat="1" applyFont="1" applyBorder="1" applyAlignment="1">
      <alignment horizontal="right" vertical="center"/>
    </xf>
    <xf numFmtId="3" fontId="32" fillId="0" borderId="30" xfId="4" applyNumberFormat="1" applyFont="1" applyFill="1" applyBorder="1" applyAlignment="1">
      <alignment horizontal="right" vertical="center"/>
    </xf>
    <xf numFmtId="164" fontId="32" fillId="0" borderId="31" xfId="1" applyNumberFormat="1" applyFont="1" applyFill="1" applyBorder="1" applyAlignment="1">
      <alignment horizontal="right" vertical="center"/>
    </xf>
    <xf numFmtId="0" fontId="78" fillId="0" borderId="51" xfId="0" applyFont="1" applyBorder="1" applyAlignment="1">
      <alignment vertical="center"/>
    </xf>
    <xf numFmtId="0" fontId="77" fillId="0" borderId="52" xfId="0" applyFont="1" applyBorder="1" applyAlignment="1">
      <alignment vertical="center" wrapText="1"/>
    </xf>
    <xf numFmtId="3" fontId="32" fillId="4" borderId="42" xfId="0" applyNumberFormat="1" applyFont="1" applyFill="1" applyBorder="1" applyAlignment="1">
      <alignment vertical="center"/>
    </xf>
    <xf numFmtId="166" fontId="32" fillId="4" borderId="30" xfId="3" applyNumberFormat="1" applyFont="1" applyFill="1" applyBorder="1" applyAlignment="1">
      <alignment horizontal="right" vertical="center"/>
    </xf>
    <xf numFmtId="166" fontId="25" fillId="0" borderId="0" xfId="3" applyNumberFormat="1" applyFont="1" applyFill="1" applyAlignment="1" applyProtection="1">
      <alignment wrapText="1"/>
      <protection locked="0"/>
    </xf>
    <xf numFmtId="4" fontId="25" fillId="0" borderId="0" xfId="0" applyNumberFormat="1" applyFont="1" applyAlignment="1" applyProtection="1">
      <alignment wrapText="1"/>
      <protection locked="0"/>
    </xf>
    <xf numFmtId="0" fontId="31" fillId="0" borderId="30" xfId="0" applyFont="1" applyBorder="1" applyAlignment="1">
      <alignment horizontal="right" vertical="center"/>
    </xf>
    <xf numFmtId="0" fontId="31" fillId="4" borderId="30" xfId="0" applyFont="1" applyFill="1" applyBorder="1" applyAlignment="1">
      <alignment horizontal="right" vertical="center"/>
    </xf>
    <xf numFmtId="0" fontId="59" fillId="0" borderId="30" xfId="0" applyFont="1" applyBorder="1" applyAlignment="1">
      <alignment horizontal="right" vertical="center"/>
    </xf>
    <xf numFmtId="0" fontId="31" fillId="0" borderId="31" xfId="0" applyFont="1" applyBorder="1" applyAlignment="1">
      <alignment horizontal="right" vertical="center" wrapText="1"/>
    </xf>
    <xf numFmtId="3" fontId="31" fillId="0" borderId="30" xfId="1" applyNumberFormat="1" applyFont="1" applyFill="1" applyBorder="1" applyAlignment="1">
      <alignment horizontal="right" vertical="center"/>
    </xf>
    <xf numFmtId="1" fontId="31" fillId="0" borderId="30" xfId="0" applyNumberFormat="1" applyFont="1" applyBorder="1" applyAlignment="1">
      <alignment horizontal="right" vertical="center"/>
    </xf>
    <xf numFmtId="1" fontId="31" fillId="0" borderId="31" xfId="0" applyNumberFormat="1" applyFont="1" applyBorder="1" applyAlignment="1">
      <alignment horizontal="right" vertical="center" wrapText="1"/>
    </xf>
    <xf numFmtId="168" fontId="31" fillId="0" borderId="30" xfId="1" applyNumberFormat="1" applyFont="1" applyFill="1" applyBorder="1" applyAlignment="1">
      <alignment horizontal="right" vertical="center"/>
    </xf>
    <xf numFmtId="0" fontId="31" fillId="3" borderId="34" xfId="0" applyFont="1" applyFill="1" applyBorder="1" applyAlignment="1">
      <alignment horizontal="center" vertical="center" wrapText="1"/>
    </xf>
    <xf numFmtId="0" fontId="31" fillId="3" borderId="30" xfId="0" applyFont="1" applyFill="1" applyBorder="1" applyAlignment="1">
      <alignment horizontal="right" vertical="center" wrapText="1"/>
    </xf>
    <xf numFmtId="3" fontId="31" fillId="3" borderId="30" xfId="0" applyNumberFormat="1" applyFont="1" applyFill="1" applyBorder="1" applyAlignment="1">
      <alignment horizontal="right" vertical="center" wrapText="1"/>
    </xf>
    <xf numFmtId="1" fontId="31" fillId="3" borderId="30" xfId="0" applyNumberFormat="1" applyFont="1" applyFill="1" applyBorder="1" applyAlignment="1">
      <alignment horizontal="right" vertical="center" wrapText="1"/>
    </xf>
    <xf numFmtId="3" fontId="31" fillId="0" borderId="30" xfId="0" applyNumberFormat="1" applyFont="1" applyBorder="1" applyAlignment="1">
      <alignment horizontal="right" vertical="center" wrapText="1"/>
    </xf>
    <xf numFmtId="1" fontId="31" fillId="0" borderId="30" xfId="0" applyNumberFormat="1" applyFont="1" applyBorder="1" applyAlignment="1">
      <alignment horizontal="right" vertical="center" wrapText="1"/>
    </xf>
    <xf numFmtId="0" fontId="31" fillId="0" borderId="30" xfId="0" applyFont="1" applyBorder="1" applyAlignment="1">
      <alignment horizontal="right" vertical="center" wrapText="1"/>
    </xf>
    <xf numFmtId="1" fontId="31" fillId="3" borderId="31" xfId="0" applyNumberFormat="1" applyFont="1" applyFill="1" applyBorder="1" applyAlignment="1">
      <alignment horizontal="right" vertical="center" wrapText="1"/>
    </xf>
    <xf numFmtId="3" fontId="31" fillId="0" borderId="31" xfId="0" applyNumberFormat="1" applyFont="1" applyBorder="1" applyAlignment="1">
      <alignment horizontal="right" vertical="center" wrapText="1"/>
    </xf>
    <xf numFmtId="3" fontId="31" fillId="0" borderId="79" xfId="0" applyNumberFormat="1" applyFont="1" applyBorder="1" applyAlignment="1">
      <alignment horizontal="right" vertical="center"/>
    </xf>
    <xf numFmtId="3" fontId="31" fillId="0" borderId="30" xfId="1" applyNumberFormat="1" applyFont="1" applyBorder="1" applyAlignment="1">
      <alignment horizontal="right" vertical="center"/>
    </xf>
    <xf numFmtId="3" fontId="31" fillId="0" borderId="80" xfId="0" applyNumberFormat="1" applyFont="1" applyBorder="1" applyAlignment="1">
      <alignment horizontal="right" vertical="center"/>
    </xf>
    <xf numFmtId="0" fontId="56" fillId="2" borderId="46" xfId="0" applyFont="1" applyFill="1" applyBorder="1" applyAlignment="1">
      <alignment horizontal="center" vertical="center" wrapText="1"/>
    </xf>
    <xf numFmtId="0" fontId="56" fillId="2" borderId="47" xfId="0" applyFont="1" applyFill="1" applyBorder="1" applyAlignment="1">
      <alignment horizontal="center" vertical="center" wrapText="1"/>
    </xf>
    <xf numFmtId="0" fontId="56" fillId="2" borderId="48" xfId="0" applyFont="1" applyFill="1" applyBorder="1" applyAlignment="1">
      <alignment horizontal="center" vertical="center" wrapText="1"/>
    </xf>
    <xf numFmtId="0" fontId="57" fillId="0" borderId="50" xfId="0" applyFont="1" applyBorder="1" applyAlignment="1">
      <alignment horizontal="center" vertical="center"/>
    </xf>
    <xf numFmtId="164" fontId="29" fillId="0" borderId="0" xfId="0" applyNumberFormat="1" applyFont="1"/>
    <xf numFmtId="43" fontId="29" fillId="0" borderId="0" xfId="1" applyFont="1"/>
    <xf numFmtId="1" fontId="57" fillId="0" borderId="20" xfId="0" applyNumberFormat="1" applyFont="1" applyBorder="1" applyAlignment="1">
      <alignment horizontal="center" vertical="center"/>
    </xf>
    <xf numFmtId="1" fontId="57" fillId="0" borderId="18" xfId="0" applyNumberFormat="1" applyFont="1" applyBorder="1" applyAlignment="1">
      <alignment horizontal="center" vertical="center"/>
    </xf>
    <xf numFmtId="1" fontId="57" fillId="0" borderId="19" xfId="0" applyNumberFormat="1" applyFont="1" applyBorder="1" applyAlignment="1">
      <alignment horizontal="center" vertical="center"/>
    </xf>
    <xf numFmtId="1" fontId="57" fillId="0" borderId="50" xfId="0" applyNumberFormat="1" applyFont="1" applyBorder="1" applyAlignment="1">
      <alignment horizontal="center" vertical="center"/>
    </xf>
    <xf numFmtId="3" fontId="31" fillId="0" borderId="31" xfId="1" applyNumberFormat="1" applyFont="1" applyFill="1" applyBorder="1" applyAlignment="1">
      <alignment horizontal="right" vertical="center" wrapText="1"/>
    </xf>
    <xf numFmtId="0" fontId="31" fillId="6" borderId="30" xfId="0" applyFont="1" applyFill="1" applyBorder="1" applyAlignment="1">
      <alignment horizontal="left" vertical="center" wrapText="1"/>
    </xf>
    <xf numFmtId="0" fontId="82" fillId="0" borderId="0" xfId="0" applyFont="1" applyAlignment="1" applyProtection="1">
      <alignment wrapText="1"/>
      <protection locked="0"/>
    </xf>
    <xf numFmtId="3" fontId="59" fillId="4" borderId="30" xfId="0" applyNumberFormat="1" applyFont="1" applyFill="1" applyBorder="1" applyAlignment="1">
      <alignment horizontal="right" vertical="center"/>
    </xf>
    <xf numFmtId="3" fontId="59" fillId="0" borderId="30" xfId="1" applyNumberFormat="1" applyFont="1" applyFill="1" applyBorder="1" applyAlignment="1">
      <alignment horizontal="right" vertical="center"/>
    </xf>
    <xf numFmtId="3" fontId="59" fillId="0" borderId="31" xfId="1" applyNumberFormat="1" applyFont="1" applyFill="1" applyBorder="1" applyAlignment="1">
      <alignment horizontal="right" vertical="center" wrapText="1"/>
    </xf>
    <xf numFmtId="0" fontId="82" fillId="0" borderId="0" xfId="0" applyFont="1"/>
    <xf numFmtId="3" fontId="57" fillId="0" borderId="19" xfId="0" applyNumberFormat="1" applyFont="1" applyBorder="1" applyAlignment="1">
      <alignment horizontal="center" vertical="center"/>
    </xf>
    <xf numFmtId="3" fontId="57" fillId="0" borderId="18" xfId="0" applyNumberFormat="1" applyFont="1" applyBorder="1" applyAlignment="1">
      <alignment horizontal="center" vertical="center"/>
    </xf>
    <xf numFmtId="3" fontId="57" fillId="0" borderId="20" xfId="0" applyNumberFormat="1" applyFont="1" applyBorder="1" applyAlignment="1">
      <alignment horizontal="center" vertical="center"/>
    </xf>
    <xf numFmtId="3" fontId="57" fillId="0" borderId="50" xfId="0" applyNumberFormat="1" applyFont="1" applyBorder="1" applyAlignment="1">
      <alignment horizontal="center" vertical="center"/>
    </xf>
    <xf numFmtId="0" fontId="56" fillId="2" borderId="90" xfId="0" applyFont="1" applyFill="1" applyBorder="1" applyAlignment="1">
      <alignment horizontal="center" vertical="center"/>
    </xf>
    <xf numFmtId="0" fontId="57" fillId="0" borderId="91" xfId="0" applyFont="1" applyBorder="1" applyAlignment="1">
      <alignment horizontal="center" vertical="center"/>
    </xf>
    <xf numFmtId="0" fontId="57" fillId="0" borderId="8" xfId="0" applyFont="1" applyBorder="1" applyAlignment="1">
      <alignment horizontal="center" vertical="center"/>
    </xf>
    <xf numFmtId="0" fontId="57" fillId="0" borderId="92" xfId="0" applyFont="1" applyBorder="1" applyAlignment="1">
      <alignment horizontal="center" vertical="center"/>
    </xf>
    <xf numFmtId="4" fontId="29" fillId="0" borderId="0" xfId="0" applyNumberFormat="1" applyFont="1" applyAlignment="1" applyProtection="1">
      <alignment wrapText="1"/>
      <protection locked="0"/>
    </xf>
    <xf numFmtId="0" fontId="31" fillId="0" borderId="0" xfId="0" applyFont="1" applyAlignment="1">
      <alignment wrapText="1"/>
    </xf>
    <xf numFmtId="0" fontId="55" fillId="0" borderId="0" xfId="0" applyFont="1"/>
    <xf numFmtId="0" fontId="31" fillId="0" borderId="0" xfId="0" applyFont="1"/>
    <xf numFmtId="0" fontId="58" fillId="0" borderId="89" xfId="0" applyFont="1" applyBorder="1" applyAlignment="1">
      <alignment horizontal="left" vertical="center"/>
    </xf>
    <xf numFmtId="0" fontId="58" fillId="0" borderId="40" xfId="0" applyFont="1" applyBorder="1" applyAlignment="1">
      <alignment horizontal="left" vertical="center"/>
    </xf>
    <xf numFmtId="0" fontId="58" fillId="0" borderId="0" xfId="0" applyFont="1" applyAlignment="1">
      <alignment horizontal="left" vertical="center"/>
    </xf>
    <xf numFmtId="0" fontId="60" fillId="3" borderId="0" xfId="0" applyFont="1" applyFill="1" applyAlignment="1">
      <alignment horizontal="left" vertical="top"/>
    </xf>
    <xf numFmtId="0" fontId="61" fillId="4" borderId="67" xfId="0" applyFont="1" applyFill="1" applyBorder="1" applyAlignment="1">
      <alignment horizontal="right" vertical="center"/>
    </xf>
    <xf numFmtId="1" fontId="61" fillId="3" borderId="69" xfId="0" applyNumberFormat="1" applyFont="1" applyFill="1" applyBorder="1" applyAlignment="1">
      <alignment horizontal="right" vertical="center"/>
    </xf>
    <xf numFmtId="9" fontId="61" fillId="4" borderId="67" xfId="0" applyNumberFormat="1" applyFont="1" applyFill="1" applyBorder="1" applyAlignment="1">
      <alignment horizontal="right" vertical="center"/>
    </xf>
    <xf numFmtId="166" fontId="61" fillId="4" borderId="67" xfId="0" applyNumberFormat="1" applyFont="1" applyFill="1" applyBorder="1" applyAlignment="1">
      <alignment horizontal="right" vertical="center"/>
    </xf>
    <xf numFmtId="1" fontId="61" fillId="4" borderId="69" xfId="0" applyNumberFormat="1" applyFont="1" applyFill="1" applyBorder="1" applyAlignment="1">
      <alignment horizontal="right" vertical="center"/>
    </xf>
    <xf numFmtId="0" fontId="61" fillId="0" borderId="67" xfId="0" applyFont="1" applyBorder="1" applyAlignment="1">
      <alignment horizontal="left" vertical="center" wrapText="1"/>
    </xf>
    <xf numFmtId="0" fontId="61" fillId="3" borderId="0" xfId="0" applyFont="1" applyFill="1" applyAlignment="1">
      <alignment horizontal="left" vertical="center"/>
    </xf>
    <xf numFmtId="0" fontId="66" fillId="0" borderId="67" xfId="0" applyFont="1" applyBorder="1" applyAlignment="1">
      <alignment horizontal="right" vertical="center"/>
    </xf>
    <xf numFmtId="164" fontId="61" fillId="3" borderId="67" xfId="1" applyNumberFormat="1" applyFont="1" applyFill="1" applyBorder="1" applyAlignment="1">
      <alignment horizontal="right" vertical="center" wrapText="1"/>
    </xf>
    <xf numFmtId="164" fontId="61" fillId="0" borderId="67" xfId="1" applyNumberFormat="1" applyFont="1" applyFill="1" applyBorder="1" applyAlignment="1">
      <alignment horizontal="right" vertical="center"/>
    </xf>
    <xf numFmtId="1" fontId="61" fillId="0" borderId="69" xfId="0" applyNumberFormat="1" applyFont="1" applyBorder="1" applyAlignment="1">
      <alignment horizontal="right" vertical="center"/>
    </xf>
    <xf numFmtId="168" fontId="61" fillId="0" borderId="67" xfId="1" applyNumberFormat="1" applyFont="1" applyFill="1" applyBorder="1" applyAlignment="1">
      <alignment horizontal="right" vertical="center"/>
    </xf>
    <xf numFmtId="0" fontId="62" fillId="0" borderId="155" xfId="0" applyFont="1" applyBorder="1" applyAlignment="1">
      <alignment horizontal="center" vertical="center"/>
    </xf>
    <xf numFmtId="0" fontId="61" fillId="0" borderId="156" xfId="0" applyFont="1" applyBorder="1" applyAlignment="1">
      <alignment horizontal="left" vertical="center" wrapText="1"/>
    </xf>
    <xf numFmtId="0" fontId="61" fillId="0" borderId="157" xfId="0" applyFont="1" applyBorder="1" applyAlignment="1">
      <alignment horizontal="center" vertical="center"/>
    </xf>
    <xf numFmtId="3" fontId="61" fillId="0" borderId="157" xfId="0" applyNumberFormat="1" applyFont="1" applyBorder="1" applyAlignment="1">
      <alignment horizontal="right" vertical="center" wrapText="1"/>
    </xf>
    <xf numFmtId="3" fontId="61" fillId="0" borderId="157" xfId="0" applyNumberFormat="1" applyFont="1" applyBorder="1" applyAlignment="1">
      <alignment horizontal="right" vertical="center"/>
    </xf>
    <xf numFmtId="3" fontId="61" fillId="0" borderId="158" xfId="0" applyNumberFormat="1" applyFont="1" applyBorder="1" applyAlignment="1">
      <alignment horizontal="right" vertical="center"/>
    </xf>
    <xf numFmtId="0" fontId="62" fillId="0" borderId="159" xfId="0" applyFont="1" applyBorder="1" applyAlignment="1">
      <alignment horizontal="center" vertical="center"/>
    </xf>
    <xf numFmtId="3" fontId="61" fillId="0" borderId="160" xfId="0" applyNumberFormat="1" applyFont="1" applyBorder="1" applyAlignment="1">
      <alignment horizontal="right" vertical="center"/>
    </xf>
    <xf numFmtId="0" fontId="62" fillId="0" borderId="161" xfId="0" applyFont="1" applyBorder="1" applyAlignment="1">
      <alignment horizontal="center" vertical="center"/>
    </xf>
    <xf numFmtId="0" fontId="61" fillId="0" borderId="162" xfId="0" applyFont="1" applyBorder="1" applyAlignment="1">
      <alignment horizontal="left" vertical="center" wrapText="1"/>
    </xf>
    <xf numFmtId="0" fontId="61" fillId="0" borderId="163" xfId="0" applyFont="1" applyBorder="1" applyAlignment="1">
      <alignment horizontal="center" vertical="center"/>
    </xf>
    <xf numFmtId="3" fontId="61" fillId="0" borderId="163" xfId="0" applyNumberFormat="1" applyFont="1" applyBorder="1" applyAlignment="1">
      <alignment horizontal="right" vertical="center" wrapText="1"/>
    </xf>
    <xf numFmtId="3" fontId="61" fillId="0" borderId="163" xfId="0" applyNumberFormat="1" applyFont="1" applyBorder="1" applyAlignment="1">
      <alignment horizontal="right" vertical="center"/>
    </xf>
    <xf numFmtId="3" fontId="61" fillId="0" borderId="164" xfId="0" applyNumberFormat="1" applyFont="1" applyBorder="1" applyAlignment="1">
      <alignment horizontal="right" vertical="center"/>
    </xf>
    <xf numFmtId="0" fontId="60" fillId="2" borderId="197" xfId="0" applyFont="1" applyFill="1" applyBorder="1" applyAlignment="1">
      <alignment horizontal="center" vertical="center" wrapText="1"/>
    </xf>
    <xf numFmtId="0" fontId="60" fillId="2" borderId="200" xfId="0" applyFont="1" applyFill="1" applyBorder="1" applyAlignment="1">
      <alignment horizontal="center" vertical="center" wrapText="1"/>
    </xf>
    <xf numFmtId="0" fontId="61" fillId="0" borderId="8" xfId="0" applyFont="1" applyBorder="1" applyAlignment="1">
      <alignment horizontal="left" vertical="center" wrapText="1"/>
    </xf>
    <xf numFmtId="0" fontId="36" fillId="0" borderId="8" xfId="0" applyFont="1" applyBorder="1" applyAlignment="1">
      <alignment horizontal="center" vertical="center" wrapText="1"/>
    </xf>
    <xf numFmtId="168" fontId="36" fillId="0" borderId="201" xfId="1" applyNumberFormat="1" applyFont="1" applyFill="1" applyBorder="1" applyAlignment="1">
      <alignment horizontal="center" vertical="center"/>
    </xf>
    <xf numFmtId="0" fontId="62" fillId="3" borderId="200" xfId="0" applyFont="1" applyFill="1" applyBorder="1" applyAlignment="1">
      <alignment horizontal="center" vertical="center"/>
    </xf>
    <xf numFmtId="0" fontId="61" fillId="3" borderId="8" xfId="0" applyFont="1" applyFill="1" applyBorder="1" applyAlignment="1">
      <alignment horizontal="left" vertical="center" wrapText="1"/>
    </xf>
    <xf numFmtId="0" fontId="61" fillId="3" borderId="8" xfId="0" applyFont="1" applyFill="1" applyBorder="1" applyAlignment="1">
      <alignment horizontal="center" vertical="center"/>
    </xf>
    <xf numFmtId="0" fontId="61" fillId="3" borderId="8" xfId="0" applyFont="1" applyFill="1" applyBorder="1" applyAlignment="1">
      <alignment horizontal="right" vertical="center" wrapText="1"/>
    </xf>
    <xf numFmtId="0" fontId="61" fillId="3" borderId="8" xfId="0" applyFont="1" applyFill="1" applyBorder="1" applyAlignment="1">
      <alignment horizontal="right" vertical="center"/>
    </xf>
    <xf numFmtId="168" fontId="61" fillId="3" borderId="201" xfId="1" applyNumberFormat="1" applyFont="1" applyFill="1" applyBorder="1" applyAlignment="1">
      <alignment horizontal="right" vertical="center"/>
    </xf>
    <xf numFmtId="0" fontId="64" fillId="0" borderId="200" xfId="0" applyFont="1" applyBorder="1" applyAlignment="1">
      <alignment horizontal="center" vertical="center" wrapText="1"/>
    </xf>
    <xf numFmtId="0" fontId="61" fillId="0" borderId="8" xfId="0" applyFont="1" applyBorder="1" applyAlignment="1">
      <alignment horizontal="right" vertical="center"/>
    </xf>
    <xf numFmtId="0" fontId="62" fillId="0" borderId="200" xfId="0" applyFont="1" applyBorder="1" applyAlignment="1">
      <alignment horizontal="center" vertical="center"/>
    </xf>
    <xf numFmtId="0" fontId="61" fillId="0" borderId="8" xfId="0" applyFont="1" applyBorder="1" applyAlignment="1">
      <alignment horizontal="center" vertical="center"/>
    </xf>
    <xf numFmtId="3" fontId="61" fillId="0" borderId="8" xfId="0" applyNumberFormat="1" applyFont="1" applyBorder="1" applyAlignment="1">
      <alignment horizontal="right" vertical="center" wrapText="1"/>
    </xf>
    <xf numFmtId="168" fontId="61" fillId="0" borderId="201" xfId="1" applyNumberFormat="1" applyFont="1" applyFill="1" applyBorder="1" applyAlignment="1">
      <alignment horizontal="right" vertical="center"/>
    </xf>
    <xf numFmtId="3" fontId="61" fillId="0" borderId="8" xfId="0" applyNumberFormat="1" applyFont="1" applyBorder="1" applyAlignment="1">
      <alignment horizontal="right" vertical="center"/>
    </xf>
    <xf numFmtId="3" fontId="61" fillId="0" borderId="201" xfId="1" applyNumberFormat="1" applyFont="1" applyFill="1" applyBorder="1" applyAlignment="1">
      <alignment horizontal="right" vertical="center"/>
    </xf>
    <xf numFmtId="3" fontId="61" fillId="4" borderId="8" xfId="0" applyNumberFormat="1" applyFont="1" applyFill="1" applyBorder="1" applyAlignment="1">
      <alignment horizontal="right" vertical="center"/>
    </xf>
    <xf numFmtId="0" fontId="62" fillId="0" borderId="202" xfId="0" applyFont="1" applyBorder="1" applyAlignment="1">
      <alignment horizontal="center" vertical="center"/>
    </xf>
    <xf numFmtId="0" fontId="61" fillId="0" borderId="203" xfId="0" applyFont="1" applyBorder="1" applyAlignment="1">
      <alignment horizontal="left" vertical="center" wrapText="1"/>
    </xf>
    <xf numFmtId="0" fontId="61" fillId="0" borderId="203" xfId="0" applyFont="1" applyBorder="1" applyAlignment="1">
      <alignment horizontal="center" vertical="center"/>
    </xf>
    <xf numFmtId="3" fontId="61" fillId="0" borderId="203" xfId="0" applyNumberFormat="1" applyFont="1" applyBorder="1" applyAlignment="1">
      <alignment horizontal="right" vertical="center" wrapText="1"/>
    </xf>
    <xf numFmtId="3" fontId="61" fillId="0" borderId="203" xfId="0" applyNumberFormat="1" applyFont="1" applyBorder="1" applyAlignment="1">
      <alignment horizontal="right" vertical="center"/>
    </xf>
    <xf numFmtId="3" fontId="61" fillId="0" borderId="204" xfId="1" applyNumberFormat="1" applyFont="1" applyFill="1" applyBorder="1" applyAlignment="1">
      <alignment horizontal="right" vertical="center"/>
    </xf>
    <xf numFmtId="0" fontId="61" fillId="0" borderId="0" xfId="0" applyFont="1" applyAlignment="1">
      <alignment vertical="top"/>
    </xf>
    <xf numFmtId="3" fontId="61" fillId="0" borderId="0" xfId="0" applyNumberFormat="1" applyFont="1" applyAlignment="1">
      <alignment vertical="top"/>
    </xf>
    <xf numFmtId="164" fontId="61" fillId="3" borderId="67" xfId="1" applyNumberFormat="1" applyFont="1" applyFill="1" applyBorder="1" applyAlignment="1">
      <alignment horizontal="right" vertical="center"/>
    </xf>
    <xf numFmtId="164" fontId="61" fillId="3" borderId="67" xfId="0" applyNumberFormat="1" applyFont="1" applyFill="1" applyBorder="1" applyAlignment="1">
      <alignment horizontal="right" vertical="center"/>
    </xf>
    <xf numFmtId="3" fontId="61" fillId="3" borderId="67" xfId="0" applyNumberFormat="1" applyFont="1" applyFill="1" applyBorder="1" applyAlignment="1">
      <alignment horizontal="right" vertical="center"/>
    </xf>
    <xf numFmtId="0" fontId="61" fillId="0" borderId="157" xfId="0" applyFont="1" applyBorder="1" applyAlignment="1">
      <alignment horizontal="right" vertical="center"/>
    </xf>
    <xf numFmtId="3" fontId="61" fillId="0" borderId="177" xfId="0" applyNumberFormat="1" applyFont="1" applyBorder="1" applyAlignment="1">
      <alignment horizontal="right" vertical="center"/>
    </xf>
    <xf numFmtId="3" fontId="61" fillId="0" borderId="178" xfId="0" applyNumberFormat="1" applyFont="1" applyBorder="1" applyAlignment="1">
      <alignment horizontal="right" vertical="center"/>
    </xf>
    <xf numFmtId="0" fontId="61" fillId="0" borderId="179" xfId="0" applyFont="1" applyBorder="1" applyAlignment="1">
      <alignment horizontal="right" vertical="center" wrapText="1"/>
    </xf>
    <xf numFmtId="0" fontId="61" fillId="0" borderId="180" xfId="0" applyFont="1" applyBorder="1" applyAlignment="1">
      <alignment horizontal="right" vertical="center" wrapText="1"/>
    </xf>
    <xf numFmtId="0" fontId="36" fillId="0" borderId="169" xfId="0" applyFont="1" applyBorder="1" applyAlignment="1">
      <alignment horizontal="center" vertical="center" wrapText="1"/>
    </xf>
    <xf numFmtId="0" fontId="36" fillId="0" borderId="170" xfId="0" applyFont="1" applyBorder="1" applyAlignment="1">
      <alignment horizontal="center" vertical="center"/>
    </xf>
    <xf numFmtId="0" fontId="62" fillId="3" borderId="159" xfId="0" applyFont="1" applyFill="1" applyBorder="1" applyAlignment="1">
      <alignment horizontal="center" vertical="center"/>
    </xf>
    <xf numFmtId="0" fontId="61" fillId="3" borderId="160" xfId="0" applyFont="1" applyFill="1" applyBorder="1" applyAlignment="1">
      <alignment horizontal="right" vertical="center"/>
    </xf>
    <xf numFmtId="0" fontId="64" fillId="0" borderId="173" xfId="0" applyFont="1" applyBorder="1" applyAlignment="1">
      <alignment horizontal="center" vertical="center" wrapText="1"/>
    </xf>
    <xf numFmtId="0" fontId="62" fillId="3" borderId="175" xfId="0" applyFont="1" applyFill="1" applyBorder="1" applyAlignment="1">
      <alignment horizontal="center" vertical="center"/>
    </xf>
    <xf numFmtId="0" fontId="37" fillId="0" borderId="0" xfId="0" applyFont="1" applyAlignment="1">
      <alignment wrapText="1"/>
    </xf>
    <xf numFmtId="0" fontId="60" fillId="3" borderId="0" xfId="0" applyFont="1" applyFill="1" applyAlignment="1">
      <alignment horizontal="left" vertical="top" wrapText="1"/>
    </xf>
    <xf numFmtId="0" fontId="61" fillId="0" borderId="157" xfId="0" applyFont="1" applyBorder="1" applyAlignment="1">
      <alignment horizontal="left" vertical="center" wrapText="1"/>
    </xf>
    <xf numFmtId="0" fontId="61" fillId="0" borderId="163" xfId="0" applyFont="1" applyBorder="1" applyAlignment="1">
      <alignment horizontal="left" vertical="center" wrapText="1"/>
    </xf>
    <xf numFmtId="0" fontId="61" fillId="0" borderId="135" xfId="0" applyFont="1" applyBorder="1" applyAlignment="1">
      <alignment horizontal="left" vertical="center" wrapText="1"/>
    </xf>
    <xf numFmtId="0" fontId="61" fillId="0" borderId="145" xfId="0" applyFont="1" applyBorder="1" applyAlignment="1">
      <alignment horizontal="left" vertical="center" wrapText="1"/>
    </xf>
    <xf numFmtId="0" fontId="61" fillId="0" borderId="0" xfId="0" applyFont="1" applyAlignment="1">
      <alignment horizontal="left" vertical="center" wrapText="1"/>
    </xf>
    <xf numFmtId="0" fontId="61" fillId="0" borderId="0" xfId="0" applyFont="1" applyAlignment="1">
      <alignment vertical="top" wrapText="1"/>
    </xf>
    <xf numFmtId="0" fontId="61" fillId="0" borderId="177" xfId="0" applyFont="1" applyBorder="1" applyAlignment="1">
      <alignment horizontal="left" vertical="center" wrapText="1"/>
    </xf>
    <xf numFmtId="4" fontId="35" fillId="0" borderId="24" xfId="0" applyNumberFormat="1" applyFont="1" applyBorder="1" applyAlignment="1">
      <alignment horizontal="right" vertical="center"/>
    </xf>
    <xf numFmtId="164" fontId="0" fillId="0" borderId="0" xfId="1" applyNumberFormat="1" applyFont="1" applyFill="1"/>
    <xf numFmtId="164" fontId="0" fillId="0" borderId="0" xfId="0" applyNumberFormat="1"/>
    <xf numFmtId="0" fontId="83" fillId="0" borderId="0" xfId="0" applyFont="1" applyAlignment="1">
      <alignment horizontal="right"/>
    </xf>
    <xf numFmtId="0" fontId="84" fillId="0" borderId="0" xfId="0" applyFont="1" applyAlignment="1">
      <alignment vertical="top"/>
    </xf>
    <xf numFmtId="0" fontId="85" fillId="0" borderId="0" xfId="0" applyFont="1"/>
    <xf numFmtId="0" fontId="25" fillId="0" borderId="0" xfId="6" applyFont="1"/>
    <xf numFmtId="0" fontId="25" fillId="0" borderId="0" xfId="0" applyFont="1" applyAlignment="1">
      <alignment horizontal="left" wrapText="1"/>
    </xf>
    <xf numFmtId="4" fontId="10" fillId="0" borderId="24" xfId="0" applyNumberFormat="1" applyFont="1" applyBorder="1" applyAlignment="1">
      <alignment horizontal="right" vertical="center"/>
    </xf>
    <xf numFmtId="3" fontId="32" fillId="0" borderId="42" xfId="0" applyNumberFormat="1" applyFont="1" applyBorder="1" applyAlignment="1">
      <alignment vertical="center"/>
    </xf>
    <xf numFmtId="0" fontId="84" fillId="0" borderId="0" xfId="0" applyFont="1" applyAlignment="1">
      <alignment horizontal="center" vertical="top" wrapText="1"/>
    </xf>
    <xf numFmtId="0" fontId="84" fillId="0" borderId="0" xfId="0" applyFont="1" applyAlignment="1">
      <alignment horizontal="center" vertical="center"/>
    </xf>
    <xf numFmtId="0" fontId="48" fillId="0" borderId="0" xfId="0" applyFont="1" applyAlignment="1">
      <alignment horizontal="center" vertical="top"/>
    </xf>
    <xf numFmtId="0" fontId="11" fillId="0" borderId="0" xfId="0" applyFont="1" applyAlignment="1">
      <alignment horizontal="left" vertical="center"/>
    </xf>
    <xf numFmtId="0" fontId="49" fillId="0" borderId="0" xfId="0" applyFont="1" applyAlignment="1">
      <alignment horizontal="right" vertical="center"/>
    </xf>
    <xf numFmtId="0" fontId="11" fillId="2" borderId="43" xfId="0" applyFont="1" applyFill="1" applyBorder="1" applyAlignment="1">
      <alignment horizontal="center" vertical="center"/>
    </xf>
    <xf numFmtId="0" fontId="11" fillId="2" borderId="44" xfId="0" applyFont="1" applyFill="1" applyBorder="1" applyAlignment="1">
      <alignment horizontal="left" vertical="center"/>
    </xf>
    <xf numFmtId="0" fontId="11" fillId="2" borderId="44" xfId="0" applyFont="1" applyFill="1" applyBorder="1" applyAlignment="1">
      <alignment horizontal="center" vertical="center"/>
    </xf>
    <xf numFmtId="0" fontId="11" fillId="2" borderId="94" xfId="0" applyFont="1" applyFill="1" applyBorder="1" applyAlignment="1">
      <alignment horizontal="left" vertical="center"/>
    </xf>
    <xf numFmtId="0" fontId="48" fillId="2" borderId="49" xfId="0" applyFont="1" applyFill="1" applyBorder="1" applyAlignment="1">
      <alignment horizontal="center" vertical="center"/>
    </xf>
    <xf numFmtId="0" fontId="11" fillId="2" borderId="31" xfId="0" applyFont="1" applyFill="1" applyBorder="1" applyAlignment="1">
      <alignment horizontal="center" vertical="center"/>
    </xf>
    <xf numFmtId="0" fontId="6" fillId="2" borderId="35" xfId="0" applyFont="1" applyFill="1" applyBorder="1" applyAlignment="1">
      <alignment horizontal="center" vertical="center"/>
    </xf>
    <xf numFmtId="0" fontId="6" fillId="2" borderId="35" xfId="0" applyFont="1" applyFill="1" applyBorder="1" applyAlignment="1">
      <alignment horizontal="center" vertical="center" wrapText="1"/>
    </xf>
    <xf numFmtId="0" fontId="6" fillId="2" borderId="40" xfId="0" applyFont="1" applyFill="1" applyBorder="1" applyAlignment="1">
      <alignment horizontal="center" vertical="center" wrapText="1"/>
    </xf>
    <xf numFmtId="0" fontId="6" fillId="2" borderId="31" xfId="0" applyFont="1" applyFill="1" applyBorder="1" applyAlignment="1">
      <alignment horizontal="center" vertical="center" wrapText="1"/>
    </xf>
    <xf numFmtId="0" fontId="7" fillId="0" borderId="95" xfId="0" applyFont="1" applyBorder="1" applyAlignment="1">
      <alignment horizontal="center" vertical="center"/>
    </xf>
    <xf numFmtId="0" fontId="14" fillId="0" borderId="39" xfId="0" applyFont="1" applyBorder="1" applyAlignment="1">
      <alignment horizontal="center" vertical="center"/>
    </xf>
    <xf numFmtId="0" fontId="9" fillId="0" borderId="96" xfId="0" applyFont="1" applyBorder="1" applyAlignment="1">
      <alignment horizontal="center" vertical="center"/>
    </xf>
    <xf numFmtId="0" fontId="7" fillId="0" borderId="97" xfId="0" applyFont="1" applyBorder="1" applyAlignment="1">
      <alignment horizontal="center" vertical="center"/>
    </xf>
    <xf numFmtId="0" fontId="8" fillId="0" borderId="39" xfId="0" applyFont="1" applyBorder="1" applyAlignment="1">
      <alignment horizontal="center" vertical="center"/>
    </xf>
    <xf numFmtId="0" fontId="9" fillId="3" borderId="34" xfId="0" applyFont="1" applyFill="1" applyBorder="1" applyAlignment="1">
      <alignment horizontal="center" vertical="center"/>
    </xf>
    <xf numFmtId="0" fontId="13" fillId="2" borderId="98" xfId="0" applyFont="1" applyFill="1" applyBorder="1" applyAlignment="1">
      <alignment horizontal="left" vertical="top"/>
    </xf>
    <xf numFmtId="0" fontId="34" fillId="0" borderId="97" xfId="0" applyFont="1" applyBorder="1" applyAlignment="1">
      <alignment horizontal="center" vertical="center"/>
    </xf>
    <xf numFmtId="0" fontId="32" fillId="0" borderId="99" xfId="0" applyFont="1" applyBorder="1" applyAlignment="1">
      <alignment horizontal="left" vertical="top"/>
    </xf>
    <xf numFmtId="0" fontId="32" fillId="0" borderId="0" xfId="0" applyFont="1" applyAlignment="1">
      <alignment horizontal="left" vertical="top"/>
    </xf>
    <xf numFmtId="0" fontId="33" fillId="2" borderId="43" xfId="0" applyFont="1" applyFill="1" applyBorder="1" applyAlignment="1">
      <alignment horizontal="left" vertical="center"/>
    </xf>
    <xf numFmtId="0" fontId="33" fillId="2" borderId="44" xfId="0" applyFont="1" applyFill="1" applyBorder="1" applyAlignment="1">
      <alignment horizontal="center" vertical="center"/>
    </xf>
    <xf numFmtId="0" fontId="33" fillId="2" borderId="44" xfId="0" applyFont="1" applyFill="1" applyBorder="1" applyAlignment="1">
      <alignment horizontal="left" vertical="center"/>
    </xf>
    <xf numFmtId="0" fontId="33" fillId="2" borderId="94" xfId="0" applyFont="1" applyFill="1" applyBorder="1" applyAlignment="1">
      <alignment horizontal="center" vertical="center"/>
    </xf>
    <xf numFmtId="0" fontId="33" fillId="2" borderId="45" xfId="0" applyFont="1" applyFill="1" applyBorder="1" applyAlignment="1">
      <alignment horizontal="center" vertical="center"/>
    </xf>
    <xf numFmtId="0" fontId="33" fillId="2" borderId="45" xfId="0" applyFont="1" applyFill="1" applyBorder="1" applyAlignment="1">
      <alignment horizontal="left" vertical="center"/>
    </xf>
    <xf numFmtId="0" fontId="33" fillId="2" borderId="100" xfId="0" applyFont="1" applyFill="1" applyBorder="1" applyAlignment="1">
      <alignment horizontal="center" vertical="center"/>
    </xf>
    <xf numFmtId="0" fontId="33" fillId="2" borderId="49" xfId="0" applyFont="1" applyFill="1" applyBorder="1" applyAlignment="1">
      <alignment horizontal="center" vertical="center"/>
    </xf>
    <xf numFmtId="0" fontId="33" fillId="2" borderId="31" xfId="0" applyFont="1" applyFill="1" applyBorder="1" applyAlignment="1">
      <alignment horizontal="center" vertical="center"/>
    </xf>
    <xf numFmtId="0" fontId="33" fillId="2" borderId="35" xfId="0" applyFont="1" applyFill="1" applyBorder="1" applyAlignment="1">
      <alignment horizontal="center" vertical="center"/>
    </xf>
    <xf numFmtId="0" fontId="33" fillId="2" borderId="40" xfId="0" applyFont="1" applyFill="1" applyBorder="1" applyAlignment="1">
      <alignment horizontal="center" vertical="center" wrapText="1"/>
    </xf>
    <xf numFmtId="0" fontId="33" fillId="2" borderId="31" xfId="0" applyFont="1" applyFill="1" applyBorder="1" applyAlignment="1">
      <alignment horizontal="center" vertical="center" wrapText="1"/>
    </xf>
    <xf numFmtId="0" fontId="34" fillId="0" borderId="95" xfId="0" applyFont="1" applyBorder="1" applyAlignment="1">
      <alignment horizontal="center" vertical="center"/>
    </xf>
    <xf numFmtId="0" fontId="33" fillId="0" borderId="0" xfId="0" applyFont="1" applyAlignment="1">
      <alignment horizontal="center" vertical="top"/>
    </xf>
    <xf numFmtId="0" fontId="33" fillId="0" borderId="0" xfId="0" applyFont="1" applyAlignment="1">
      <alignment horizontal="left" vertical="center"/>
    </xf>
    <xf numFmtId="0" fontId="33" fillId="0" borderId="0" xfId="0" applyFont="1" applyAlignment="1">
      <alignment horizontal="right" vertical="center"/>
    </xf>
    <xf numFmtId="0" fontId="32" fillId="0" borderId="30" xfId="0" applyFont="1" applyBorder="1" applyAlignment="1">
      <alignment horizontal="center" vertical="center"/>
    </xf>
    <xf numFmtId="3" fontId="32" fillId="0" borderId="30" xfId="0" applyNumberFormat="1" applyFont="1" applyBorder="1" applyAlignment="1">
      <alignment horizontal="right" vertical="center"/>
    </xf>
    <xf numFmtId="0" fontId="78" fillId="0" borderId="54" xfId="0" applyFont="1" applyBorder="1" applyAlignment="1">
      <alignment horizontal="center" vertical="center" wrapText="1"/>
    </xf>
    <xf numFmtId="0" fontId="78" fillId="0" borderId="93" xfId="0" applyFont="1" applyBorder="1" applyAlignment="1">
      <alignment horizontal="center" vertical="center"/>
    </xf>
    <xf numFmtId="0" fontId="78" fillId="0" borderId="40" xfId="0" applyFont="1" applyBorder="1" applyAlignment="1">
      <alignment horizontal="center" vertical="center"/>
    </xf>
    <xf numFmtId="0" fontId="77" fillId="0" borderId="40" xfId="0" applyFont="1" applyBorder="1" applyAlignment="1">
      <alignment horizontal="center" vertical="center" wrapText="1"/>
    </xf>
    <xf numFmtId="0" fontId="35" fillId="0" borderId="0" xfId="0" applyFont="1" applyAlignment="1">
      <alignment horizontal="center" vertical="top"/>
    </xf>
    <xf numFmtId="0" fontId="78" fillId="0" borderId="0" xfId="0" applyFont="1" applyAlignment="1">
      <alignment horizontal="left" vertical="center"/>
    </xf>
    <xf numFmtId="0" fontId="77" fillId="0" borderId="0" xfId="0" applyFont="1" applyAlignment="1">
      <alignment horizontal="left" vertical="top"/>
    </xf>
    <xf numFmtId="0" fontId="78" fillId="0" borderId="53" xfId="0" applyFont="1" applyBorder="1" applyAlignment="1">
      <alignment horizontal="center" vertical="center" wrapText="1"/>
    </xf>
    <xf numFmtId="0" fontId="78" fillId="0" borderId="54" xfId="0" applyFont="1" applyBorder="1" applyAlignment="1">
      <alignment horizontal="center" vertical="center"/>
    </xf>
    <xf numFmtId="0" fontId="78" fillId="0" borderId="189" xfId="0" applyFont="1" applyBorder="1" applyAlignment="1">
      <alignment horizontal="center" vertical="center" wrapText="1"/>
    </xf>
    <xf numFmtId="0" fontId="78" fillId="0" borderId="102" xfId="0" applyFont="1" applyBorder="1" applyAlignment="1">
      <alignment horizontal="center" vertical="center" wrapText="1"/>
    </xf>
    <xf numFmtId="0" fontId="78" fillId="0" borderId="182" xfId="0" applyFont="1" applyBorder="1" applyAlignment="1">
      <alignment horizontal="center" vertical="center" wrapText="1"/>
    </xf>
    <xf numFmtId="0" fontId="78" fillId="0" borderId="103" xfId="0" applyFont="1" applyBorder="1" applyAlignment="1">
      <alignment horizontal="center" vertical="center" wrapText="1"/>
    </xf>
    <xf numFmtId="0" fontId="32" fillId="0" borderId="42" xfId="0" applyFont="1" applyBorder="1" applyAlignment="1">
      <alignment horizontal="right" vertical="center"/>
    </xf>
    <xf numFmtId="0" fontId="32" fillId="0" borderId="79" xfId="0" applyFont="1" applyBorder="1" applyAlignment="1">
      <alignment horizontal="right" vertical="center"/>
    </xf>
    <xf numFmtId="3" fontId="32" fillId="0" borderId="42" xfId="0" applyNumberFormat="1" applyFont="1" applyBorder="1" applyAlignment="1">
      <alignment horizontal="right" vertical="center"/>
    </xf>
    <xf numFmtId="3" fontId="32" fillId="0" borderId="79" xfId="0" applyNumberFormat="1" applyFont="1" applyBorder="1" applyAlignment="1">
      <alignment horizontal="right" vertical="center"/>
    </xf>
    <xf numFmtId="0" fontId="78" fillId="0" borderId="190" xfId="2" applyFont="1" applyBorder="1" applyAlignment="1">
      <alignment horizontal="center" vertical="center" wrapText="1"/>
    </xf>
    <xf numFmtId="0" fontId="78" fillId="0" borderId="191" xfId="2" applyFont="1" applyBorder="1" applyAlignment="1">
      <alignment horizontal="center" vertical="center" wrapText="1"/>
    </xf>
    <xf numFmtId="0" fontId="78" fillId="0" borderId="195" xfId="2" applyFont="1" applyBorder="1" applyAlignment="1">
      <alignment horizontal="center" vertical="center" wrapText="1"/>
    </xf>
    <xf numFmtId="0" fontId="78" fillId="0" borderId="186" xfId="2" applyFont="1" applyBorder="1" applyAlignment="1">
      <alignment horizontal="center" vertical="center" wrapText="1"/>
    </xf>
    <xf numFmtId="0" fontId="78" fillId="0" borderId="192" xfId="2" applyFont="1" applyBorder="1" applyAlignment="1">
      <alignment horizontal="center" vertical="center" wrapText="1"/>
    </xf>
    <xf numFmtId="0" fontId="78" fillId="0" borderId="187" xfId="2" applyFont="1" applyBorder="1" applyAlignment="1">
      <alignment horizontal="center" vertical="center" wrapText="1"/>
    </xf>
    <xf numFmtId="0" fontId="78" fillId="0" borderId="193" xfId="2" applyFont="1" applyBorder="1" applyAlignment="1">
      <alignment horizontal="center" vertical="center" wrapText="1"/>
    </xf>
    <xf numFmtId="0" fontId="78" fillId="0" borderId="188" xfId="2" applyFont="1" applyBorder="1" applyAlignment="1">
      <alignment horizontal="center" vertical="center" wrapText="1"/>
    </xf>
    <xf numFmtId="0" fontId="78" fillId="0" borderId="194" xfId="2" applyFont="1" applyBorder="1" applyAlignment="1">
      <alignment horizontal="center" vertical="center" wrapText="1"/>
    </xf>
    <xf numFmtId="0" fontId="78" fillId="0" borderId="189" xfId="2" applyFont="1" applyBorder="1" applyAlignment="1">
      <alignment horizontal="center" vertical="center" wrapText="1"/>
    </xf>
    <xf numFmtId="0" fontId="78" fillId="0" borderId="102" xfId="2" applyFont="1" applyBorder="1" applyAlignment="1">
      <alignment horizontal="center" vertical="center" wrapText="1"/>
    </xf>
    <xf numFmtId="0" fontId="78" fillId="0" borderId="182" xfId="2" applyFont="1" applyBorder="1" applyAlignment="1">
      <alignment horizontal="center" vertical="center" wrapText="1"/>
    </xf>
    <xf numFmtId="0" fontId="32" fillId="0" borderId="0" xfId="2" applyFont="1" applyAlignment="1">
      <alignment horizontal="left" vertical="top"/>
    </xf>
    <xf numFmtId="0" fontId="35" fillId="0" borderId="0" xfId="2" applyFont="1" applyAlignment="1">
      <alignment horizontal="center" vertical="top"/>
    </xf>
    <xf numFmtId="0" fontId="78" fillId="0" borderId="0" xfId="2" applyFont="1" applyAlignment="1">
      <alignment horizontal="left" vertical="center"/>
    </xf>
    <xf numFmtId="0" fontId="78" fillId="0" borderId="186" xfId="0" applyFont="1" applyBorder="1" applyAlignment="1">
      <alignment horizontal="center" vertical="center" wrapText="1"/>
    </xf>
    <xf numFmtId="0" fontId="78" fillId="0" borderId="187" xfId="0" applyFont="1" applyBorder="1" applyAlignment="1">
      <alignment horizontal="center" vertical="center" wrapText="1"/>
    </xf>
    <xf numFmtId="0" fontId="78" fillId="0" borderId="188" xfId="0" applyFont="1" applyBorder="1" applyAlignment="1">
      <alignment horizontal="center" vertical="center" wrapText="1"/>
    </xf>
    <xf numFmtId="0" fontId="78" fillId="0" borderId="183" xfId="0" applyFont="1" applyBorder="1" applyAlignment="1">
      <alignment horizontal="center" vertical="center"/>
    </xf>
    <xf numFmtId="0" fontId="78" fillId="0" borderId="184" xfId="0" applyFont="1" applyBorder="1" applyAlignment="1">
      <alignment horizontal="center" vertical="center"/>
    </xf>
    <xf numFmtId="0" fontId="78" fillId="0" borderId="185" xfId="0" applyFont="1" applyBorder="1" applyAlignment="1">
      <alignment horizontal="center" vertical="center"/>
    </xf>
    <xf numFmtId="0" fontId="32" fillId="0" borderId="42" xfId="2" applyFont="1" applyBorder="1" applyAlignment="1">
      <alignment horizontal="center" vertical="center"/>
    </xf>
    <xf numFmtId="0" fontId="32" fillId="0" borderId="79" xfId="2" applyFont="1" applyBorder="1" applyAlignment="1">
      <alignment horizontal="center" vertical="center"/>
    </xf>
    <xf numFmtId="0" fontId="78" fillId="0" borderId="103" xfId="2" applyFont="1" applyBorder="1" applyAlignment="1">
      <alignment horizontal="center" vertical="center" wrapText="1"/>
    </xf>
    <xf numFmtId="0" fontId="78" fillId="0" borderId="183" xfId="2" applyFont="1" applyBorder="1" applyAlignment="1">
      <alignment horizontal="center" vertical="center"/>
    </xf>
    <xf numFmtId="0" fontId="78" fillId="0" borderId="184" xfId="2" applyFont="1" applyBorder="1" applyAlignment="1">
      <alignment horizontal="center" vertical="center"/>
    </xf>
    <xf numFmtId="0" fontId="78" fillId="0" borderId="185" xfId="2" applyFont="1" applyBorder="1" applyAlignment="1">
      <alignment horizontal="center" vertical="center"/>
    </xf>
    <xf numFmtId="0" fontId="57" fillId="0" borderId="95" xfId="0" applyFont="1" applyBorder="1" applyAlignment="1">
      <alignment horizontal="center" vertical="center" wrapText="1"/>
    </xf>
    <xf numFmtId="0" fontId="56" fillId="0" borderId="0" xfId="0" applyFont="1" applyAlignment="1">
      <alignment horizontal="center" vertical="top"/>
    </xf>
    <xf numFmtId="0" fontId="56" fillId="0" borderId="0" xfId="0" applyFont="1" applyAlignment="1">
      <alignment horizontal="left" vertical="center"/>
    </xf>
    <xf numFmtId="0" fontId="56" fillId="0" borderId="121" xfId="0" applyFont="1" applyBorder="1" applyAlignment="1">
      <alignment horizontal="right" vertical="center"/>
    </xf>
    <xf numFmtId="0" fontId="56" fillId="2" borderId="44" xfId="0" applyFont="1" applyFill="1" applyBorder="1" applyAlignment="1">
      <alignment horizontal="center" vertical="center" wrapText="1"/>
    </xf>
    <xf numFmtId="0" fontId="56" fillId="2" borderId="94" xfId="0" applyFont="1" applyFill="1" applyBorder="1" applyAlignment="1">
      <alignment horizontal="center" vertical="center" wrapText="1"/>
    </xf>
    <xf numFmtId="0" fontId="56" fillId="2" borderId="119" xfId="0" applyFont="1" applyFill="1" applyBorder="1" applyAlignment="1">
      <alignment horizontal="center" vertical="center" wrapText="1"/>
    </xf>
    <xf numFmtId="0" fontId="56" fillId="2" borderId="45" xfId="0" applyFont="1" applyFill="1" applyBorder="1" applyAlignment="1">
      <alignment horizontal="center" vertical="center" wrapText="1"/>
    </xf>
    <xf numFmtId="0" fontId="56" fillId="2" borderId="100" xfId="0" applyFont="1" applyFill="1" applyBorder="1" applyAlignment="1">
      <alignment horizontal="center" vertical="center" wrapText="1"/>
    </xf>
    <xf numFmtId="0" fontId="56" fillId="0" borderId="0" xfId="0" applyFont="1" applyAlignment="1">
      <alignment horizontal="right" vertical="center"/>
    </xf>
    <xf numFmtId="0" fontId="31" fillId="0" borderId="99" xfId="0" applyFont="1" applyBorder="1" applyAlignment="1">
      <alignment horizontal="left" vertical="top"/>
    </xf>
    <xf numFmtId="0" fontId="56" fillId="2" borderId="104" xfId="0" applyFont="1" applyFill="1" applyBorder="1" applyAlignment="1">
      <alignment horizontal="center" vertical="center" wrapText="1"/>
    </xf>
    <xf numFmtId="0" fontId="56" fillId="2" borderId="30" xfId="0" applyFont="1" applyFill="1" applyBorder="1" applyAlignment="1">
      <alignment horizontal="center" vertical="center" wrapText="1"/>
    </xf>
    <xf numFmtId="0" fontId="56" fillId="2" borderId="105" xfId="0" applyFont="1" applyFill="1" applyBorder="1" applyAlignment="1">
      <alignment horizontal="center" vertical="center" wrapText="1"/>
    </xf>
    <xf numFmtId="0" fontId="56" fillId="2" borderId="35" xfId="0" applyFont="1" applyFill="1" applyBorder="1" applyAlignment="1">
      <alignment horizontal="center" vertical="center"/>
    </xf>
    <xf numFmtId="0" fontId="57" fillId="0" borderId="112" xfId="0" applyFont="1" applyBorder="1" applyAlignment="1">
      <alignment horizontal="center" vertical="center" wrapText="1"/>
    </xf>
    <xf numFmtId="0" fontId="57" fillId="0" borderId="113" xfId="0" applyFont="1" applyBorder="1" applyAlignment="1">
      <alignment horizontal="center" vertical="center" wrapText="1"/>
    </xf>
    <xf numFmtId="0" fontId="56" fillId="2" borderId="114" xfId="0" applyFont="1" applyFill="1" applyBorder="1" applyAlignment="1">
      <alignment horizontal="center" vertical="center" wrapText="1"/>
    </xf>
    <xf numFmtId="0" fontId="56" fillId="2" borderId="115" xfId="0" applyFont="1" applyFill="1" applyBorder="1" applyAlignment="1">
      <alignment horizontal="center" vertical="center" wrapText="1"/>
    </xf>
    <xf numFmtId="0" fontId="56" fillId="2" borderId="90" xfId="0" applyFont="1" applyFill="1" applyBorder="1" applyAlignment="1">
      <alignment horizontal="center" vertical="center" wrapText="1"/>
    </xf>
    <xf numFmtId="0" fontId="56" fillId="2" borderId="80" xfId="0" applyFont="1" applyFill="1" applyBorder="1" applyAlignment="1">
      <alignment horizontal="center" vertical="center" wrapText="1"/>
    </xf>
    <xf numFmtId="0" fontId="56" fillId="2" borderId="116" xfId="0" applyFont="1" applyFill="1" applyBorder="1" applyAlignment="1">
      <alignment horizontal="center" vertical="center" wrapText="1"/>
    </xf>
    <xf numFmtId="0" fontId="56" fillId="2" borderId="117" xfId="0" applyFont="1" applyFill="1" applyBorder="1" applyAlignment="1">
      <alignment horizontal="center" vertical="center" wrapText="1"/>
    </xf>
    <xf numFmtId="0" fontId="56" fillId="2" borderId="118" xfId="0" applyFont="1" applyFill="1" applyBorder="1" applyAlignment="1">
      <alignment horizontal="center" vertical="center"/>
    </xf>
    <xf numFmtId="0" fontId="56" fillId="2" borderId="119" xfId="0" applyFont="1" applyFill="1" applyBorder="1" applyAlignment="1">
      <alignment horizontal="center" vertical="center"/>
    </xf>
    <xf numFmtId="0" fontId="56" fillId="2" borderId="120" xfId="0" applyFont="1" applyFill="1" applyBorder="1" applyAlignment="1">
      <alignment horizontal="center" vertical="center"/>
    </xf>
    <xf numFmtId="0" fontId="56" fillId="2" borderId="108" xfId="0" applyFont="1" applyFill="1" applyBorder="1" applyAlignment="1">
      <alignment horizontal="center" vertical="center"/>
    </xf>
    <xf numFmtId="0" fontId="56" fillId="2" borderId="109" xfId="0" applyFont="1" applyFill="1" applyBorder="1" applyAlignment="1">
      <alignment horizontal="center" vertical="center"/>
    </xf>
    <xf numFmtId="0" fontId="56" fillId="2" borderId="110" xfId="0" applyFont="1" applyFill="1" applyBorder="1" applyAlignment="1">
      <alignment horizontal="center" vertical="center"/>
    </xf>
    <xf numFmtId="0" fontId="56" fillId="2" borderId="111" xfId="0" applyFont="1" applyFill="1" applyBorder="1" applyAlignment="1">
      <alignment horizontal="center" vertical="center"/>
    </xf>
    <xf numFmtId="0" fontId="56" fillId="2" borderId="106" xfId="0" applyFont="1" applyFill="1" applyBorder="1" applyAlignment="1">
      <alignment horizontal="center" vertical="center"/>
    </xf>
    <xf numFmtId="0" fontId="57" fillId="0" borderId="101" xfId="0" applyFont="1" applyBorder="1" applyAlignment="1">
      <alignment horizontal="center" vertical="center" wrapText="1"/>
    </xf>
    <xf numFmtId="0" fontId="57" fillId="0" borderId="102" xfId="0" applyFont="1" applyBorder="1" applyAlignment="1">
      <alignment horizontal="center" vertical="center" wrapText="1"/>
    </xf>
    <xf numFmtId="0" fontId="57" fillId="0" borderId="103" xfId="0" applyFont="1" applyBorder="1" applyAlignment="1">
      <alignment horizontal="center" vertical="center" wrapText="1"/>
    </xf>
    <xf numFmtId="0" fontId="58" fillId="0" borderId="8" xfId="0" applyFont="1" applyBorder="1" applyAlignment="1">
      <alignment horizontal="left" vertical="center"/>
    </xf>
    <xf numFmtId="0" fontId="58" fillId="0" borderId="0" xfId="0" applyFont="1" applyAlignment="1">
      <alignment horizontal="left" vertical="center"/>
    </xf>
    <xf numFmtId="0" fontId="58" fillId="0" borderId="89" xfId="0" applyFont="1" applyBorder="1" applyAlignment="1">
      <alignment horizontal="left" vertical="center"/>
    </xf>
    <xf numFmtId="0" fontId="58" fillId="0" borderId="107" xfId="0" applyFont="1" applyBorder="1" applyAlignment="1">
      <alignment horizontal="left" vertical="center"/>
    </xf>
    <xf numFmtId="0" fontId="57" fillId="0" borderId="122" xfId="0" applyFont="1" applyBorder="1" applyAlignment="1">
      <alignment horizontal="center" vertical="center" wrapText="1"/>
    </xf>
    <xf numFmtId="0" fontId="57" fillId="0" borderId="72" xfId="0" applyFont="1" applyBorder="1" applyAlignment="1">
      <alignment horizontal="center" vertical="center" wrapText="1"/>
    </xf>
    <xf numFmtId="0" fontId="57" fillId="0" borderId="123" xfId="0" applyFont="1" applyBorder="1" applyAlignment="1">
      <alignment horizontal="center" vertical="center" wrapText="1"/>
    </xf>
    <xf numFmtId="0" fontId="57" fillId="0" borderId="74" xfId="0" applyFont="1" applyBorder="1" applyAlignment="1">
      <alignment horizontal="center" vertical="center" wrapText="1"/>
    </xf>
    <xf numFmtId="3" fontId="20" fillId="0" borderId="42" xfId="0" applyNumberFormat="1" applyFont="1" applyBorder="1" applyAlignment="1">
      <alignment horizontal="right" vertical="center"/>
    </xf>
    <xf numFmtId="3" fontId="20" fillId="0" borderId="79" xfId="0" applyNumberFormat="1" applyFont="1" applyBorder="1" applyAlignment="1">
      <alignment horizontal="right" vertical="center"/>
    </xf>
    <xf numFmtId="3" fontId="12" fillId="0" borderId="9" xfId="0" applyNumberFormat="1" applyFont="1" applyBorder="1" applyAlignment="1">
      <alignment horizontal="right" vertical="center"/>
    </xf>
    <xf numFmtId="3" fontId="12" fillId="0" borderId="10" xfId="0" applyNumberFormat="1" applyFont="1" applyBorder="1" applyAlignment="1">
      <alignment horizontal="right" vertical="center"/>
    </xf>
    <xf numFmtId="3" fontId="12" fillId="0" borderId="128" xfId="0" applyNumberFormat="1" applyFont="1" applyBorder="1" applyAlignment="1">
      <alignment horizontal="right" vertical="center"/>
    </xf>
    <xf numFmtId="3" fontId="12" fillId="0" borderId="129" xfId="0" applyNumberFormat="1" applyFont="1" applyBorder="1" applyAlignment="1">
      <alignment horizontal="right" vertical="center"/>
    </xf>
    <xf numFmtId="0" fontId="50" fillId="0" borderId="0" xfId="0" applyFont="1" applyAlignment="1">
      <alignment horizontal="center" vertical="top"/>
    </xf>
    <xf numFmtId="0" fontId="51" fillId="0" borderId="0" xfId="0" applyFont="1" applyAlignment="1">
      <alignment horizontal="left" vertical="center"/>
    </xf>
    <xf numFmtId="0" fontId="12" fillId="0" borderId="76" xfId="0" applyFont="1" applyBorder="1" applyAlignment="1">
      <alignment horizontal="left" vertical="center" wrapText="1"/>
    </xf>
    <xf numFmtId="0" fontId="12" fillId="0" borderId="3" xfId="0" applyFont="1" applyBorder="1" applyAlignment="1">
      <alignment horizontal="left" vertical="center" wrapText="1"/>
    </xf>
    <xf numFmtId="0" fontId="20" fillId="0" borderId="30" xfId="0" applyFont="1" applyBorder="1" applyAlignment="1">
      <alignment horizontal="left" vertical="center" wrapText="1"/>
    </xf>
    <xf numFmtId="0" fontId="13" fillId="0" borderId="0" xfId="0" applyFont="1" applyAlignment="1">
      <alignment horizontal="left" vertical="top"/>
    </xf>
    <xf numFmtId="3" fontId="12" fillId="0" borderId="9" xfId="0" applyNumberFormat="1" applyFont="1" applyBorder="1" applyAlignment="1">
      <alignment horizontal="center" vertical="center"/>
    </xf>
    <xf numFmtId="3" fontId="12" fillId="0" borderId="10" xfId="0" applyNumberFormat="1" applyFont="1" applyBorder="1" applyAlignment="1">
      <alignment horizontal="center" vertical="center"/>
    </xf>
    <xf numFmtId="0" fontId="20" fillId="0" borderId="42" xfId="0" applyFont="1" applyBorder="1" applyAlignment="1">
      <alignment horizontal="right" vertical="center"/>
    </xf>
    <xf numFmtId="0" fontId="20" fillId="0" borderId="79" xfId="0" applyFont="1" applyBorder="1" applyAlignment="1">
      <alignment horizontal="right" vertical="center"/>
    </xf>
    <xf numFmtId="0" fontId="30" fillId="0" borderId="189" xfId="0" applyFont="1" applyBorder="1" applyAlignment="1">
      <alignment horizontal="center" vertical="center" wrapText="1"/>
    </xf>
    <xf numFmtId="0" fontId="30" fillId="0" borderId="102" xfId="0" applyFont="1" applyBorder="1" applyAlignment="1">
      <alignment horizontal="center" vertical="center" wrapText="1"/>
    </xf>
    <xf numFmtId="0" fontId="30" fillId="0" borderId="182" xfId="0" applyFont="1" applyBorder="1" applyAlignment="1">
      <alignment horizontal="center" vertical="center" wrapText="1"/>
    </xf>
    <xf numFmtId="3" fontId="39" fillId="0" borderId="42" xfId="0" applyNumberFormat="1" applyFont="1" applyBorder="1" applyAlignment="1">
      <alignment horizontal="right" vertical="center"/>
    </xf>
    <xf numFmtId="3" fontId="39" fillId="0" borderId="79" xfId="0" applyNumberFormat="1" applyFont="1" applyBorder="1" applyAlignment="1">
      <alignment horizontal="right" vertical="center"/>
    </xf>
    <xf numFmtId="0" fontId="40" fillId="0" borderId="93" xfId="0" applyFont="1" applyBorder="1" applyAlignment="1">
      <alignment horizontal="center" vertical="center"/>
    </xf>
    <xf numFmtId="0" fontId="40" fillId="0" borderId="40" xfId="0" applyFont="1" applyBorder="1" applyAlignment="1">
      <alignment horizontal="center" vertical="center" wrapText="1"/>
    </xf>
    <xf numFmtId="0" fontId="40" fillId="0" borderId="51" xfId="0" applyFont="1" applyBorder="1" applyAlignment="1">
      <alignment horizontal="center" vertical="center"/>
    </xf>
    <xf numFmtId="0" fontId="40" fillId="0" borderId="126" xfId="0" applyFont="1" applyBorder="1" applyAlignment="1">
      <alignment horizontal="center" vertical="center"/>
    </xf>
    <xf numFmtId="0" fontId="41" fillId="0" borderId="52" xfId="0" applyFont="1" applyBorder="1" applyAlignment="1">
      <alignment horizontal="center" vertical="center" wrapText="1"/>
    </xf>
    <xf numFmtId="0" fontId="41" fillId="0" borderId="127" xfId="0" applyFont="1" applyBorder="1" applyAlignment="1">
      <alignment horizontal="center" vertical="center" wrapText="1"/>
    </xf>
    <xf numFmtId="0" fontId="39" fillId="0" borderId="30" xfId="0" applyFont="1" applyBorder="1" applyAlignment="1">
      <alignment horizontal="left" vertical="center" wrapText="1"/>
    </xf>
    <xf numFmtId="0" fontId="52" fillId="0" borderId="0" xfId="0" applyFont="1" applyAlignment="1">
      <alignment horizontal="center" vertical="top"/>
    </xf>
    <xf numFmtId="0" fontId="53" fillId="0" borderId="0" xfId="0" applyFont="1" applyAlignment="1">
      <alignment horizontal="left" vertical="center"/>
    </xf>
    <xf numFmtId="0" fontId="17" fillId="0" borderId="0" xfId="0" applyFont="1" applyAlignment="1">
      <alignment horizontal="left" vertical="top"/>
    </xf>
    <xf numFmtId="0" fontId="40" fillId="0" borderId="53" xfId="0" applyFont="1" applyBorder="1" applyAlignment="1">
      <alignment horizontal="center" vertical="center" wrapText="1"/>
    </xf>
    <xf numFmtId="0" fontId="40" fillId="0" borderId="54" xfId="0" applyFont="1" applyBorder="1" applyAlignment="1">
      <alignment horizontal="center" vertical="center" wrapText="1"/>
    </xf>
    <xf numFmtId="0" fontId="40" fillId="0" borderId="54" xfId="0" applyFont="1" applyBorder="1" applyAlignment="1">
      <alignment horizontal="center" vertical="center"/>
    </xf>
    <xf numFmtId="0" fontId="18" fillId="0" borderId="53" xfId="0" applyFont="1" applyBorder="1" applyAlignment="1">
      <alignment horizontal="center" vertical="center" wrapText="1"/>
    </xf>
    <xf numFmtId="0" fontId="18" fillId="0" borderId="54" xfId="0" applyFont="1" applyBorder="1" applyAlignment="1">
      <alignment horizontal="center" vertical="center" wrapText="1"/>
    </xf>
    <xf numFmtId="0" fontId="18" fillId="0" borderId="54" xfId="0" applyFont="1" applyBorder="1" applyAlignment="1">
      <alignment horizontal="center" vertical="center"/>
    </xf>
    <xf numFmtId="0" fontId="18" fillId="0" borderId="93" xfId="0" applyFont="1" applyBorder="1" applyAlignment="1">
      <alignment horizontal="center" vertical="center"/>
    </xf>
    <xf numFmtId="0" fontId="18" fillId="0" borderId="40" xfId="0" applyFont="1" applyBorder="1" applyAlignment="1">
      <alignment horizontal="center" vertical="center" wrapText="1"/>
    </xf>
    <xf numFmtId="0" fontId="18" fillId="0" borderId="51" xfId="0" applyFont="1" applyBorder="1" applyAlignment="1">
      <alignment horizontal="center" vertical="center"/>
    </xf>
    <xf numFmtId="0" fontId="18" fillId="0" borderId="126" xfId="0" applyFont="1" applyBorder="1" applyAlignment="1">
      <alignment horizontal="center" vertical="center"/>
    </xf>
    <xf numFmtId="0" fontId="19" fillId="0" borderId="52" xfId="0" applyFont="1" applyBorder="1" applyAlignment="1">
      <alignment horizontal="center" vertical="center" wrapText="1"/>
    </xf>
    <xf numFmtId="0" fontId="19" fillId="0" borderId="127" xfId="0" applyFont="1" applyBorder="1" applyAlignment="1">
      <alignment horizontal="center" vertical="center" wrapText="1"/>
    </xf>
    <xf numFmtId="0" fontId="17" fillId="0" borderId="196" xfId="0" applyFont="1" applyBorder="1" applyAlignment="1">
      <alignment horizontal="left" vertical="top"/>
    </xf>
    <xf numFmtId="0" fontId="30" fillId="0" borderId="186" xfId="0" applyFont="1" applyBorder="1" applyAlignment="1">
      <alignment horizontal="center" vertical="center"/>
    </xf>
    <xf numFmtId="0" fontId="30" fillId="0" borderId="192" xfId="0" applyFont="1" applyBorder="1" applyAlignment="1">
      <alignment horizontal="center" vertical="center"/>
    </xf>
    <xf numFmtId="0" fontId="30" fillId="0" borderId="187" xfId="0" applyFont="1" applyBorder="1" applyAlignment="1">
      <alignment horizontal="center" vertical="center"/>
    </xf>
    <xf numFmtId="0" fontId="30" fillId="0" borderId="193" xfId="0" applyFont="1" applyBorder="1" applyAlignment="1">
      <alignment horizontal="center" vertical="center"/>
    </xf>
    <xf numFmtId="0" fontId="30" fillId="0" borderId="188" xfId="0" applyFont="1" applyBorder="1" applyAlignment="1">
      <alignment horizontal="center" vertical="center"/>
    </xf>
    <xf numFmtId="0" fontId="30" fillId="0" borderId="194" xfId="0" applyFont="1" applyBorder="1" applyAlignment="1">
      <alignment horizontal="center" vertical="center"/>
    </xf>
    <xf numFmtId="0" fontId="30" fillId="0" borderId="186" xfId="0" applyFont="1" applyBorder="1" applyAlignment="1">
      <alignment horizontal="center" vertical="center" wrapText="1"/>
    </xf>
    <xf numFmtId="0" fontId="30" fillId="0" borderId="187" xfId="0" applyFont="1" applyBorder="1" applyAlignment="1">
      <alignment horizontal="center" vertical="center" wrapText="1"/>
    </xf>
    <xf numFmtId="0" fontId="30" fillId="0" borderId="188" xfId="0" applyFont="1" applyBorder="1" applyAlignment="1">
      <alignment horizontal="center" vertical="center" wrapText="1"/>
    </xf>
    <xf numFmtId="0" fontId="30" fillId="0" borderId="183" xfId="0" applyFont="1" applyBorder="1" applyAlignment="1">
      <alignment horizontal="center" vertical="center"/>
    </xf>
    <xf numFmtId="0" fontId="30" fillId="0" borderId="184" xfId="0" applyFont="1" applyBorder="1" applyAlignment="1">
      <alignment horizontal="center" vertical="center"/>
    </xf>
    <xf numFmtId="0" fontId="30" fillId="0" borderId="185" xfId="0" applyFont="1" applyBorder="1" applyAlignment="1">
      <alignment horizontal="center" vertical="center"/>
    </xf>
    <xf numFmtId="0" fontId="30" fillId="0" borderId="181" xfId="0" applyFont="1" applyBorder="1" applyAlignment="1">
      <alignment horizontal="center" vertical="center" wrapText="1"/>
    </xf>
    <xf numFmtId="0" fontId="30" fillId="0" borderId="190" xfId="0" applyFont="1" applyBorder="1" applyAlignment="1">
      <alignment horizontal="center" vertical="center" wrapText="1"/>
    </xf>
    <xf numFmtId="0" fontId="30" fillId="0" borderId="191" xfId="0" applyFont="1" applyBorder="1" applyAlignment="1">
      <alignment horizontal="center" vertical="center" wrapText="1"/>
    </xf>
    <xf numFmtId="0" fontId="30" fillId="0" borderId="195" xfId="0" applyFont="1" applyBorder="1" applyAlignment="1">
      <alignment horizontal="center" vertical="center" wrapText="1"/>
    </xf>
    <xf numFmtId="0" fontId="12" fillId="0" borderId="6" xfId="0" applyFont="1" applyBorder="1" applyAlignment="1">
      <alignment horizontal="left" vertical="center" wrapText="1"/>
    </xf>
    <xf numFmtId="3" fontId="12" fillId="0" borderId="130" xfId="0" applyNumberFormat="1" applyFont="1" applyBorder="1" applyAlignment="1">
      <alignment horizontal="right" vertical="center"/>
    </xf>
    <xf numFmtId="3" fontId="12" fillId="0" borderId="131" xfId="0" applyNumberFormat="1" applyFont="1" applyBorder="1" applyAlignment="1">
      <alignment horizontal="right" vertical="center"/>
    </xf>
    <xf numFmtId="0" fontId="50" fillId="0" borderId="121" xfId="0" applyFont="1" applyBorder="1" applyAlignment="1">
      <alignment horizontal="center" vertical="top"/>
    </xf>
    <xf numFmtId="0" fontId="61" fillId="0" borderId="84" xfId="0" applyFont="1" applyBorder="1" applyAlignment="1">
      <alignment horizontal="left" vertical="center" wrapText="1"/>
    </xf>
    <xf numFmtId="0" fontId="65" fillId="0" borderId="81" xfId="0" applyFont="1" applyBorder="1" applyAlignment="1">
      <alignment horizontal="center" vertical="center"/>
    </xf>
    <xf numFmtId="0" fontId="36" fillId="0" borderId="64" xfId="0" applyFont="1" applyBorder="1" applyAlignment="1">
      <alignment horizontal="left" vertical="center"/>
    </xf>
    <xf numFmtId="0" fontId="63" fillId="0" borderId="154" xfId="0" applyFont="1" applyBorder="1" applyAlignment="1">
      <alignment horizontal="left" vertical="center"/>
    </xf>
    <xf numFmtId="0" fontId="63" fillId="0" borderId="82" xfId="0" applyFont="1" applyBorder="1" applyAlignment="1">
      <alignment horizontal="left" vertical="center"/>
    </xf>
    <xf numFmtId="0" fontId="36" fillId="0" borderId="81" xfId="0" applyFont="1" applyBorder="1" applyAlignment="1">
      <alignment horizontal="center" vertical="center"/>
    </xf>
    <xf numFmtId="0" fontId="36" fillId="0" borderId="64" xfId="0" applyFont="1" applyBorder="1" applyAlignment="1">
      <alignment horizontal="center" vertical="center"/>
    </xf>
    <xf numFmtId="0" fontId="63" fillId="0" borderId="172" xfId="0" applyFont="1" applyBorder="1" applyAlignment="1">
      <alignment horizontal="left" vertical="center"/>
    </xf>
    <xf numFmtId="0" fontId="36" fillId="0" borderId="165" xfId="0" applyFont="1" applyBorder="1" applyAlignment="1">
      <alignment horizontal="center" vertical="center"/>
    </xf>
    <xf numFmtId="0" fontId="36" fillId="0" borderId="166" xfId="0" applyFont="1" applyBorder="1" applyAlignment="1">
      <alignment horizontal="center" vertical="center"/>
    </xf>
    <xf numFmtId="0" fontId="36" fillId="0" borderId="171" xfId="0" applyFont="1" applyBorder="1" applyAlignment="1">
      <alignment horizontal="center" vertical="center"/>
    </xf>
    <xf numFmtId="0" fontId="65" fillId="0" borderId="171" xfId="0" applyFont="1" applyBorder="1" applyAlignment="1">
      <alignment horizontal="center" vertical="center"/>
    </xf>
    <xf numFmtId="0" fontId="36" fillId="0" borderId="176" xfId="0" applyFont="1" applyBorder="1" applyAlignment="1">
      <alignment horizontal="left" vertical="center"/>
    </xf>
    <xf numFmtId="0" fontId="61" fillId="0" borderId="174" xfId="0" applyFont="1" applyBorder="1" applyAlignment="1">
      <alignment horizontal="left" vertical="center" wrapText="1"/>
    </xf>
    <xf numFmtId="0" fontId="60" fillId="0" borderId="0" xfId="0" applyFont="1" applyAlignment="1">
      <alignment horizontal="center" vertical="center"/>
    </xf>
    <xf numFmtId="0" fontId="60" fillId="3" borderId="0" xfId="0" applyFont="1" applyFill="1" applyAlignment="1">
      <alignment horizontal="left" vertical="top"/>
    </xf>
    <xf numFmtId="0" fontId="60" fillId="2" borderId="85" xfId="0" applyFont="1" applyFill="1" applyBorder="1" applyAlignment="1">
      <alignment horizontal="center" vertical="center" wrapText="1"/>
    </xf>
    <xf numFmtId="0" fontId="60" fillId="2" borderId="85" xfId="0" applyFont="1" applyFill="1" applyBorder="1" applyAlignment="1">
      <alignment horizontal="center" vertical="center"/>
    </xf>
    <xf numFmtId="0" fontId="60" fillId="2" borderId="86" xfId="0" applyFont="1" applyFill="1" applyBorder="1" applyAlignment="1">
      <alignment horizontal="center" vertical="center"/>
    </xf>
    <xf numFmtId="0" fontId="60" fillId="2" borderId="87" xfId="0" applyFont="1" applyFill="1" applyBorder="1" applyAlignment="1">
      <alignment horizontal="center" vertical="center" wrapText="1"/>
    </xf>
    <xf numFmtId="0" fontId="60" fillId="2" borderId="87" xfId="0" applyFont="1" applyFill="1" applyBorder="1" applyAlignment="1">
      <alignment horizontal="center" vertical="center"/>
    </xf>
    <xf numFmtId="0" fontId="60" fillId="2" borderId="88" xfId="0" applyFont="1" applyFill="1" applyBorder="1" applyAlignment="1">
      <alignment horizontal="center" vertical="center"/>
    </xf>
    <xf numFmtId="0" fontId="61" fillId="0" borderId="83" xfId="0" applyFont="1" applyBorder="1" applyAlignment="1">
      <alignment horizontal="left" vertical="top"/>
    </xf>
    <xf numFmtId="0" fontId="63" fillId="0" borderId="148" xfId="0" applyFont="1" applyBorder="1" applyAlignment="1">
      <alignment horizontal="left" vertical="center"/>
    </xf>
    <xf numFmtId="0" fontId="36" fillId="0" borderId="147" xfId="0" applyFont="1" applyBorder="1" applyAlignment="1">
      <alignment horizontal="center" vertical="center"/>
    </xf>
    <xf numFmtId="0" fontId="60" fillId="2" borderId="198" xfId="0" applyFont="1" applyFill="1" applyBorder="1" applyAlignment="1">
      <alignment horizontal="center" vertical="center" wrapText="1"/>
    </xf>
    <xf numFmtId="0" fontId="60" fillId="2" borderId="198" xfId="0" applyFont="1" applyFill="1" applyBorder="1" applyAlignment="1">
      <alignment horizontal="center" vertical="center"/>
    </xf>
    <xf numFmtId="0" fontId="60" fillId="2" borderId="199" xfId="0" applyFont="1" applyFill="1" applyBorder="1" applyAlignment="1">
      <alignment horizontal="center" vertical="center"/>
    </xf>
    <xf numFmtId="0" fontId="60" fillId="2" borderId="8" xfId="0" applyFont="1" applyFill="1" applyBorder="1" applyAlignment="1">
      <alignment horizontal="center" vertical="center" wrapText="1"/>
    </xf>
    <xf numFmtId="0" fontId="60" fillId="2" borderId="8" xfId="0" applyFont="1" applyFill="1" applyBorder="1" applyAlignment="1">
      <alignment horizontal="center" vertical="center"/>
    </xf>
    <xf numFmtId="0" fontId="60" fillId="2" borderId="201" xfId="0" applyFont="1" applyFill="1" applyBorder="1" applyAlignment="1">
      <alignment horizontal="center" vertical="center"/>
    </xf>
    <xf numFmtId="0" fontId="61" fillId="0" borderId="8" xfId="0" applyFont="1" applyBorder="1" applyAlignment="1">
      <alignment horizontal="left" vertical="center" wrapText="1"/>
    </xf>
    <xf numFmtId="0" fontId="61" fillId="0" borderId="201" xfId="0" applyFont="1" applyBorder="1" applyAlignment="1">
      <alignment horizontal="left" vertical="center" wrapText="1"/>
    </xf>
    <xf numFmtId="0" fontId="36" fillId="0" borderId="200" xfId="0" applyFont="1" applyBorder="1" applyAlignment="1">
      <alignment horizontal="center" vertical="center"/>
    </xf>
    <xf numFmtId="0" fontId="36" fillId="0" borderId="8" xfId="0" applyFont="1" applyBorder="1" applyAlignment="1">
      <alignment horizontal="center" vertical="center"/>
    </xf>
    <xf numFmtId="0" fontId="36" fillId="0" borderId="201" xfId="0" applyFont="1" applyBorder="1" applyAlignment="1">
      <alignment horizontal="center" vertical="center"/>
    </xf>
    <xf numFmtId="0" fontId="63" fillId="0" borderId="8" xfId="0" applyFont="1" applyBorder="1" applyAlignment="1">
      <alignment horizontal="left" vertical="center"/>
    </xf>
    <xf numFmtId="0" fontId="63" fillId="0" borderId="201" xfId="0" applyFont="1" applyBorder="1" applyAlignment="1">
      <alignment horizontal="left" vertical="center"/>
    </xf>
    <xf numFmtId="0" fontId="65" fillId="0" borderId="200" xfId="0" applyFont="1" applyBorder="1" applyAlignment="1">
      <alignment horizontal="center" vertical="center"/>
    </xf>
    <xf numFmtId="0" fontId="65" fillId="0" borderId="8" xfId="0" applyFont="1" applyBorder="1" applyAlignment="1">
      <alignment horizontal="center" vertical="center"/>
    </xf>
    <xf numFmtId="0" fontId="36" fillId="0" borderId="8" xfId="0" applyFont="1" applyBorder="1" applyAlignment="1">
      <alignment horizontal="left" vertical="center"/>
    </xf>
    <xf numFmtId="0" fontId="36" fillId="0" borderId="201" xfId="0" applyFont="1" applyBorder="1" applyAlignment="1">
      <alignment horizontal="left" vertical="center"/>
    </xf>
    <xf numFmtId="0" fontId="61" fillId="0" borderId="0" xfId="0" applyFont="1" applyAlignment="1">
      <alignment horizontal="left" vertical="top"/>
    </xf>
  </cellXfs>
  <cellStyles count="7">
    <cellStyle name="Comma" xfId="1" builtinId="3"/>
    <cellStyle name="Normal" xfId="0" builtinId="0"/>
    <cellStyle name="Normal 2" xfId="2" xr:uid="{71568BF2-9C8E-46F6-9561-04AABFA6D782}"/>
    <cellStyle name="Normal 2 2 2" xfId="6" xr:uid="{866CCD6D-F660-4671-955C-60918E0F2C75}"/>
    <cellStyle name="Normal 3" xfId="5" xr:uid="{B040C475-69D0-4712-A876-60D96F3D34B7}"/>
    <cellStyle name="Percent" xfId="3" builtinId="5"/>
    <cellStyle name="Percent 2" xfId="4" xr:uid="{34E2AD42-45FA-4BF7-B803-51B2BE727E8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3F91E-07B7-47D4-84B9-B11C7D878739}">
  <sheetPr>
    <pageSetUpPr fitToPage="1"/>
  </sheetPr>
  <dimension ref="A1:U52"/>
  <sheetViews>
    <sheetView tabSelected="1" zoomScaleNormal="100" workbookViewId="0">
      <selection activeCell="D20" sqref="D20"/>
    </sheetView>
  </sheetViews>
  <sheetFormatPr defaultRowHeight="15"/>
  <cols>
    <col min="1" max="2" width="3.28515625" customWidth="1"/>
    <col min="3" max="3" width="11.7109375" customWidth="1"/>
    <col min="4" max="4" width="51.7109375" customWidth="1"/>
    <col min="5" max="5" width="16.28515625" customWidth="1"/>
    <col min="6" max="6" width="11.140625" customWidth="1"/>
    <col min="7" max="7" width="16.28515625" customWidth="1"/>
    <col min="8" max="8" width="10.5703125" bestFit="1" customWidth="1"/>
    <col min="9" max="9" width="14" bestFit="1" customWidth="1"/>
    <col min="10" max="10" width="10.5703125" bestFit="1" customWidth="1"/>
    <col min="11" max="11" width="15.140625" bestFit="1" customWidth="1"/>
    <col min="12" max="12" width="16.28515625" customWidth="1"/>
    <col min="13" max="13" width="11.140625" customWidth="1"/>
    <col min="14" max="14" width="15" customWidth="1"/>
    <col min="15" max="15" width="11.7109375" customWidth="1"/>
    <col min="16" max="16" width="16.42578125" customWidth="1"/>
    <col min="17" max="17" width="16.28515625" bestFit="1" customWidth="1"/>
    <col min="19" max="19" width="13.42578125" bestFit="1" customWidth="1"/>
    <col min="20" max="20" width="14.42578125" bestFit="1" customWidth="1"/>
    <col min="21" max="21" width="16.7109375" bestFit="1" customWidth="1"/>
  </cols>
  <sheetData>
    <row r="1" spans="1:16">
      <c r="A1" s="1"/>
      <c r="B1" s="43"/>
      <c r="C1" s="1"/>
      <c r="D1" s="1"/>
      <c r="E1" s="1"/>
      <c r="F1" s="1"/>
      <c r="G1" s="1"/>
      <c r="H1" s="1"/>
      <c r="I1" s="1"/>
      <c r="J1" s="1"/>
      <c r="K1" s="1"/>
      <c r="L1" s="1"/>
      <c r="M1" s="1"/>
      <c r="N1" s="1"/>
      <c r="O1" s="1"/>
    </row>
    <row r="2" spans="1:16">
      <c r="A2" s="1"/>
      <c r="B2" s="651" t="s">
        <v>0</v>
      </c>
      <c r="C2" s="651"/>
      <c r="D2" s="651"/>
      <c r="E2" s="651"/>
      <c r="F2" s="651"/>
      <c r="G2" s="651"/>
      <c r="H2" s="651"/>
      <c r="I2" s="651"/>
      <c r="J2" s="651"/>
      <c r="K2" s="651"/>
      <c r="L2" s="651"/>
      <c r="M2" s="651"/>
      <c r="N2" s="651"/>
      <c r="O2" s="651"/>
    </row>
    <row r="3" spans="1:16">
      <c r="A3" s="1"/>
      <c r="B3" s="652" t="s">
        <v>1311</v>
      </c>
      <c r="C3" s="652"/>
      <c r="D3" s="652"/>
      <c r="E3" s="652"/>
      <c r="F3" s="652"/>
      <c r="G3" s="652"/>
      <c r="H3" s="652"/>
      <c r="I3" s="652"/>
      <c r="J3" s="652"/>
      <c r="K3" s="652"/>
      <c r="L3" s="652"/>
      <c r="M3" s="652"/>
      <c r="N3" s="652"/>
      <c r="O3" s="652"/>
    </row>
    <row r="4" spans="1:16" ht="15.75" thickBot="1">
      <c r="A4" s="1"/>
      <c r="B4" s="653" t="s">
        <v>1</v>
      </c>
      <c r="C4" s="653"/>
      <c r="D4" s="653"/>
      <c r="E4" s="653"/>
      <c r="F4" s="653"/>
      <c r="G4" s="653"/>
      <c r="H4" s="653"/>
      <c r="I4" s="653"/>
      <c r="J4" s="653"/>
      <c r="K4" s="653"/>
      <c r="L4" s="653"/>
      <c r="M4" s="653"/>
      <c r="N4" s="653"/>
      <c r="O4" s="653"/>
    </row>
    <row r="5" spans="1:16" ht="15.75" thickTop="1">
      <c r="A5" s="43"/>
      <c r="B5" s="654" t="s">
        <v>2</v>
      </c>
      <c r="C5" s="654"/>
      <c r="D5" s="655" t="s">
        <v>3</v>
      </c>
      <c r="E5" s="655"/>
      <c r="F5" s="655"/>
      <c r="G5" s="656" t="s">
        <v>4</v>
      </c>
      <c r="H5" s="656"/>
      <c r="I5" s="656"/>
      <c r="J5" s="656"/>
      <c r="K5" s="657" t="s">
        <v>5</v>
      </c>
      <c r="L5" s="657"/>
      <c r="M5" s="657"/>
      <c r="N5" s="657"/>
      <c r="O5" s="657"/>
    </row>
    <row r="6" spans="1:16" ht="15.75" thickBot="1">
      <c r="A6" s="1"/>
      <c r="B6" s="658" t="s">
        <v>6</v>
      </c>
      <c r="C6" s="658"/>
      <c r="D6" s="658"/>
      <c r="E6" s="659" t="s">
        <v>7</v>
      </c>
      <c r="F6" s="659"/>
      <c r="G6" s="659"/>
      <c r="H6" s="659"/>
      <c r="I6" s="659"/>
      <c r="J6" s="659"/>
      <c r="K6" s="659"/>
      <c r="L6" s="659"/>
      <c r="M6" s="659"/>
      <c r="N6" s="659"/>
      <c r="O6" s="659"/>
    </row>
    <row r="7" spans="1:16" ht="19.5" thickTop="1" thickBot="1">
      <c r="A7" s="1"/>
      <c r="B7" s="658"/>
      <c r="C7" s="658"/>
      <c r="D7" s="658"/>
      <c r="E7" s="660" t="s">
        <v>8</v>
      </c>
      <c r="F7" s="660"/>
      <c r="G7" s="660" t="s">
        <v>9</v>
      </c>
      <c r="H7" s="660"/>
      <c r="I7" s="660" t="s">
        <v>9</v>
      </c>
      <c r="J7" s="660"/>
      <c r="K7" s="42" t="s">
        <v>9</v>
      </c>
      <c r="L7" s="661" t="s">
        <v>9</v>
      </c>
      <c r="M7" s="661"/>
      <c r="N7" s="662" t="s">
        <v>10</v>
      </c>
      <c r="O7" s="663" t="s">
        <v>11</v>
      </c>
    </row>
    <row r="8" spans="1:16" ht="37.5" thickTop="1" thickBot="1">
      <c r="A8" s="1"/>
      <c r="B8" s="658"/>
      <c r="C8" s="658"/>
      <c r="D8" s="658"/>
      <c r="E8" s="2" t="s">
        <v>12</v>
      </c>
      <c r="F8" s="3" t="s">
        <v>13</v>
      </c>
      <c r="G8" s="4" t="s">
        <v>14</v>
      </c>
      <c r="H8" s="5" t="s">
        <v>13</v>
      </c>
      <c r="I8" s="4" t="s">
        <v>15</v>
      </c>
      <c r="J8" s="5" t="s">
        <v>13</v>
      </c>
      <c r="K8" s="6" t="s">
        <v>16</v>
      </c>
      <c r="L8" s="4" t="s">
        <v>17</v>
      </c>
      <c r="M8" s="5" t="s">
        <v>13</v>
      </c>
      <c r="N8" s="662"/>
      <c r="O8" s="663"/>
    </row>
    <row r="9" spans="1:16" ht="16.5" thickTop="1" thickBot="1">
      <c r="A9" s="1"/>
      <c r="B9" s="658"/>
      <c r="C9" s="658"/>
      <c r="D9" s="658"/>
      <c r="E9" s="7" t="s">
        <v>18</v>
      </c>
      <c r="F9" s="7" t="s">
        <v>19</v>
      </c>
      <c r="G9" s="7" t="s">
        <v>20</v>
      </c>
      <c r="H9" s="7" t="s">
        <v>21</v>
      </c>
      <c r="I9" s="7" t="s">
        <v>22</v>
      </c>
      <c r="J9" s="7" t="s">
        <v>23</v>
      </c>
      <c r="K9" s="7" t="s">
        <v>24</v>
      </c>
      <c r="L9" s="7" t="s">
        <v>25</v>
      </c>
      <c r="M9" s="7" t="s">
        <v>26</v>
      </c>
      <c r="N9" s="7" t="s">
        <v>27</v>
      </c>
      <c r="O9" s="8" t="s">
        <v>28</v>
      </c>
    </row>
    <row r="10" spans="1:16" ht="15.75" thickTop="1">
      <c r="A10" s="1"/>
      <c r="B10" s="664" t="s">
        <v>29</v>
      </c>
      <c r="C10" s="664"/>
      <c r="D10" s="664"/>
      <c r="E10" s="9"/>
      <c r="F10" s="10"/>
      <c r="G10" s="9"/>
      <c r="H10" s="10"/>
      <c r="I10" s="9"/>
      <c r="J10" s="10"/>
      <c r="K10" s="11"/>
      <c r="L10" s="9"/>
      <c r="M10" s="10"/>
      <c r="N10" s="9"/>
      <c r="O10" s="12"/>
    </row>
    <row r="11" spans="1:16">
      <c r="A11" s="1"/>
      <c r="B11" s="665" t="s">
        <v>30</v>
      </c>
      <c r="C11" s="665"/>
      <c r="D11" s="13" t="s">
        <v>31</v>
      </c>
      <c r="E11" s="9"/>
      <c r="F11" s="10"/>
      <c r="G11" s="9"/>
      <c r="H11" s="10"/>
      <c r="I11" s="9"/>
      <c r="J11" s="10"/>
      <c r="K11" s="14"/>
      <c r="L11" s="9"/>
      <c r="M11" s="10"/>
      <c r="N11" s="9"/>
      <c r="O11" s="12"/>
    </row>
    <row r="12" spans="1:16">
      <c r="A12" s="1"/>
      <c r="B12" s="666" t="s">
        <v>32</v>
      </c>
      <c r="C12" s="666"/>
      <c r="D12" s="15" t="s">
        <v>33</v>
      </c>
      <c r="E12" s="16">
        <v>445463579</v>
      </c>
      <c r="F12" s="17">
        <v>3.4</v>
      </c>
      <c r="G12" s="16">
        <v>576516000</v>
      </c>
      <c r="H12" s="17">
        <f>G12/G19*100</f>
        <v>3.9476992639200299</v>
      </c>
      <c r="I12" s="16">
        <v>513816000</v>
      </c>
      <c r="J12" s="17">
        <f>I12/I19*100</f>
        <v>3.2097944770238063</v>
      </c>
      <c r="K12" s="16">
        <f>I12-G12</f>
        <v>-62700000</v>
      </c>
      <c r="L12" s="16">
        <v>495123236</v>
      </c>
      <c r="M12" s="17">
        <f>L12/L19*100</f>
        <v>3.3372534434210559</v>
      </c>
      <c r="N12" s="16">
        <f>I12-L12</f>
        <v>18692764</v>
      </c>
      <c r="O12" s="18">
        <f>L12/I12*100</f>
        <v>96.361973157706259</v>
      </c>
    </row>
    <row r="13" spans="1:16">
      <c r="A13" s="1"/>
      <c r="B13" s="666" t="s">
        <v>34</v>
      </c>
      <c r="C13" s="666"/>
      <c r="D13" s="15" t="s">
        <v>35</v>
      </c>
      <c r="E13" s="16">
        <v>2359250098.7199998</v>
      </c>
      <c r="F13" s="17">
        <v>18.100000000000001</v>
      </c>
      <c r="G13" s="16">
        <v>2582540000</v>
      </c>
      <c r="H13" s="17">
        <v>17.7</v>
      </c>
      <c r="I13" s="16">
        <v>2954941910</v>
      </c>
      <c r="J13" s="17">
        <f>I13/I19*100</f>
        <v>18.45944116696284</v>
      </c>
      <c r="K13" s="16">
        <f t="shared" ref="K13:K19" si="0">I13-G13</f>
        <v>372401910</v>
      </c>
      <c r="L13" s="16">
        <v>2917243579</v>
      </c>
      <c r="M13" s="17">
        <f>L13/L19*100</f>
        <v>19.662945447617236</v>
      </c>
      <c r="N13" s="16">
        <f t="shared" ref="N13:N18" si="1">I13-L13</f>
        <v>37698331</v>
      </c>
      <c r="O13" s="18">
        <f t="shared" ref="O13:O19" si="2">L13/I13*100</f>
        <v>98.724227678641569</v>
      </c>
    </row>
    <row r="14" spans="1:16">
      <c r="A14" s="1"/>
      <c r="B14" s="666" t="s">
        <v>36</v>
      </c>
      <c r="C14" s="666"/>
      <c r="D14" s="15" t="s">
        <v>37</v>
      </c>
      <c r="E14" s="16">
        <v>242616260</v>
      </c>
      <c r="F14" s="17">
        <v>1.9</v>
      </c>
      <c r="G14" s="16">
        <v>527087000</v>
      </c>
      <c r="H14" s="17">
        <v>3.6</v>
      </c>
      <c r="I14" s="16">
        <v>276518000</v>
      </c>
      <c r="J14" s="17">
        <f>I14/I19*100</f>
        <v>1.7274003713346198</v>
      </c>
      <c r="K14" s="16">
        <f t="shared" si="0"/>
        <v>-250569000</v>
      </c>
      <c r="L14" s="16">
        <v>263436517</v>
      </c>
      <c r="M14" s="17">
        <f>L14/L19*100</f>
        <v>1.7756274792991122</v>
      </c>
      <c r="N14" s="16">
        <f t="shared" si="1"/>
        <v>13081483</v>
      </c>
      <c r="O14" s="18">
        <f t="shared" si="2"/>
        <v>95.269211045935535</v>
      </c>
    </row>
    <row r="15" spans="1:16">
      <c r="A15" s="1"/>
      <c r="B15" s="666" t="s">
        <v>38</v>
      </c>
      <c r="C15" s="666"/>
      <c r="D15" s="15" t="s">
        <v>39</v>
      </c>
      <c r="E15" s="16">
        <v>2645598347</v>
      </c>
      <c r="F15" s="17">
        <v>20.3</v>
      </c>
      <c r="G15" s="16">
        <v>2881476000</v>
      </c>
      <c r="H15" s="17">
        <v>19.7</v>
      </c>
      <c r="I15" s="16">
        <v>3431563142</v>
      </c>
      <c r="J15" s="17">
        <f>I15/I19*100</f>
        <v>21.436880947167975</v>
      </c>
      <c r="K15" s="16">
        <f t="shared" si="0"/>
        <v>550087142</v>
      </c>
      <c r="L15" s="16">
        <v>3330279439</v>
      </c>
      <c r="M15" s="17">
        <f>L15/L19*100</f>
        <v>22.446909612129559</v>
      </c>
      <c r="N15" s="16">
        <f t="shared" si="1"/>
        <v>101283703</v>
      </c>
      <c r="O15" s="18">
        <f t="shared" si="2"/>
        <v>97.048467453203585</v>
      </c>
      <c r="P15" s="19"/>
    </row>
    <row r="16" spans="1:16">
      <c r="A16" s="1"/>
      <c r="B16" s="666" t="s">
        <v>40</v>
      </c>
      <c r="C16" s="666"/>
      <c r="D16" s="15" t="s">
        <v>41</v>
      </c>
      <c r="E16" s="16">
        <v>6667289231.5799999</v>
      </c>
      <c r="F16" s="17">
        <v>51.2</v>
      </c>
      <c r="G16" s="16">
        <v>7244180000</v>
      </c>
      <c r="H16" s="17">
        <v>49.6</v>
      </c>
      <c r="I16" s="16">
        <v>8040780000</v>
      </c>
      <c r="J16" s="17">
        <f>I16/I19*100</f>
        <v>50.230532398686464</v>
      </c>
      <c r="K16" s="16">
        <f t="shared" si="0"/>
        <v>796600000</v>
      </c>
      <c r="L16" s="16">
        <v>7095305675</v>
      </c>
      <c r="M16" s="17">
        <f>L16/L19*100</f>
        <v>47.824120490315082</v>
      </c>
      <c r="N16" s="16">
        <f t="shared" si="1"/>
        <v>945474325</v>
      </c>
      <c r="O16" s="18">
        <f t="shared" si="2"/>
        <v>88.241509841085062</v>
      </c>
      <c r="P16" s="19"/>
    </row>
    <row r="17" spans="1:21">
      <c r="A17" s="1"/>
      <c r="B17" s="666" t="s">
        <v>42</v>
      </c>
      <c r="C17" s="666"/>
      <c r="D17" s="15" t="s">
        <v>43</v>
      </c>
      <c r="E17" s="16">
        <v>638975531</v>
      </c>
      <c r="F17" s="17">
        <v>4.9000000000000004</v>
      </c>
      <c r="G17" s="16">
        <v>757049000</v>
      </c>
      <c r="H17" s="17">
        <v>5.2</v>
      </c>
      <c r="I17" s="16">
        <v>764864830</v>
      </c>
      <c r="J17" s="17">
        <f>I17/I19*100</f>
        <v>4.7780896410461189</v>
      </c>
      <c r="K17" s="16">
        <f t="shared" si="0"/>
        <v>7815830</v>
      </c>
      <c r="L17" s="20">
        <v>717145782</v>
      </c>
      <c r="M17" s="17">
        <f>L17/L19*100</f>
        <v>4.8337404839840437</v>
      </c>
      <c r="N17" s="16">
        <f t="shared" si="1"/>
        <v>47719048</v>
      </c>
      <c r="O17" s="18">
        <f t="shared" si="2"/>
        <v>93.761113581336971</v>
      </c>
      <c r="P17" s="19"/>
    </row>
    <row r="18" spans="1:21">
      <c r="A18" s="1"/>
      <c r="B18" s="666" t="s">
        <v>44</v>
      </c>
      <c r="C18" s="666"/>
      <c r="D18" s="15" t="s">
        <v>45</v>
      </c>
      <c r="E18" s="16">
        <v>12971706</v>
      </c>
      <c r="F18" s="17">
        <v>0.1</v>
      </c>
      <c r="G18" s="16">
        <v>35000000</v>
      </c>
      <c r="H18" s="17">
        <v>0.2</v>
      </c>
      <c r="I18" s="16">
        <v>25270000</v>
      </c>
      <c r="J18" s="17">
        <f>I18/I19*100</f>
        <v>0.15786099777817661</v>
      </c>
      <c r="K18" s="16">
        <f t="shared" si="0"/>
        <v>-9730000</v>
      </c>
      <c r="L18" s="16">
        <v>17714933</v>
      </c>
      <c r="M18" s="17">
        <f>L18/L19*100</f>
        <v>0.11940304323391378</v>
      </c>
      <c r="N18" s="16">
        <f t="shared" si="1"/>
        <v>7555067</v>
      </c>
      <c r="O18" s="18">
        <f t="shared" si="2"/>
        <v>70.102623664424215</v>
      </c>
      <c r="Q18" s="320"/>
    </row>
    <row r="19" spans="1:21" ht="18">
      <c r="A19" s="1"/>
      <c r="B19" s="666"/>
      <c r="C19" s="666"/>
      <c r="D19" s="21" t="s">
        <v>46</v>
      </c>
      <c r="E19" s="22">
        <v>13012164753.299999</v>
      </c>
      <c r="F19" s="23">
        <v>100</v>
      </c>
      <c r="G19" s="22">
        <f>G12+G13+G14+G15+G16+G17+G18</f>
        <v>14603848000</v>
      </c>
      <c r="H19" s="23">
        <v>100</v>
      </c>
      <c r="I19" s="22">
        <f>I12+I13+I14+I15+I16+I17+I18</f>
        <v>16007753882</v>
      </c>
      <c r="J19" s="23">
        <v>100</v>
      </c>
      <c r="K19" s="22">
        <f t="shared" si="0"/>
        <v>1403905882</v>
      </c>
      <c r="L19" s="22">
        <f>L12+L13+L14+L15+L16+L17+L18</f>
        <v>14836249161</v>
      </c>
      <c r="M19" s="23">
        <v>100</v>
      </c>
      <c r="N19" s="22">
        <f>N12+N13+N14+N15+N16+N17+N18</f>
        <v>1171504721</v>
      </c>
      <c r="O19" s="24">
        <f t="shared" si="2"/>
        <v>92.681642098974891</v>
      </c>
      <c r="P19" s="19"/>
      <c r="Q19" s="19"/>
    </row>
    <row r="20" spans="1:21">
      <c r="A20" s="1"/>
      <c r="B20" s="666"/>
      <c r="C20" s="666"/>
      <c r="D20" s="21" t="s">
        <v>47</v>
      </c>
      <c r="E20" s="22">
        <v>25498948</v>
      </c>
      <c r="F20" s="23"/>
      <c r="G20" s="22"/>
      <c r="H20" s="23"/>
      <c r="I20" s="22"/>
      <c r="J20" s="23"/>
      <c r="K20" s="22"/>
      <c r="L20" s="647">
        <f>1047052+21315400</f>
        <v>22362452</v>
      </c>
      <c r="M20" s="23"/>
      <c r="N20" s="22"/>
      <c r="O20" s="24"/>
      <c r="S20" s="19"/>
      <c r="T20" s="19"/>
      <c r="U20" s="19"/>
    </row>
    <row r="21" spans="1:21" ht="15.75" thickBot="1">
      <c r="A21" s="1"/>
      <c r="B21" s="666"/>
      <c r="C21" s="666"/>
      <c r="D21" s="21" t="s">
        <v>48</v>
      </c>
      <c r="E21" s="22">
        <v>13037663701.299999</v>
      </c>
      <c r="F21" s="23"/>
      <c r="G21" s="22"/>
      <c r="H21" s="23"/>
      <c r="I21" s="22"/>
      <c r="J21" s="23"/>
      <c r="K21" s="22"/>
      <c r="L21" s="22">
        <f>L19+'Aneksi Nr. 2'!K31</f>
        <v>14836249161</v>
      </c>
      <c r="M21" s="23"/>
      <c r="N21" s="22"/>
      <c r="O21" s="24"/>
    </row>
    <row r="22" spans="1:21" ht="15.75" thickTop="1">
      <c r="A22" s="1"/>
      <c r="B22" s="667" t="s">
        <v>49</v>
      </c>
      <c r="C22" s="667"/>
      <c r="D22" s="667"/>
      <c r="E22" s="25"/>
      <c r="F22" s="26"/>
      <c r="G22" s="25"/>
      <c r="H22" s="26"/>
      <c r="I22" s="25"/>
      <c r="J22" s="26"/>
      <c r="K22" s="27"/>
      <c r="L22" s="25"/>
      <c r="M22" s="26"/>
      <c r="N22" s="25"/>
      <c r="O22" s="28"/>
    </row>
    <row r="23" spans="1:21">
      <c r="A23" s="1"/>
      <c r="B23" s="668" t="s">
        <v>50</v>
      </c>
      <c r="C23" s="668"/>
      <c r="D23" s="13" t="s">
        <v>31</v>
      </c>
      <c r="E23" s="9"/>
      <c r="F23" s="10"/>
      <c r="G23" s="9"/>
      <c r="H23" s="10"/>
      <c r="I23" s="9"/>
      <c r="J23" s="10"/>
      <c r="K23" s="14"/>
      <c r="L23" s="9"/>
      <c r="M23" s="10"/>
      <c r="N23" s="9"/>
      <c r="O23" s="12"/>
    </row>
    <row r="24" spans="1:21">
      <c r="A24" s="1"/>
      <c r="B24" s="669" t="s">
        <v>51</v>
      </c>
      <c r="C24" s="669"/>
      <c r="D24" s="29" t="s">
        <v>52</v>
      </c>
      <c r="E24" s="30">
        <v>2706310310</v>
      </c>
      <c r="F24" s="31">
        <v>20.8</v>
      </c>
      <c r="G24" s="30">
        <v>2939728000</v>
      </c>
      <c r="H24" s="31">
        <f>G24/G31*100</f>
        <v>30.254530005905323</v>
      </c>
      <c r="I24" s="30">
        <v>3055817250</v>
      </c>
      <c r="J24" s="31">
        <f>I24/I31*100</f>
        <v>25.203911753491465</v>
      </c>
      <c r="K24" s="30">
        <f>I24-G24</f>
        <v>116089250</v>
      </c>
      <c r="L24" s="30">
        <v>3033345550</v>
      </c>
      <c r="M24" s="31">
        <f>L24/L31*100</f>
        <v>27.150646707168956</v>
      </c>
      <c r="N24" s="30">
        <f t="shared" ref="N24:N30" si="3">I24-L24</f>
        <v>22471700</v>
      </c>
      <c r="O24" s="32">
        <f t="shared" ref="O24:O39" si="4">L24/I24*100</f>
        <v>99.264625526935561</v>
      </c>
    </row>
    <row r="25" spans="1:21">
      <c r="A25" s="1"/>
      <c r="B25" s="669" t="s">
        <v>53</v>
      </c>
      <c r="C25" s="669"/>
      <c r="D25" s="29" t="s">
        <v>54</v>
      </c>
      <c r="E25" s="30">
        <v>444967794</v>
      </c>
      <c r="F25" s="31">
        <v>3.4</v>
      </c>
      <c r="G25" s="30">
        <v>470215000</v>
      </c>
      <c r="H25" s="31">
        <f>G25/G31*100</f>
        <v>4.8392687441582254</v>
      </c>
      <c r="I25" s="30">
        <v>511920743</v>
      </c>
      <c r="J25" s="31">
        <f>I25/I31*100</f>
        <v>4.222243732459388</v>
      </c>
      <c r="K25" s="30">
        <f t="shared" ref="K25:K39" si="5">I25-G25</f>
        <v>41705743</v>
      </c>
      <c r="L25" s="30">
        <v>501037808</v>
      </c>
      <c r="M25" s="31">
        <f>L25/L31*100</f>
        <v>4.4846524366280498</v>
      </c>
      <c r="N25" s="30">
        <f t="shared" si="3"/>
        <v>10882935</v>
      </c>
      <c r="O25" s="32">
        <f t="shared" si="4"/>
        <v>97.8740976706232</v>
      </c>
    </row>
    <row r="26" spans="1:21">
      <c r="A26" s="1"/>
      <c r="B26" s="669" t="s">
        <v>55</v>
      </c>
      <c r="C26" s="669"/>
      <c r="D26" s="29" t="s">
        <v>56</v>
      </c>
      <c r="E26" s="30">
        <v>1592847369.9200001</v>
      </c>
      <c r="F26" s="31">
        <v>12.2</v>
      </c>
      <c r="G26" s="30">
        <v>1866991000</v>
      </c>
      <c r="H26" s="31">
        <f>G26/G31*100</f>
        <v>19.214340656773413</v>
      </c>
      <c r="I26" s="30">
        <v>2139231007</v>
      </c>
      <c r="J26" s="31">
        <f>I26/I31*100</f>
        <v>17.644049074191422</v>
      </c>
      <c r="K26" s="30">
        <f t="shared" si="5"/>
        <v>272240007</v>
      </c>
      <c r="L26" s="30">
        <v>2045064488</v>
      </c>
      <c r="M26" s="31">
        <f>L26/L31*100</f>
        <v>18.304813115362133</v>
      </c>
      <c r="N26" s="30">
        <f t="shared" si="3"/>
        <v>94166519</v>
      </c>
      <c r="O26" s="32">
        <f t="shared" si="4"/>
        <v>95.598113588861239</v>
      </c>
    </row>
    <row r="27" spans="1:21">
      <c r="A27" s="1"/>
      <c r="B27" s="669" t="s">
        <v>57</v>
      </c>
      <c r="C27" s="669"/>
      <c r="D27" s="29" t="s">
        <v>58</v>
      </c>
      <c r="E27" s="30">
        <v>0</v>
      </c>
      <c r="F27" s="31">
        <v>0</v>
      </c>
      <c r="G27" s="30">
        <v>0</v>
      </c>
      <c r="H27" s="31">
        <v>0</v>
      </c>
      <c r="I27" s="30">
        <v>0</v>
      </c>
      <c r="J27" s="31">
        <v>0</v>
      </c>
      <c r="K27" s="30">
        <f t="shared" si="5"/>
        <v>0</v>
      </c>
      <c r="L27" s="30">
        <v>0</v>
      </c>
      <c r="M27" s="31">
        <v>0</v>
      </c>
      <c r="N27" s="30">
        <f t="shared" si="3"/>
        <v>0</v>
      </c>
      <c r="O27" s="32">
        <v>0</v>
      </c>
    </row>
    <row r="28" spans="1:21">
      <c r="A28" s="1"/>
      <c r="B28" s="669" t="s">
        <v>59</v>
      </c>
      <c r="C28" s="669"/>
      <c r="D28" s="29" t="s">
        <v>60</v>
      </c>
      <c r="E28" s="30">
        <v>0</v>
      </c>
      <c r="F28" s="31">
        <v>0</v>
      </c>
      <c r="G28" s="30">
        <v>0</v>
      </c>
      <c r="H28" s="31">
        <v>0</v>
      </c>
      <c r="I28" s="30">
        <v>0</v>
      </c>
      <c r="J28" s="31">
        <v>0</v>
      </c>
      <c r="K28" s="30">
        <f t="shared" si="5"/>
        <v>0</v>
      </c>
      <c r="L28" s="30">
        <v>0</v>
      </c>
      <c r="M28" s="31">
        <v>0</v>
      </c>
      <c r="N28" s="30">
        <f t="shared" si="3"/>
        <v>0</v>
      </c>
      <c r="O28" s="32">
        <v>0</v>
      </c>
    </row>
    <row r="29" spans="1:21">
      <c r="A29" s="1"/>
      <c r="B29" s="669" t="s">
        <v>61</v>
      </c>
      <c r="C29" s="669"/>
      <c r="D29" s="29" t="s">
        <v>62</v>
      </c>
      <c r="E29" s="30">
        <v>39178254</v>
      </c>
      <c r="F29" s="31">
        <v>0.3</v>
      </c>
      <c r="G29" s="30">
        <v>40000000</v>
      </c>
      <c r="H29" s="31">
        <f>G29/G31*100</f>
        <v>0.41166434453670986</v>
      </c>
      <c r="I29" s="30">
        <v>40000000</v>
      </c>
      <c r="J29" s="31">
        <f>I29/I31*100</f>
        <v>0.32991386187759053</v>
      </c>
      <c r="K29" s="30">
        <f t="shared" si="5"/>
        <v>0</v>
      </c>
      <c r="L29" s="30">
        <v>37649352</v>
      </c>
      <c r="M29" s="31">
        <f>L29/L31*100</f>
        <v>0.33698905649105654</v>
      </c>
      <c r="N29" s="30">
        <f t="shared" si="3"/>
        <v>2350648</v>
      </c>
      <c r="O29" s="32">
        <f t="shared" si="4"/>
        <v>94.123379999999997</v>
      </c>
    </row>
    <row r="30" spans="1:21">
      <c r="A30" s="1"/>
      <c r="B30" s="669" t="s">
        <v>63</v>
      </c>
      <c r="C30" s="669"/>
      <c r="D30" s="29" t="s">
        <v>64</v>
      </c>
      <c r="E30" s="30">
        <v>5221784675.8999996</v>
      </c>
      <c r="F30" s="31">
        <v>40.1</v>
      </c>
      <c r="G30" s="30">
        <v>4399720000</v>
      </c>
      <c r="H30" s="31">
        <v>30.1</v>
      </c>
      <c r="I30" s="30">
        <v>6377407882</v>
      </c>
      <c r="J30" s="31">
        <f>I30/I31*100</f>
        <v>52.599881577980135</v>
      </c>
      <c r="K30" s="30">
        <f t="shared" si="5"/>
        <v>1977687882</v>
      </c>
      <c r="L30" s="30">
        <v>5555180143</v>
      </c>
      <c r="M30" s="31">
        <f>L30/L31*100</f>
        <v>49.722898684349801</v>
      </c>
      <c r="N30" s="30">
        <f t="shared" si="3"/>
        <v>822227739</v>
      </c>
      <c r="O30" s="32">
        <f t="shared" si="4"/>
        <v>87.107179684700625</v>
      </c>
    </row>
    <row r="31" spans="1:21">
      <c r="A31" s="1"/>
      <c r="B31" s="669"/>
      <c r="C31" s="669"/>
      <c r="D31" s="33" t="s">
        <v>65</v>
      </c>
      <c r="E31" s="34">
        <v>10005088403.82</v>
      </c>
      <c r="F31" s="35">
        <v>76.900000000000006</v>
      </c>
      <c r="G31" s="34">
        <f>G24+G25+G26+G27+G28+G29+G30</f>
        <v>9716654000</v>
      </c>
      <c r="H31" s="35">
        <f>H24+H25+H26+H27+H28+H29+H30</f>
        <v>84.819803751373669</v>
      </c>
      <c r="I31" s="93">
        <f>I24+I25+I26+I27+I28+I29+I30</f>
        <v>12124376882</v>
      </c>
      <c r="J31" s="35">
        <f>I31/I39*100</f>
        <v>75.740650258455787</v>
      </c>
      <c r="K31" s="34">
        <f t="shared" si="5"/>
        <v>2407722882</v>
      </c>
      <c r="L31" s="34">
        <f>L24+L25+L26+L27+L28+L29+L30</f>
        <v>11172277341</v>
      </c>
      <c r="M31" s="35">
        <f>L31/L39*100</f>
        <v>75.303920955766429</v>
      </c>
      <c r="N31" s="34">
        <f>N24+N25+N26+N27+N28+N29+N30</f>
        <v>952099541</v>
      </c>
      <c r="O31" s="36">
        <f t="shared" si="4"/>
        <v>92.147229088420218</v>
      </c>
    </row>
    <row r="32" spans="1:21">
      <c r="A32" s="1"/>
      <c r="B32" s="669" t="s">
        <v>66</v>
      </c>
      <c r="C32" s="669"/>
      <c r="D32" s="29" t="s">
        <v>67</v>
      </c>
      <c r="E32" s="30">
        <v>21354702</v>
      </c>
      <c r="F32" s="31">
        <v>0.2</v>
      </c>
      <c r="G32" s="88">
        <v>55000000</v>
      </c>
      <c r="H32" s="31">
        <v>0.4</v>
      </c>
      <c r="I32" s="88">
        <v>41217414</v>
      </c>
      <c r="J32" s="31">
        <f>I32/I34*100</f>
        <v>1.2991118081606488</v>
      </c>
      <c r="K32" s="30">
        <f t="shared" si="5"/>
        <v>-13782586</v>
      </c>
      <c r="L32" s="30">
        <v>30753934</v>
      </c>
      <c r="M32" s="31">
        <f>L32/L34*100</f>
        <v>1.0105177285891378</v>
      </c>
      <c r="N32" s="30">
        <f>I32-L32</f>
        <v>10463480</v>
      </c>
      <c r="O32" s="32">
        <f t="shared" si="4"/>
        <v>74.61393380962717</v>
      </c>
    </row>
    <row r="33" spans="1:21">
      <c r="A33" s="1"/>
      <c r="B33" s="669" t="s">
        <v>68</v>
      </c>
      <c r="C33" s="669"/>
      <c r="D33" s="29" t="s">
        <v>69</v>
      </c>
      <c r="E33" s="30">
        <v>2082730417.48</v>
      </c>
      <c r="F33" s="31">
        <v>16</v>
      </c>
      <c r="G33" s="88">
        <v>2893363000</v>
      </c>
      <c r="H33" s="31">
        <v>19.8</v>
      </c>
      <c r="I33" s="88">
        <v>3131520586</v>
      </c>
      <c r="J33" s="31">
        <f>I33/I34*100</f>
        <v>98.700888191839354</v>
      </c>
      <c r="K33" s="30">
        <f t="shared" si="5"/>
        <v>238157586</v>
      </c>
      <c r="L33" s="30">
        <v>3012629980</v>
      </c>
      <c r="M33" s="31">
        <f>L33/L34*100</f>
        <v>98.989482271410864</v>
      </c>
      <c r="N33" s="30">
        <f>I33-L33</f>
        <v>118890606</v>
      </c>
      <c r="O33" s="32">
        <f t="shared" si="4"/>
        <v>96.20342249923182</v>
      </c>
    </row>
    <row r="34" spans="1:21">
      <c r="A34" s="1"/>
      <c r="B34" s="669"/>
      <c r="C34" s="669"/>
      <c r="D34" s="33" t="s">
        <v>70</v>
      </c>
      <c r="E34" s="34">
        <v>2104085119.48</v>
      </c>
      <c r="F34" s="35">
        <v>16.2</v>
      </c>
      <c r="G34" s="34">
        <v>2948363000</v>
      </c>
      <c r="H34" s="35">
        <v>20.2</v>
      </c>
      <c r="I34" s="93">
        <f>I32+I33</f>
        <v>3172738000</v>
      </c>
      <c r="J34" s="35">
        <f>I34/I38*100</f>
        <v>81.70048903312761</v>
      </c>
      <c r="K34" s="34">
        <f t="shared" si="5"/>
        <v>224375000</v>
      </c>
      <c r="L34" s="34">
        <f>L32+L33</f>
        <v>3043383914</v>
      </c>
      <c r="M34" s="35">
        <f>L34/L38*100</f>
        <v>83.062426882966591</v>
      </c>
      <c r="N34" s="34">
        <f>N32+N33</f>
        <v>129354086</v>
      </c>
      <c r="O34" s="36">
        <f t="shared" si="4"/>
        <v>95.922950902343658</v>
      </c>
    </row>
    <row r="35" spans="1:21">
      <c r="A35" s="1"/>
      <c r="B35" s="669" t="s">
        <v>66</v>
      </c>
      <c r="C35" s="669"/>
      <c r="D35" s="29" t="s">
        <v>67</v>
      </c>
      <c r="E35" s="30">
        <v>238502800</v>
      </c>
      <c r="F35" s="31">
        <v>1.8</v>
      </c>
      <c r="G35" s="30">
        <v>0</v>
      </c>
      <c r="H35" s="31">
        <v>0</v>
      </c>
      <c r="I35" s="88">
        <v>0</v>
      </c>
      <c r="J35" s="31">
        <f>I35/I37*100</f>
        <v>0</v>
      </c>
      <c r="K35" s="30">
        <f t="shared" si="5"/>
        <v>0</v>
      </c>
      <c r="L35" s="30">
        <v>2300</v>
      </c>
      <c r="M35" s="31">
        <f>L35/L37*100</f>
        <v>3.7061631039906213E-4</v>
      </c>
      <c r="N35" s="30">
        <f>I35-L35</f>
        <v>-2300</v>
      </c>
      <c r="O35" s="32">
        <v>0</v>
      </c>
    </row>
    <row r="36" spans="1:21">
      <c r="A36" s="1"/>
      <c r="B36" s="669" t="s">
        <v>68</v>
      </c>
      <c r="C36" s="669"/>
      <c r="D36" s="29" t="s">
        <v>69</v>
      </c>
      <c r="E36" s="30">
        <v>664488430</v>
      </c>
      <c r="F36" s="31">
        <v>5.0999999999999996</v>
      </c>
      <c r="G36" s="30">
        <v>1938831000</v>
      </c>
      <c r="H36" s="31">
        <f>G36/G37*100</f>
        <v>100</v>
      </c>
      <c r="I36" s="88">
        <v>710639000</v>
      </c>
      <c r="J36" s="31">
        <f>I36/I37*100</f>
        <v>100</v>
      </c>
      <c r="K36" s="30">
        <f t="shared" si="5"/>
        <v>-1228192000</v>
      </c>
      <c r="L36" s="30">
        <v>620585606</v>
      </c>
      <c r="M36" s="31">
        <f>L36/L37*100</f>
        <v>99.999629383689609</v>
      </c>
      <c r="N36" s="30">
        <f>I36-L36</f>
        <v>90053394</v>
      </c>
      <c r="O36" s="32">
        <f t="shared" si="4"/>
        <v>87.327828334780392</v>
      </c>
    </row>
    <row r="37" spans="1:21">
      <c r="A37" s="1"/>
      <c r="B37" s="669"/>
      <c r="C37" s="669"/>
      <c r="D37" s="33" t="s">
        <v>71</v>
      </c>
      <c r="E37" s="34">
        <v>902991230</v>
      </c>
      <c r="F37" s="35">
        <v>6.9</v>
      </c>
      <c r="G37" s="34">
        <v>1938831000</v>
      </c>
      <c r="H37" s="35">
        <f>H35+H36</f>
        <v>100</v>
      </c>
      <c r="I37" s="93">
        <f>I35+I36</f>
        <v>710639000</v>
      </c>
      <c r="J37" s="35">
        <f>I37/I39*100</f>
        <v>4.4393423664458114</v>
      </c>
      <c r="K37" s="34">
        <f t="shared" si="5"/>
        <v>-1228192000</v>
      </c>
      <c r="L37" s="34">
        <f>L35+L36</f>
        <v>620587906</v>
      </c>
      <c r="M37" s="35">
        <f>L37/L39*100</f>
        <v>4.1829164451574288</v>
      </c>
      <c r="N37" s="34">
        <f>N35+N36</f>
        <v>90051094</v>
      </c>
      <c r="O37" s="92">
        <f>L37/I37*100</f>
        <v>87.328151987155223</v>
      </c>
    </row>
    <row r="38" spans="1:21">
      <c r="A38" s="1"/>
      <c r="B38" s="669"/>
      <c r="C38" s="669"/>
      <c r="D38" s="33" t="s">
        <v>72</v>
      </c>
      <c r="E38" s="34">
        <v>3007076349.48</v>
      </c>
      <c r="F38" s="35">
        <v>23.1</v>
      </c>
      <c r="G38" s="34">
        <v>4887194000</v>
      </c>
      <c r="H38" s="35">
        <v>33.5</v>
      </c>
      <c r="I38" s="93">
        <f>I37+I34</f>
        <v>3883377000</v>
      </c>
      <c r="J38" s="35">
        <f>I38/I39*100</f>
        <v>24.259349741544209</v>
      </c>
      <c r="K38" s="34">
        <f t="shared" si="5"/>
        <v>-1003817000</v>
      </c>
      <c r="L38" s="34">
        <f>L37+L34</f>
        <v>3663971820</v>
      </c>
      <c r="M38" s="35">
        <f>L38/L39*100</f>
        <v>24.696079044233571</v>
      </c>
      <c r="N38" s="34">
        <f>N37+N34</f>
        <v>219405180</v>
      </c>
      <c r="O38" s="36">
        <f t="shared" si="4"/>
        <v>94.350144732278125</v>
      </c>
    </row>
    <row r="39" spans="1:21">
      <c r="A39" s="1"/>
      <c r="B39" s="669"/>
      <c r="C39" s="669"/>
      <c r="D39" s="33" t="s">
        <v>73</v>
      </c>
      <c r="E39" s="34">
        <v>13012164753.299999</v>
      </c>
      <c r="F39" s="35">
        <v>100</v>
      </c>
      <c r="G39" s="34">
        <v>14603848000</v>
      </c>
      <c r="H39" s="35">
        <v>100</v>
      </c>
      <c r="I39" s="93">
        <f>I38+I31</f>
        <v>16007753882</v>
      </c>
      <c r="J39" s="35">
        <f>J31+J38</f>
        <v>100</v>
      </c>
      <c r="K39" s="34">
        <f t="shared" si="5"/>
        <v>1403905882</v>
      </c>
      <c r="L39" s="34">
        <f>L38+L31</f>
        <v>14836249161</v>
      </c>
      <c r="M39" s="35">
        <f>M31+M38</f>
        <v>100</v>
      </c>
      <c r="N39" s="34">
        <f>N38+N31</f>
        <v>1171504721</v>
      </c>
      <c r="O39" s="36">
        <f t="shared" si="4"/>
        <v>92.681642098974891</v>
      </c>
      <c r="T39" s="19"/>
      <c r="U39" s="19"/>
    </row>
    <row r="40" spans="1:21">
      <c r="A40" s="1"/>
      <c r="B40" s="669"/>
      <c r="C40" s="669"/>
      <c r="D40" s="33" t="s">
        <v>47</v>
      </c>
      <c r="E40" s="34">
        <v>25498948</v>
      </c>
      <c r="F40" s="35"/>
      <c r="G40" s="34"/>
      <c r="H40" s="35"/>
      <c r="I40" s="34"/>
      <c r="J40" s="35"/>
      <c r="K40" s="34"/>
      <c r="L40" s="647">
        <f>1047052+21315400</f>
        <v>22362452</v>
      </c>
      <c r="M40" s="35"/>
      <c r="N40" s="34"/>
      <c r="O40" s="36"/>
    </row>
    <row r="41" spans="1:21" ht="15.75" thickBot="1">
      <c r="A41" s="1"/>
      <c r="B41" s="669"/>
      <c r="C41" s="669"/>
      <c r="D41" s="33" t="s">
        <v>74</v>
      </c>
      <c r="E41" s="34">
        <v>13037663701.299999</v>
      </c>
      <c r="F41" s="35"/>
      <c r="G41" s="34"/>
      <c r="H41" s="35"/>
      <c r="I41" s="34"/>
      <c r="J41" s="35"/>
      <c r="K41" s="34"/>
      <c r="L41" s="34">
        <f>L39+L40</f>
        <v>14858611613</v>
      </c>
      <c r="M41" s="35"/>
      <c r="N41" s="34"/>
      <c r="O41" s="36"/>
      <c r="P41" s="37"/>
    </row>
    <row r="42" spans="1:21" ht="16.5" thickTop="1" thickBot="1">
      <c r="A42" s="1"/>
      <c r="B42" s="670"/>
      <c r="C42" s="670"/>
      <c r="D42" s="38"/>
      <c r="E42" s="39"/>
      <c r="F42" s="40"/>
      <c r="G42" s="40"/>
      <c r="H42" s="40"/>
      <c r="I42" s="40"/>
      <c r="J42" s="40"/>
      <c r="K42" s="40"/>
      <c r="L42" s="40"/>
      <c r="M42" s="40"/>
      <c r="N42" s="40"/>
      <c r="O42" s="41"/>
    </row>
    <row r="43" spans="1:21" ht="16.5" thickTop="1">
      <c r="A43" s="642"/>
    </row>
    <row r="44" spans="1:21" ht="15.75">
      <c r="D44" s="89"/>
      <c r="K44" s="649"/>
      <c r="L44" s="649"/>
      <c r="M44" s="649"/>
      <c r="N44" s="649"/>
    </row>
    <row r="45" spans="1:21" ht="15.75">
      <c r="D45" s="646"/>
      <c r="L45" s="643"/>
      <c r="M45" s="644"/>
    </row>
    <row r="46" spans="1:21" ht="15" customHeight="1">
      <c r="A46" s="89"/>
      <c r="D46" s="89"/>
      <c r="K46" s="650"/>
      <c r="L46" s="650"/>
      <c r="M46" s="650"/>
      <c r="N46" s="650"/>
    </row>
    <row r="47" spans="1:21" ht="15.75">
      <c r="A47" s="89"/>
      <c r="B47" s="645"/>
      <c r="D47" s="89"/>
      <c r="E47" s="644"/>
    </row>
    <row r="48" spans="1:21">
      <c r="B48" s="87"/>
      <c r="C48" s="87"/>
      <c r="E48" s="87"/>
      <c r="F48" s="87"/>
      <c r="G48" s="87"/>
      <c r="H48" s="87"/>
    </row>
    <row r="49" spans="3:10">
      <c r="C49" s="87"/>
    </row>
    <row r="50" spans="3:10">
      <c r="C50" s="87"/>
    </row>
    <row r="51" spans="3:10">
      <c r="H51" s="640"/>
      <c r="I51" s="641"/>
    </row>
    <row r="52" spans="3:10">
      <c r="H52" s="640"/>
      <c r="I52" s="641"/>
      <c r="J52" s="640"/>
    </row>
  </sheetData>
  <mergeCells count="50">
    <mergeCell ref="B40:C40"/>
    <mergeCell ref="B41:C41"/>
    <mergeCell ref="B42:C42"/>
    <mergeCell ref="B34:C34"/>
    <mergeCell ref="B35:C35"/>
    <mergeCell ref="B36:C36"/>
    <mergeCell ref="B37:C37"/>
    <mergeCell ref="B38:C38"/>
    <mergeCell ref="B39:C39"/>
    <mergeCell ref="B29:C29"/>
    <mergeCell ref="B30:C30"/>
    <mergeCell ref="B31:C31"/>
    <mergeCell ref="B32:C32"/>
    <mergeCell ref="B33:C33"/>
    <mergeCell ref="B24:C24"/>
    <mergeCell ref="B25:C25"/>
    <mergeCell ref="B26:C26"/>
    <mergeCell ref="B27:C27"/>
    <mergeCell ref="B28:C28"/>
    <mergeCell ref="B19:C19"/>
    <mergeCell ref="B20:C20"/>
    <mergeCell ref="B21:C21"/>
    <mergeCell ref="B22:D22"/>
    <mergeCell ref="B23:C23"/>
    <mergeCell ref="B14:C14"/>
    <mergeCell ref="B15:C15"/>
    <mergeCell ref="B16:C16"/>
    <mergeCell ref="B17:C17"/>
    <mergeCell ref="B18:C18"/>
    <mergeCell ref="O7:O8"/>
    <mergeCell ref="B10:D10"/>
    <mergeCell ref="B11:C11"/>
    <mergeCell ref="B12:C12"/>
    <mergeCell ref="B13:C13"/>
    <mergeCell ref="K44:N44"/>
    <mergeCell ref="K46:N46"/>
    <mergeCell ref="B2:O2"/>
    <mergeCell ref="B3:O3"/>
    <mergeCell ref="B4:O4"/>
    <mergeCell ref="B5:C5"/>
    <mergeCell ref="D5:F5"/>
    <mergeCell ref="G5:J5"/>
    <mergeCell ref="K5:O5"/>
    <mergeCell ref="B6:D9"/>
    <mergeCell ref="E6:O6"/>
    <mergeCell ref="E7:F7"/>
    <mergeCell ref="G7:H7"/>
    <mergeCell ref="I7:J7"/>
    <mergeCell ref="L7:M7"/>
    <mergeCell ref="N7:N8"/>
  </mergeCells>
  <pageMargins left="0.25" right="0.25" top="0.75" bottom="0.75" header="0.3" footer="0.3"/>
  <pageSetup paperSize="8" scale="9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1712A2-A359-4CA2-A5FC-EE60CB2E716A}">
  <sheetPr>
    <pageSetUpPr fitToPage="1"/>
  </sheetPr>
  <dimension ref="A1:R610"/>
  <sheetViews>
    <sheetView topLeftCell="A20" zoomScale="85" zoomScaleNormal="85" workbookViewId="0">
      <selection activeCell="K32" sqref="K32"/>
    </sheetView>
  </sheetViews>
  <sheetFormatPr defaultRowHeight="12.75"/>
  <cols>
    <col min="1" max="1" width="2.5703125" style="89" customWidth="1"/>
    <col min="2" max="2" width="13.42578125" style="89" bestFit="1" customWidth="1"/>
    <col min="3" max="3" width="51.7109375" style="89" customWidth="1"/>
    <col min="4" max="4" width="17.42578125" style="89" customWidth="1"/>
    <col min="5" max="5" width="11.42578125" style="89" bestFit="1" customWidth="1"/>
    <col min="6" max="6" width="17.140625" style="89" customWidth="1"/>
    <col min="7" max="7" width="11.42578125" style="89" bestFit="1" customWidth="1"/>
    <col min="8" max="8" width="17.5703125" style="89" customWidth="1"/>
    <col min="9" max="9" width="11.42578125" style="89" bestFit="1" customWidth="1"/>
    <col min="10" max="10" width="17.5703125" style="89" bestFit="1" customWidth="1"/>
    <col min="11" max="11" width="18.7109375" style="89" bestFit="1" customWidth="1"/>
    <col min="12" max="12" width="11.42578125" style="89" bestFit="1" customWidth="1"/>
    <col min="13" max="13" width="16.85546875" style="89" customWidth="1"/>
    <col min="14" max="14" width="12.5703125" style="89" bestFit="1" customWidth="1"/>
    <col min="15" max="16384" width="9.140625" style="89"/>
  </cols>
  <sheetData>
    <row r="1" spans="2:14">
      <c r="B1" s="142"/>
      <c r="C1" s="141"/>
      <c r="D1" s="141"/>
      <c r="E1" s="141"/>
      <c r="F1" s="141"/>
      <c r="G1" s="141"/>
      <c r="H1" s="141"/>
      <c r="I1" s="141"/>
      <c r="J1" s="141"/>
      <c r="K1" s="141"/>
      <c r="L1" s="141"/>
      <c r="M1" s="141"/>
      <c r="N1" s="141"/>
    </row>
    <row r="2" spans="2:14">
      <c r="B2" s="687" t="s">
        <v>120</v>
      </c>
      <c r="C2" s="687"/>
      <c r="D2" s="687"/>
      <c r="E2" s="687"/>
      <c r="F2" s="687"/>
      <c r="G2" s="687"/>
      <c r="H2" s="687"/>
      <c r="I2" s="687"/>
      <c r="J2" s="687"/>
      <c r="K2" s="687"/>
      <c r="L2" s="687"/>
      <c r="M2" s="687"/>
      <c r="N2" s="687"/>
    </row>
    <row r="3" spans="2:14">
      <c r="B3" s="688" t="s">
        <v>1311</v>
      </c>
      <c r="C3" s="688"/>
      <c r="D3" s="688"/>
      <c r="E3" s="688"/>
      <c r="F3" s="688"/>
      <c r="G3" s="688"/>
      <c r="H3" s="688"/>
      <c r="I3" s="688"/>
      <c r="J3" s="688"/>
      <c r="K3" s="688"/>
      <c r="L3" s="688"/>
      <c r="M3" s="688"/>
      <c r="N3" s="688"/>
    </row>
    <row r="4" spans="2:14">
      <c r="B4" s="689" t="s">
        <v>1</v>
      </c>
      <c r="C4" s="689"/>
      <c r="D4" s="689"/>
      <c r="E4" s="689"/>
      <c r="F4" s="689"/>
      <c r="G4" s="689"/>
      <c r="H4" s="689"/>
      <c r="I4" s="689"/>
      <c r="J4" s="689"/>
      <c r="K4" s="689"/>
      <c r="L4" s="689"/>
      <c r="M4" s="689"/>
      <c r="N4" s="689"/>
    </row>
    <row r="5" spans="2:14" ht="13.5" thickBot="1">
      <c r="B5" s="141"/>
      <c r="C5" s="141"/>
      <c r="D5" s="141"/>
      <c r="E5" s="141"/>
      <c r="F5" s="141"/>
      <c r="G5" s="141"/>
      <c r="H5" s="141"/>
      <c r="I5" s="141"/>
      <c r="J5" s="141"/>
      <c r="K5" s="141"/>
      <c r="L5" s="141"/>
      <c r="M5" s="141"/>
      <c r="N5" s="141"/>
    </row>
    <row r="6" spans="2:14" ht="14.25" thickTop="1" thickBot="1">
      <c r="B6" s="674" t="s">
        <v>82</v>
      </c>
      <c r="C6" s="675" t="s">
        <v>3</v>
      </c>
      <c r="D6" s="675"/>
      <c r="E6" s="675"/>
      <c r="F6" s="676" t="s">
        <v>4</v>
      </c>
      <c r="G6" s="676"/>
      <c r="H6" s="677" t="s">
        <v>5</v>
      </c>
      <c r="I6" s="677"/>
      <c r="J6" s="677"/>
      <c r="K6" s="677"/>
      <c r="L6" s="677"/>
      <c r="M6" s="677"/>
      <c r="N6" s="677"/>
    </row>
    <row r="7" spans="2:14" ht="13.5" thickTop="1">
      <c r="B7" s="674"/>
      <c r="C7" s="675"/>
      <c r="D7" s="675"/>
      <c r="E7" s="675"/>
      <c r="F7" s="676"/>
      <c r="G7" s="676"/>
      <c r="H7" s="677"/>
      <c r="I7" s="677"/>
      <c r="J7" s="677"/>
      <c r="K7" s="677"/>
      <c r="L7" s="677"/>
      <c r="M7" s="677"/>
      <c r="N7" s="677"/>
    </row>
    <row r="8" spans="2:14">
      <c r="B8" s="376" t="s">
        <v>83</v>
      </c>
      <c r="C8" s="678" t="s">
        <v>33</v>
      </c>
      <c r="D8" s="678"/>
      <c r="E8" s="678"/>
      <c r="F8" s="679" t="s">
        <v>84</v>
      </c>
      <c r="G8" s="679"/>
      <c r="H8" s="680" t="s">
        <v>32</v>
      </c>
      <c r="I8" s="680"/>
      <c r="J8" s="680"/>
      <c r="K8" s="680"/>
      <c r="L8" s="680"/>
      <c r="M8" s="680"/>
      <c r="N8" s="680"/>
    </row>
    <row r="9" spans="2:14" ht="13.5" thickBot="1">
      <c r="B9" s="681" t="s">
        <v>6</v>
      </c>
      <c r="C9" s="681"/>
      <c r="D9" s="682" t="s">
        <v>85</v>
      </c>
      <c r="E9" s="682"/>
      <c r="F9" s="682"/>
      <c r="G9" s="682"/>
      <c r="H9" s="682"/>
      <c r="I9" s="682"/>
      <c r="J9" s="682"/>
      <c r="K9" s="682"/>
      <c r="L9" s="682"/>
      <c r="M9" s="682"/>
      <c r="N9" s="682"/>
    </row>
    <row r="10" spans="2:14" ht="25.5" customHeight="1" thickTop="1" thickBot="1">
      <c r="B10" s="681"/>
      <c r="C10" s="681"/>
      <c r="D10" s="163" t="s">
        <v>86</v>
      </c>
      <c r="E10" s="164">
        <v>2024</v>
      </c>
      <c r="F10" s="683" t="s">
        <v>9</v>
      </c>
      <c r="G10" s="683"/>
      <c r="H10" s="683" t="s">
        <v>9</v>
      </c>
      <c r="I10" s="683"/>
      <c r="J10" s="377" t="s">
        <v>9</v>
      </c>
      <c r="K10" s="683" t="s">
        <v>9</v>
      </c>
      <c r="L10" s="683"/>
      <c r="M10" s="684" t="s">
        <v>87</v>
      </c>
      <c r="N10" s="685" t="s">
        <v>11</v>
      </c>
    </row>
    <row r="11" spans="2:14" ht="39.75" thickTop="1" thickBot="1">
      <c r="B11" s="681"/>
      <c r="C11" s="681"/>
      <c r="D11" s="143" t="s">
        <v>88</v>
      </c>
      <c r="E11" s="165" t="s">
        <v>13</v>
      </c>
      <c r="F11" s="145" t="s">
        <v>14</v>
      </c>
      <c r="G11" s="144" t="s">
        <v>13</v>
      </c>
      <c r="H11" s="145" t="s">
        <v>15</v>
      </c>
      <c r="I11" s="144" t="s">
        <v>13</v>
      </c>
      <c r="J11" s="166" t="s">
        <v>89</v>
      </c>
      <c r="K11" s="145" t="s">
        <v>90</v>
      </c>
      <c r="L11" s="144" t="s">
        <v>13</v>
      </c>
      <c r="M11" s="684"/>
      <c r="N11" s="685"/>
    </row>
    <row r="12" spans="2:14" ht="14.25" thickTop="1" thickBot="1">
      <c r="B12" s="681"/>
      <c r="C12" s="681"/>
      <c r="D12" s="146" t="s">
        <v>18</v>
      </c>
      <c r="E12" s="146" t="s">
        <v>19</v>
      </c>
      <c r="F12" s="146" t="s">
        <v>20</v>
      </c>
      <c r="G12" s="146" t="s">
        <v>21</v>
      </c>
      <c r="H12" s="146" t="s">
        <v>22</v>
      </c>
      <c r="I12" s="146" t="s">
        <v>23</v>
      </c>
      <c r="J12" s="146" t="s">
        <v>24</v>
      </c>
      <c r="K12" s="146" t="s">
        <v>25</v>
      </c>
      <c r="L12" s="146" t="s">
        <v>26</v>
      </c>
      <c r="M12" s="146" t="s">
        <v>27</v>
      </c>
      <c r="N12" s="147" t="s">
        <v>28</v>
      </c>
    </row>
    <row r="13" spans="2:14" ht="13.5" thickTop="1">
      <c r="B13" s="686" t="s">
        <v>49</v>
      </c>
      <c r="C13" s="686"/>
      <c r="D13" s="148"/>
      <c r="E13" s="149"/>
      <c r="F13" s="148"/>
      <c r="G13" s="149"/>
      <c r="H13" s="148"/>
      <c r="I13" s="149"/>
      <c r="J13" s="150"/>
      <c r="K13" s="148"/>
      <c r="L13" s="149"/>
      <c r="M13" s="148"/>
      <c r="N13" s="378"/>
    </row>
    <row r="14" spans="2:14" ht="21.75" customHeight="1">
      <c r="B14" s="379" t="s">
        <v>30</v>
      </c>
      <c r="C14" s="380" t="s">
        <v>31</v>
      </c>
      <c r="D14" s="148"/>
      <c r="E14" s="149"/>
      <c r="F14" s="148"/>
      <c r="G14" s="149"/>
      <c r="H14" s="148"/>
      <c r="I14" s="149"/>
      <c r="J14" s="381"/>
      <c r="K14" s="148"/>
      <c r="L14" s="149"/>
      <c r="M14" s="148"/>
      <c r="N14" s="378"/>
    </row>
    <row r="15" spans="2:14">
      <c r="B15" s="382" t="s">
        <v>51</v>
      </c>
      <c r="C15" s="383" t="s">
        <v>52</v>
      </c>
      <c r="D15" s="384">
        <v>256499662</v>
      </c>
      <c r="E15" s="385">
        <f>D15/D33*100</f>
        <v>57.580389080472948</v>
      </c>
      <c r="F15" s="385">
        <v>303000000</v>
      </c>
      <c r="G15" s="385">
        <f>F15/F53*100</f>
        <v>52.557084278667034</v>
      </c>
      <c r="H15" s="385">
        <v>295180000</v>
      </c>
      <c r="I15" s="155">
        <f>H15/H53*100</f>
        <v>57.448580814922067</v>
      </c>
      <c r="J15" s="385">
        <f>H15-F15</f>
        <v>-7820000</v>
      </c>
      <c r="K15" s="386">
        <v>295180000</v>
      </c>
      <c r="L15" s="385">
        <f>K15/K53*100</f>
        <v>59.617480767959755</v>
      </c>
      <c r="M15" s="387">
        <f>H15-K15</f>
        <v>0</v>
      </c>
      <c r="N15" s="388">
        <f>K15/H15*100</f>
        <v>100</v>
      </c>
    </row>
    <row r="16" spans="2:14">
      <c r="B16" s="382" t="s">
        <v>53</v>
      </c>
      <c r="C16" s="383" t="s">
        <v>54</v>
      </c>
      <c r="D16" s="384">
        <v>40387242</v>
      </c>
      <c r="E16" s="385">
        <f>D16/D53*100</f>
        <v>9.066339854464287</v>
      </c>
      <c r="F16" s="385">
        <v>47816000</v>
      </c>
      <c r="G16" s="385">
        <f>F16/F53*100</f>
        <v>8.2939588840552574</v>
      </c>
      <c r="H16" s="385">
        <v>46936000</v>
      </c>
      <c r="I16" s="155">
        <f>H16/H53*100</f>
        <v>9.1347875504071503</v>
      </c>
      <c r="J16" s="385">
        <f t="shared" ref="J16:J30" si="0">H16-F16</f>
        <v>-880000</v>
      </c>
      <c r="K16" s="386">
        <v>46930312</v>
      </c>
      <c r="L16" s="385">
        <f>K16/K53*100</f>
        <v>9.4785113256126809</v>
      </c>
      <c r="M16" s="387">
        <f t="shared" ref="M16:M30" si="1">H16-K16</f>
        <v>5688</v>
      </c>
      <c r="N16" s="388">
        <f t="shared" ref="N16:N30" si="2">K16/H16*100</f>
        <v>99.987881370376684</v>
      </c>
    </row>
    <row r="17" spans="2:14">
      <c r="B17" s="382" t="s">
        <v>55</v>
      </c>
      <c r="C17" s="383" t="s">
        <v>56</v>
      </c>
      <c r="D17" s="384">
        <v>104131756</v>
      </c>
      <c r="E17" s="385">
        <f>D17/D53*100</f>
        <v>23.376042601229134</v>
      </c>
      <c r="F17" s="385">
        <v>129980000</v>
      </c>
      <c r="G17" s="385">
        <f>F17/F53*100</f>
        <v>22.545774965482309</v>
      </c>
      <c r="H17" s="385">
        <v>122280000</v>
      </c>
      <c r="I17" s="155">
        <f>H17/H53*100</f>
        <v>23.798402540987436</v>
      </c>
      <c r="J17" s="385">
        <f t="shared" si="0"/>
        <v>-7700000</v>
      </c>
      <c r="K17" s="386">
        <v>107605911</v>
      </c>
      <c r="L17" s="385">
        <f>K17/K53*100</f>
        <v>21.733157156857814</v>
      </c>
      <c r="M17" s="387">
        <f t="shared" si="1"/>
        <v>14674089</v>
      </c>
      <c r="N17" s="388">
        <f t="shared" si="2"/>
        <v>87.999600098135417</v>
      </c>
    </row>
    <row r="18" spans="2:14">
      <c r="B18" s="382" t="s">
        <v>57</v>
      </c>
      <c r="C18" s="383" t="s">
        <v>58</v>
      </c>
      <c r="D18" s="384">
        <v>0</v>
      </c>
      <c r="E18" s="385">
        <v>0</v>
      </c>
      <c r="F18" s="385">
        <v>0</v>
      </c>
      <c r="G18" s="385">
        <v>0</v>
      </c>
      <c r="H18" s="385">
        <v>0</v>
      </c>
      <c r="I18" s="155">
        <v>0</v>
      </c>
      <c r="J18" s="385">
        <f t="shared" si="0"/>
        <v>0</v>
      </c>
      <c r="K18" s="384">
        <v>0</v>
      </c>
      <c r="L18" s="385">
        <v>0</v>
      </c>
      <c r="M18" s="387">
        <f t="shared" si="1"/>
        <v>0</v>
      </c>
      <c r="N18" s="388">
        <v>0</v>
      </c>
    </row>
    <row r="19" spans="2:14">
      <c r="B19" s="382" t="s">
        <v>59</v>
      </c>
      <c r="C19" s="383" t="s">
        <v>60</v>
      </c>
      <c r="D19" s="384">
        <v>0</v>
      </c>
      <c r="E19" s="385">
        <v>0</v>
      </c>
      <c r="F19" s="385">
        <v>0</v>
      </c>
      <c r="G19" s="385">
        <v>0</v>
      </c>
      <c r="H19" s="385">
        <v>0</v>
      </c>
      <c r="I19" s="155">
        <v>0</v>
      </c>
      <c r="J19" s="385">
        <f t="shared" si="0"/>
        <v>0</v>
      </c>
      <c r="K19" s="384">
        <v>0</v>
      </c>
      <c r="L19" s="385">
        <v>0</v>
      </c>
      <c r="M19" s="387">
        <f t="shared" si="1"/>
        <v>0</v>
      </c>
      <c r="N19" s="388">
        <v>0</v>
      </c>
    </row>
    <row r="20" spans="2:14">
      <c r="B20" s="382" t="s">
        <v>61</v>
      </c>
      <c r="C20" s="383" t="s">
        <v>62</v>
      </c>
      <c r="D20" s="384">
        <v>39178254</v>
      </c>
      <c r="E20" s="385">
        <f>D20/D53*100</f>
        <v>8.7949398889016699</v>
      </c>
      <c r="F20" s="385">
        <v>40000000</v>
      </c>
      <c r="G20" s="385">
        <f>F20/F53*100</f>
        <v>6.938228947678815</v>
      </c>
      <c r="H20" s="385">
        <v>40000000</v>
      </c>
      <c r="I20" s="155">
        <f>H20/H22*100</f>
        <v>7.8924106579113529</v>
      </c>
      <c r="J20" s="385">
        <f t="shared" si="0"/>
        <v>0</v>
      </c>
      <c r="K20" s="386">
        <v>37649352</v>
      </c>
      <c r="L20" s="385">
        <f>K20/K53*100</f>
        <v>7.6040365837324586</v>
      </c>
      <c r="M20" s="387">
        <f t="shared" si="1"/>
        <v>2350648</v>
      </c>
      <c r="N20" s="388">
        <f t="shared" si="2"/>
        <v>94.123379999999997</v>
      </c>
    </row>
    <row r="21" spans="2:14">
      <c r="B21" s="382" t="s">
        <v>63</v>
      </c>
      <c r="C21" s="383" t="s">
        <v>64</v>
      </c>
      <c r="D21" s="384">
        <v>2302665</v>
      </c>
      <c r="E21" s="385">
        <f>D21/D53*100</f>
        <v>0.51691431321257364</v>
      </c>
      <c r="F21" s="385">
        <v>720000</v>
      </c>
      <c r="G21" s="385">
        <f>F21/F22*100</f>
        <v>0.13805904325083027</v>
      </c>
      <c r="H21" s="385">
        <v>2420000</v>
      </c>
      <c r="I21" s="155">
        <f>H21/H22*100</f>
        <v>0.47749084480363679</v>
      </c>
      <c r="J21" s="385">
        <f t="shared" si="0"/>
        <v>1700000</v>
      </c>
      <c r="K21" s="386">
        <v>2046861</v>
      </c>
      <c r="L21" s="384">
        <f>K21/K53*100</f>
        <v>0.41340435091194144</v>
      </c>
      <c r="M21" s="387">
        <f t="shared" si="1"/>
        <v>373139</v>
      </c>
      <c r="N21" s="388">
        <f t="shared" si="2"/>
        <v>84.581033057851243</v>
      </c>
    </row>
    <row r="22" spans="2:14">
      <c r="B22" s="389"/>
      <c r="C22" s="390" t="s">
        <v>91</v>
      </c>
      <c r="D22" s="391">
        <v>442499579</v>
      </c>
      <c r="E22" s="392">
        <f>E15+E16+E17+E18+E19+E20+E21</f>
        <v>99.334625738280593</v>
      </c>
      <c r="F22" s="392">
        <v>521516000</v>
      </c>
      <c r="G22" s="392">
        <f>G15+G16+G17+G18+G19+G20+G21</f>
        <v>90.473106119134243</v>
      </c>
      <c r="H22" s="392">
        <f>SUM(H15:H21)</f>
        <v>506816000</v>
      </c>
      <c r="I22" s="157">
        <f t="shared" ref="I22:K22" si="3">SUM(I15:I21)</f>
        <v>98.751672409031656</v>
      </c>
      <c r="J22" s="392">
        <f t="shared" si="3"/>
        <v>-14700000</v>
      </c>
      <c r="K22" s="393">
        <f t="shared" si="3"/>
        <v>489412436</v>
      </c>
      <c r="L22" s="392">
        <f>L15+L16+L17+L18+L19+L20+L21</f>
        <v>98.84659018507466</v>
      </c>
      <c r="M22" s="387">
        <f t="shared" si="1"/>
        <v>17403564</v>
      </c>
      <c r="N22" s="388">
        <f t="shared" si="2"/>
        <v>96.566098150018945</v>
      </c>
    </row>
    <row r="23" spans="2:14">
      <c r="B23" s="382" t="s">
        <v>66</v>
      </c>
      <c r="C23" s="383" t="s">
        <v>67</v>
      </c>
      <c r="D23" s="384">
        <v>0</v>
      </c>
      <c r="E23" s="385">
        <v>0</v>
      </c>
      <c r="F23" s="385">
        <v>0</v>
      </c>
      <c r="G23" s="385">
        <v>0</v>
      </c>
      <c r="H23" s="385">
        <v>0</v>
      </c>
      <c r="I23" s="155">
        <v>0</v>
      </c>
      <c r="J23" s="392">
        <f t="shared" si="0"/>
        <v>0</v>
      </c>
      <c r="K23" s="384">
        <v>0</v>
      </c>
      <c r="L23" s="385">
        <v>0</v>
      </c>
      <c r="M23" s="387">
        <f t="shared" si="1"/>
        <v>0</v>
      </c>
      <c r="N23" s="388">
        <v>0</v>
      </c>
    </row>
    <row r="24" spans="2:14">
      <c r="B24" s="382" t="s">
        <v>68</v>
      </c>
      <c r="C24" s="383" t="s">
        <v>69</v>
      </c>
      <c r="D24" s="384">
        <v>2964000</v>
      </c>
      <c r="E24" s="385">
        <f>D24/D33*100</f>
        <v>0.66537426171938518</v>
      </c>
      <c r="F24" s="385">
        <v>55000000</v>
      </c>
      <c r="G24" s="385">
        <f>F24/F30*100</f>
        <v>9.540064803058371</v>
      </c>
      <c r="H24" s="385">
        <v>7000000</v>
      </c>
      <c r="I24" s="155">
        <f>H24/H53*100</f>
        <v>1.3623553957058558</v>
      </c>
      <c r="J24" s="385">
        <f t="shared" si="0"/>
        <v>-48000000</v>
      </c>
      <c r="K24" s="384">
        <v>5710800</v>
      </c>
      <c r="L24" s="385">
        <f>K24/K53*100</f>
        <v>1.1534098149253493</v>
      </c>
      <c r="M24" s="387">
        <f t="shared" si="1"/>
        <v>1289200</v>
      </c>
      <c r="N24" s="388">
        <f t="shared" si="2"/>
        <v>81.582857142857151</v>
      </c>
    </row>
    <row r="25" spans="2:14" ht="25.5" customHeight="1">
      <c r="B25" s="389"/>
      <c r="C25" s="394" t="s">
        <v>92</v>
      </c>
      <c r="D25" s="391">
        <v>2964000</v>
      </c>
      <c r="E25" s="392">
        <f>E23+E24</f>
        <v>0.66537426171938518</v>
      </c>
      <c r="F25" s="392">
        <f>F23+F24</f>
        <v>55000000</v>
      </c>
      <c r="G25" s="392">
        <f>G23+G24</f>
        <v>9.540064803058371</v>
      </c>
      <c r="H25" s="392">
        <f>H23+H24</f>
        <v>7000000</v>
      </c>
      <c r="I25" s="392">
        <f t="shared" ref="I25:K25" si="4">I23+I24</f>
        <v>1.3623553957058558</v>
      </c>
      <c r="J25" s="392">
        <f t="shared" si="4"/>
        <v>-48000000</v>
      </c>
      <c r="K25" s="391">
        <f t="shared" si="4"/>
        <v>5710800</v>
      </c>
      <c r="L25" s="392">
        <f>K25/K53*100</f>
        <v>1.1534098149253493</v>
      </c>
      <c r="M25" s="395">
        <f t="shared" si="1"/>
        <v>1289200</v>
      </c>
      <c r="N25" s="388">
        <f t="shared" si="2"/>
        <v>81.582857142857151</v>
      </c>
    </row>
    <row r="26" spans="2:14">
      <c r="B26" s="382" t="s">
        <v>66</v>
      </c>
      <c r="C26" s="383" t="s">
        <v>67</v>
      </c>
      <c r="D26" s="384">
        <v>0</v>
      </c>
      <c r="E26" s="385">
        <v>0</v>
      </c>
      <c r="F26" s="385">
        <v>0</v>
      </c>
      <c r="G26" s="385">
        <v>0</v>
      </c>
      <c r="H26" s="385">
        <v>0</v>
      </c>
      <c r="I26" s="155">
        <f>H26/H53*100</f>
        <v>0</v>
      </c>
      <c r="J26" s="392">
        <f t="shared" si="0"/>
        <v>0</v>
      </c>
      <c r="K26" s="384">
        <v>0</v>
      </c>
      <c r="L26" s="385">
        <v>0</v>
      </c>
      <c r="M26" s="396">
        <f t="shared" si="1"/>
        <v>0</v>
      </c>
      <c r="N26" s="388">
        <v>0</v>
      </c>
    </row>
    <row r="27" spans="2:14">
      <c r="B27" s="382" t="s">
        <v>68</v>
      </c>
      <c r="C27" s="383" t="s">
        <v>69</v>
      </c>
      <c r="D27" s="384">
        <v>0</v>
      </c>
      <c r="E27" s="385">
        <v>0</v>
      </c>
      <c r="F27" s="385">
        <v>0</v>
      </c>
      <c r="G27" s="385">
        <v>0</v>
      </c>
      <c r="H27" s="155">
        <v>0</v>
      </c>
      <c r="I27" s="155">
        <f>H27/H53*100</f>
        <v>0</v>
      </c>
      <c r="J27" s="392">
        <f t="shared" si="0"/>
        <v>0</v>
      </c>
      <c r="K27" s="384">
        <v>0</v>
      </c>
      <c r="L27" s="385">
        <v>0</v>
      </c>
      <c r="M27" s="396">
        <f t="shared" si="1"/>
        <v>0</v>
      </c>
      <c r="N27" s="388">
        <v>0</v>
      </c>
    </row>
    <row r="28" spans="2:14" ht="24" customHeight="1">
      <c r="B28" s="389"/>
      <c r="C28" s="394" t="s">
        <v>93</v>
      </c>
      <c r="D28" s="391">
        <v>0</v>
      </c>
      <c r="E28" s="392">
        <v>0</v>
      </c>
      <c r="F28" s="392">
        <v>0</v>
      </c>
      <c r="G28" s="392">
        <v>0</v>
      </c>
      <c r="H28" s="392">
        <v>0</v>
      </c>
      <c r="I28" s="157">
        <f>H28/H53*100</f>
        <v>0</v>
      </c>
      <c r="J28" s="392">
        <f t="shared" si="0"/>
        <v>0</v>
      </c>
      <c r="K28" s="391">
        <v>0</v>
      </c>
      <c r="L28" s="392">
        <v>0</v>
      </c>
      <c r="M28" s="396">
        <f t="shared" si="1"/>
        <v>0</v>
      </c>
      <c r="N28" s="388">
        <v>0</v>
      </c>
    </row>
    <row r="29" spans="2:14">
      <c r="B29" s="398"/>
      <c r="C29" s="399" t="s">
        <v>94</v>
      </c>
      <c r="D29" s="397">
        <v>2964000</v>
      </c>
      <c r="E29" s="400">
        <v>0</v>
      </c>
      <c r="F29" s="400">
        <f>F25+F28</f>
        <v>55000000</v>
      </c>
      <c r="G29" s="400">
        <f>H26+H27</f>
        <v>0</v>
      </c>
      <c r="H29" s="400">
        <f>H25+H28</f>
        <v>7000000</v>
      </c>
      <c r="I29" s="400">
        <f t="shared" ref="I29:N29" si="5">I25+I28</f>
        <v>1.3623553957058558</v>
      </c>
      <c r="J29" s="392">
        <f t="shared" si="5"/>
        <v>-48000000</v>
      </c>
      <c r="K29" s="397">
        <f t="shared" si="5"/>
        <v>5710800</v>
      </c>
      <c r="L29" s="392">
        <f t="shared" si="5"/>
        <v>1.1534098149253493</v>
      </c>
      <c r="M29" s="395">
        <f t="shared" si="5"/>
        <v>1289200</v>
      </c>
      <c r="N29" s="388">
        <f t="shared" si="5"/>
        <v>81.582857142857151</v>
      </c>
    </row>
    <row r="30" spans="2:14">
      <c r="B30" s="398"/>
      <c r="C30" s="399" t="s">
        <v>95</v>
      </c>
      <c r="D30" s="397">
        <f>D22+D29</f>
        <v>445463579</v>
      </c>
      <c r="E30" s="400"/>
      <c r="F30" s="400">
        <f>F22+F29</f>
        <v>576516000</v>
      </c>
      <c r="G30" s="400">
        <f>G22+G25+G28</f>
        <v>100.01317092219261</v>
      </c>
      <c r="H30" s="400">
        <f>H22+H29</f>
        <v>513816000</v>
      </c>
      <c r="I30" s="400">
        <f>H30/H53*100</f>
        <v>100</v>
      </c>
      <c r="J30" s="392">
        <f t="shared" si="0"/>
        <v>-62700000</v>
      </c>
      <c r="K30" s="397">
        <f>K22+K29</f>
        <v>495123236</v>
      </c>
      <c r="L30" s="392">
        <f>L22+L25+L28</f>
        <v>100.00000000000001</v>
      </c>
      <c r="M30" s="400">
        <f t="shared" si="1"/>
        <v>18692764</v>
      </c>
      <c r="N30" s="388">
        <f t="shared" si="2"/>
        <v>96.361973157706259</v>
      </c>
    </row>
    <row r="31" spans="2:14" ht="24" customHeight="1">
      <c r="B31" s="389"/>
      <c r="C31" s="394" t="s">
        <v>96</v>
      </c>
      <c r="D31" s="391">
        <v>0</v>
      </c>
      <c r="E31" s="392"/>
      <c r="F31" s="392"/>
      <c r="G31" s="392"/>
      <c r="H31" s="392"/>
      <c r="I31" s="157"/>
      <c r="J31" s="392"/>
      <c r="K31" s="639">
        <v>0</v>
      </c>
      <c r="L31" s="392"/>
      <c r="M31" s="392"/>
      <c r="N31" s="401"/>
    </row>
    <row r="32" spans="2:14" ht="25.5" customHeight="1">
      <c r="B32" s="389"/>
      <c r="C32" s="394" t="s">
        <v>97</v>
      </c>
      <c r="D32" s="391">
        <v>0</v>
      </c>
      <c r="E32" s="392"/>
      <c r="F32" s="392"/>
      <c r="G32" s="392"/>
      <c r="H32" s="392"/>
      <c r="I32" s="157"/>
      <c r="J32" s="392"/>
      <c r="K32" s="391">
        <v>0</v>
      </c>
      <c r="L32" s="392"/>
      <c r="M32" s="392"/>
      <c r="N32" s="401"/>
    </row>
    <row r="33" spans="2:14" ht="13.5" thickBot="1">
      <c r="B33" s="398"/>
      <c r="C33" s="399" t="s">
        <v>98</v>
      </c>
      <c r="D33" s="397">
        <v>445463579</v>
      </c>
      <c r="E33" s="400">
        <f>E22+E25</f>
        <v>99.999999999999972</v>
      </c>
      <c r="F33" s="400"/>
      <c r="G33" s="400"/>
      <c r="H33" s="400"/>
      <c r="I33" s="402"/>
      <c r="J33" s="400"/>
      <c r="K33" s="397">
        <f>K29+K30+K31</f>
        <v>500834036</v>
      </c>
      <c r="L33" s="400"/>
      <c r="M33" s="400"/>
      <c r="N33" s="403"/>
    </row>
    <row r="34" spans="2:14" ht="13.5" thickTop="1">
      <c r="B34" s="671" t="s">
        <v>99</v>
      </c>
      <c r="C34" s="671"/>
      <c r="D34" s="404"/>
      <c r="E34" s="405"/>
      <c r="F34" s="404"/>
      <c r="G34" s="405"/>
      <c r="H34" s="404"/>
      <c r="I34" s="406"/>
      <c r="J34" s="407"/>
      <c r="K34" s="407"/>
      <c r="L34" s="405"/>
      <c r="M34" s="404"/>
      <c r="N34" s="408"/>
    </row>
    <row r="35" spans="2:14">
      <c r="B35" s="409" t="s">
        <v>50</v>
      </c>
      <c r="C35" s="380" t="s">
        <v>31</v>
      </c>
      <c r="D35" s="148"/>
      <c r="E35" s="149"/>
      <c r="F35" s="148"/>
      <c r="G35" s="149"/>
      <c r="H35" s="148"/>
      <c r="I35" s="410"/>
      <c r="J35" s="381"/>
      <c r="K35" s="148"/>
      <c r="L35" s="149"/>
      <c r="M35" s="148"/>
      <c r="N35" s="378"/>
    </row>
    <row r="36" spans="2:14">
      <c r="B36" s="382"/>
      <c r="C36" s="411" t="s">
        <v>100</v>
      </c>
      <c r="D36" s="397">
        <f>D22</f>
        <v>442499579</v>
      </c>
      <c r="E36" s="397">
        <f>E38+E39+E40+E41+E42</f>
        <v>99.334625738280607</v>
      </c>
      <c r="F36" s="400">
        <f>F22</f>
        <v>521516000</v>
      </c>
      <c r="G36" s="400">
        <f>G38+G39+G40+G41+G42</f>
        <v>90.459935196941629</v>
      </c>
      <c r="H36" s="400">
        <f>SUM(H38:H42)</f>
        <v>506816000</v>
      </c>
      <c r="I36" s="412">
        <f>I38+I39+I40+I41+I42</f>
        <v>98.637644604294124</v>
      </c>
      <c r="J36" s="402">
        <f>J22</f>
        <v>-14700000</v>
      </c>
      <c r="K36" s="397">
        <f>K22</f>
        <v>489412436</v>
      </c>
      <c r="L36" s="400">
        <f>L38+L39+L40+L41+L42</f>
        <v>98.846590185074646</v>
      </c>
      <c r="M36" s="400">
        <f>H36-K36</f>
        <v>17403564</v>
      </c>
      <c r="N36" s="403">
        <f>K36/H36*100</f>
        <v>96.566098150018945</v>
      </c>
    </row>
    <row r="37" spans="2:14">
      <c r="B37" s="382" t="s">
        <v>101</v>
      </c>
      <c r="C37" s="413" t="s">
        <v>102</v>
      </c>
      <c r="D37" s="384"/>
      <c r="E37" s="385"/>
      <c r="F37" s="385"/>
      <c r="G37" s="385"/>
      <c r="H37" s="385"/>
      <c r="I37" s="155"/>
      <c r="J37" s="155"/>
      <c r="K37" s="384"/>
      <c r="L37" s="385"/>
      <c r="M37" s="385"/>
      <c r="N37" s="388"/>
    </row>
    <row r="38" spans="2:14">
      <c r="B38" s="382" t="s">
        <v>103</v>
      </c>
      <c r="C38" s="413" t="s">
        <v>104</v>
      </c>
      <c r="D38" s="384">
        <v>298708354</v>
      </c>
      <c r="E38" s="384">
        <f>D38/D53*100</f>
        <v>67.055617581701327</v>
      </c>
      <c r="F38" s="385">
        <v>351536000</v>
      </c>
      <c r="G38" s="385">
        <f>F38/F53*100</f>
        <v>60.975931283780504</v>
      </c>
      <c r="H38" s="385">
        <v>343836000</v>
      </c>
      <c r="I38" s="415">
        <f>H38/H53*100</f>
        <v>66.91811854827408</v>
      </c>
      <c r="J38" s="155">
        <f t="shared" ref="J38:J48" si="6">H38-F38</f>
        <v>-7700000</v>
      </c>
      <c r="K38" s="384">
        <v>343762399</v>
      </c>
      <c r="L38" s="385">
        <f>K38/K53*100</f>
        <v>69.429663971577369</v>
      </c>
      <c r="M38" s="385">
        <f t="shared" ref="M38:M43" si="7">H38-K38</f>
        <v>73601</v>
      </c>
      <c r="N38" s="388">
        <f>K38/H38*100</f>
        <v>99.978594155353136</v>
      </c>
    </row>
    <row r="39" spans="2:14">
      <c r="B39" s="382" t="s">
        <v>105</v>
      </c>
      <c r="C39" s="413" t="s">
        <v>106</v>
      </c>
      <c r="D39" s="384">
        <v>89139204</v>
      </c>
      <c r="E39" s="384">
        <f>D39/D53*100</f>
        <v>20.01043591489665</v>
      </c>
      <c r="F39" s="385">
        <v>111980000</v>
      </c>
      <c r="G39" s="385">
        <f>F39/F53*100</f>
        <v>19.423571939026843</v>
      </c>
      <c r="H39" s="385">
        <v>98380000</v>
      </c>
      <c r="I39" s="415">
        <f>H39/H53*100</f>
        <v>19.146931975648869</v>
      </c>
      <c r="J39" s="385">
        <f t="shared" si="6"/>
        <v>-13600000</v>
      </c>
      <c r="K39" s="384">
        <v>83902583</v>
      </c>
      <c r="L39" s="385">
        <f>K39/K53*100</f>
        <v>16.945797914440842</v>
      </c>
      <c r="M39" s="385">
        <f t="shared" si="7"/>
        <v>14477417</v>
      </c>
      <c r="N39" s="388">
        <f>K39/H39*100</f>
        <v>85.284186826590769</v>
      </c>
    </row>
    <row r="40" spans="2:14">
      <c r="B40" s="382" t="s">
        <v>107</v>
      </c>
      <c r="C40" s="413" t="s">
        <v>108</v>
      </c>
      <c r="D40" s="384">
        <v>12679767</v>
      </c>
      <c r="E40" s="384">
        <f>D40/D53*100</f>
        <v>2.8464205824557434</v>
      </c>
      <c r="F40" s="385">
        <v>15000000</v>
      </c>
      <c r="G40" s="385">
        <f>F40/F53*100</f>
        <v>2.601835855379556</v>
      </c>
      <c r="H40" s="385">
        <v>21000000</v>
      </c>
      <c r="I40" s="415">
        <f>H40/H53*100</f>
        <v>4.0870661871175678</v>
      </c>
      <c r="J40" s="385">
        <f t="shared" si="6"/>
        <v>6000000</v>
      </c>
      <c r="K40" s="384">
        <v>20636102</v>
      </c>
      <c r="L40" s="385">
        <f>K40/K53*100</f>
        <v>4.1678718548365605</v>
      </c>
      <c r="M40" s="385">
        <f t="shared" si="7"/>
        <v>363898</v>
      </c>
      <c r="N40" s="388">
        <f>K40/H40*100</f>
        <v>98.267152380952382</v>
      </c>
    </row>
    <row r="41" spans="2:14">
      <c r="B41" s="382" t="s">
        <v>109</v>
      </c>
      <c r="C41" s="413" t="s">
        <v>110</v>
      </c>
      <c r="D41" s="384">
        <v>39178254</v>
      </c>
      <c r="E41" s="384">
        <f>D41/D53*100</f>
        <v>8.7949398889016699</v>
      </c>
      <c r="F41" s="385">
        <v>40000000</v>
      </c>
      <c r="G41" s="385">
        <f>F41/F53*100</f>
        <v>6.938228947678815</v>
      </c>
      <c r="H41" s="385">
        <v>40000000</v>
      </c>
      <c r="I41" s="415">
        <f>H41/H53*100</f>
        <v>7.7848879754620333</v>
      </c>
      <c r="J41" s="385">
        <f t="shared" si="6"/>
        <v>0</v>
      </c>
      <c r="K41" s="384">
        <v>37649352</v>
      </c>
      <c r="L41" s="385">
        <f>K41/K53*100</f>
        <v>7.6040365837324586</v>
      </c>
      <c r="M41" s="385">
        <f t="shared" si="7"/>
        <v>2350648</v>
      </c>
      <c r="N41" s="388">
        <f>K41/H41*100</f>
        <v>94.123379999999997</v>
      </c>
    </row>
    <row r="42" spans="2:14">
      <c r="B42" s="382" t="s">
        <v>111</v>
      </c>
      <c r="C42" s="413" t="s">
        <v>112</v>
      </c>
      <c r="D42" s="384">
        <v>2794000</v>
      </c>
      <c r="E42" s="384">
        <f>D42/D53*100</f>
        <v>0.62721177032522335</v>
      </c>
      <c r="F42" s="385">
        <v>3000000</v>
      </c>
      <c r="G42" s="385">
        <f>F42/F53*100</f>
        <v>0.52036717107591113</v>
      </c>
      <c r="H42" s="385">
        <v>3600000</v>
      </c>
      <c r="I42" s="415">
        <f>H42/H53*100</f>
        <v>0.70063991779158297</v>
      </c>
      <c r="J42" s="385">
        <f t="shared" si="6"/>
        <v>600000</v>
      </c>
      <c r="K42" s="384">
        <v>3462000</v>
      </c>
      <c r="L42" s="385">
        <f>K42/K53*100</f>
        <v>0.69921986048742013</v>
      </c>
      <c r="M42" s="385">
        <f t="shared" si="7"/>
        <v>138000</v>
      </c>
      <c r="N42" s="388">
        <f>K42/H42*100</f>
        <v>96.166666666666671</v>
      </c>
    </row>
    <row r="43" spans="2:14">
      <c r="B43" s="382"/>
      <c r="C43" s="411" t="s">
        <v>113</v>
      </c>
      <c r="D43" s="397">
        <v>2964000</v>
      </c>
      <c r="E43" s="397">
        <f>E48+E50</f>
        <v>0.66537426171938518</v>
      </c>
      <c r="F43" s="402">
        <v>55000000</v>
      </c>
      <c r="G43" s="402"/>
      <c r="H43" s="402">
        <f>H45+H46</f>
        <v>7000000</v>
      </c>
      <c r="I43" s="402"/>
      <c r="J43" s="402">
        <f>H43-F43</f>
        <v>-48000000</v>
      </c>
      <c r="K43" s="402">
        <f>K45+K46</f>
        <v>5710800</v>
      </c>
      <c r="L43" s="402">
        <f>L48+L50</f>
        <v>0</v>
      </c>
      <c r="M43" s="416">
        <f t="shared" si="7"/>
        <v>1289200</v>
      </c>
      <c r="N43" s="417">
        <v>0</v>
      </c>
    </row>
    <row r="44" spans="2:14">
      <c r="B44" s="382" t="s">
        <v>101</v>
      </c>
      <c r="C44" s="413" t="s">
        <v>102</v>
      </c>
      <c r="D44" s="384"/>
      <c r="E44" s="385"/>
      <c r="F44" s="385"/>
      <c r="G44" s="155"/>
      <c r="H44" s="385"/>
      <c r="I44" s="155"/>
      <c r="J44" s="385">
        <f t="shared" si="6"/>
        <v>0</v>
      </c>
      <c r="K44" s="384"/>
      <c r="L44" s="385"/>
      <c r="M44" s="385"/>
      <c r="N44" s="388"/>
    </row>
    <row r="45" spans="2:14" ht="29.25" customHeight="1">
      <c r="B45" s="382" t="s">
        <v>114</v>
      </c>
      <c r="C45" s="413" t="s">
        <v>115</v>
      </c>
      <c r="D45" s="384">
        <v>2040000</v>
      </c>
      <c r="E45" s="384">
        <f>D45/D53*100</f>
        <v>0.45794989672994119</v>
      </c>
      <c r="F45" s="385">
        <v>0</v>
      </c>
      <c r="G45" s="155">
        <f>F45/F53*100</f>
        <v>0</v>
      </c>
      <c r="H45" s="385">
        <v>5000000</v>
      </c>
      <c r="I45" s="415">
        <f>H45/H53*100</f>
        <v>0.97311099693275416</v>
      </c>
      <c r="J45" s="385">
        <f t="shared" si="6"/>
        <v>5000000</v>
      </c>
      <c r="K45" s="384">
        <v>4280400</v>
      </c>
      <c r="L45" s="385">
        <v>0</v>
      </c>
      <c r="M45" s="385">
        <v>0</v>
      </c>
      <c r="N45" s="388">
        <v>0</v>
      </c>
    </row>
    <row r="46" spans="2:14">
      <c r="B46" s="382" t="s">
        <v>116</v>
      </c>
      <c r="C46" s="413" t="s">
        <v>117</v>
      </c>
      <c r="D46" s="384">
        <v>924000</v>
      </c>
      <c r="E46" s="384">
        <f>D46/D53*100</f>
        <v>0.20742436498944394</v>
      </c>
      <c r="F46" s="385">
        <v>0</v>
      </c>
      <c r="G46" s="155">
        <f>F46/F53*100</f>
        <v>0</v>
      </c>
      <c r="H46" s="385">
        <v>2000000</v>
      </c>
      <c r="I46" s="415">
        <f>H46/H53*100</f>
        <v>0.38924439877310163</v>
      </c>
      <c r="J46" s="385">
        <f t="shared" si="6"/>
        <v>2000000</v>
      </c>
      <c r="K46" s="384">
        <v>1430400</v>
      </c>
      <c r="L46" s="385">
        <v>0</v>
      </c>
      <c r="M46" s="385">
        <v>0</v>
      </c>
      <c r="N46" s="388">
        <v>0</v>
      </c>
    </row>
    <row r="47" spans="2:14">
      <c r="B47" s="382" t="s">
        <v>118</v>
      </c>
      <c r="C47" s="413" t="s">
        <v>119</v>
      </c>
      <c r="D47" s="384">
        <v>0</v>
      </c>
      <c r="E47" s="385">
        <v>0</v>
      </c>
      <c r="F47" s="385">
        <v>55000000</v>
      </c>
      <c r="G47" s="385">
        <f>F47/F53*100</f>
        <v>9.540064803058371</v>
      </c>
      <c r="H47" s="385">
        <v>0</v>
      </c>
      <c r="I47" s="155">
        <v>0</v>
      </c>
      <c r="J47" s="385">
        <f t="shared" si="6"/>
        <v>-55000000</v>
      </c>
      <c r="K47" s="384">
        <v>0</v>
      </c>
      <c r="L47" s="385">
        <v>0</v>
      </c>
      <c r="M47" s="385">
        <v>0</v>
      </c>
      <c r="N47" s="388">
        <v>0</v>
      </c>
    </row>
    <row r="48" spans="2:14" ht="22.5" customHeight="1">
      <c r="B48" s="382"/>
      <c r="C48" s="394" t="s">
        <v>92</v>
      </c>
      <c r="D48" s="391">
        <v>2964000</v>
      </c>
      <c r="E48" s="391">
        <f>E45+E46</f>
        <v>0.66537426171938518</v>
      </c>
      <c r="F48" s="392">
        <v>55000000</v>
      </c>
      <c r="G48" s="392">
        <f>G45+G46+G47</f>
        <v>9.540064803058371</v>
      </c>
      <c r="H48" s="392">
        <f>H45+H46</f>
        <v>7000000</v>
      </c>
      <c r="I48" s="418">
        <f>I45+I46+I47</f>
        <v>1.3623553957058558</v>
      </c>
      <c r="J48" s="392">
        <f t="shared" si="6"/>
        <v>-48000000</v>
      </c>
      <c r="K48" s="391">
        <v>0</v>
      </c>
      <c r="L48" s="392">
        <v>0</v>
      </c>
      <c r="M48" s="392">
        <f>H48-F48</f>
        <v>-48000000</v>
      </c>
      <c r="N48" s="401">
        <v>0</v>
      </c>
    </row>
    <row r="49" spans="1:14">
      <c r="B49" s="382" t="s">
        <v>101</v>
      </c>
      <c r="C49" s="413" t="s">
        <v>102</v>
      </c>
      <c r="D49" s="384"/>
      <c r="E49" s="385"/>
      <c r="F49" s="385"/>
      <c r="G49" s="385"/>
      <c r="H49" s="385"/>
      <c r="I49" s="155"/>
      <c r="J49" s="385"/>
      <c r="K49" s="384"/>
      <c r="L49" s="385"/>
      <c r="M49" s="385"/>
      <c r="N49" s="388"/>
    </row>
    <row r="50" spans="1:14" ht="23.25" customHeight="1">
      <c r="B50" s="382"/>
      <c r="C50" s="394" t="s">
        <v>93</v>
      </c>
      <c r="D50" s="391">
        <v>0</v>
      </c>
      <c r="E50" s="392">
        <v>0</v>
      </c>
      <c r="F50" s="392">
        <v>0</v>
      </c>
      <c r="G50" s="392">
        <v>0</v>
      </c>
      <c r="H50" s="392">
        <v>0</v>
      </c>
      <c r="I50" s="157">
        <f>I51+I52</f>
        <v>0</v>
      </c>
      <c r="J50" s="392">
        <v>0</v>
      </c>
      <c r="K50" s="391">
        <v>0</v>
      </c>
      <c r="L50" s="392">
        <v>0</v>
      </c>
      <c r="M50" s="392">
        <v>0</v>
      </c>
      <c r="N50" s="401">
        <v>0</v>
      </c>
    </row>
    <row r="51" spans="1:14">
      <c r="B51" s="382" t="s">
        <v>101</v>
      </c>
      <c r="C51" s="413" t="s">
        <v>102</v>
      </c>
      <c r="D51" s="384"/>
      <c r="E51" s="385"/>
      <c r="F51" s="385"/>
      <c r="G51" s="385"/>
      <c r="H51" s="385"/>
      <c r="I51" s="155"/>
      <c r="J51" s="385"/>
      <c r="K51" s="384"/>
      <c r="L51" s="385"/>
      <c r="M51" s="385"/>
      <c r="N51" s="388"/>
    </row>
    <row r="52" spans="1:14">
      <c r="B52" s="382" t="s">
        <v>101</v>
      </c>
      <c r="C52" s="413" t="s">
        <v>102</v>
      </c>
      <c r="D52" s="384"/>
      <c r="E52" s="385"/>
      <c r="F52" s="385"/>
      <c r="G52" s="385"/>
      <c r="H52" s="385"/>
      <c r="I52" s="155"/>
      <c r="J52" s="385"/>
      <c r="K52" s="384"/>
      <c r="L52" s="385"/>
      <c r="M52" s="385"/>
      <c r="N52" s="388"/>
    </row>
    <row r="53" spans="1:14" ht="13.5" thickBot="1">
      <c r="B53" s="382"/>
      <c r="C53" s="419" t="s">
        <v>98</v>
      </c>
      <c r="D53" s="420">
        <v>445463579</v>
      </c>
      <c r="E53" s="421">
        <f>E36+E43</f>
        <v>99.999999999999986</v>
      </c>
      <c r="F53" s="421">
        <v>576516000</v>
      </c>
      <c r="G53" s="421">
        <f>G36+G48</f>
        <v>100</v>
      </c>
      <c r="H53" s="421">
        <f>H22+H25+H28</f>
        <v>513816000</v>
      </c>
      <c r="I53" s="422">
        <f>I36+I48</f>
        <v>99.999999999999986</v>
      </c>
      <c r="J53" s="421">
        <f>J22+J25+J28</f>
        <v>-62700000</v>
      </c>
      <c r="K53" s="420">
        <f>K36+K43</f>
        <v>495123236</v>
      </c>
      <c r="L53" s="421">
        <f>L36+L43</f>
        <v>98.846590185074646</v>
      </c>
      <c r="M53" s="421">
        <f>H53-K53</f>
        <v>18692764</v>
      </c>
      <c r="N53" s="423">
        <f>K53/H53*100</f>
        <v>96.361973157706259</v>
      </c>
    </row>
    <row r="54" spans="1:14" ht="13.5" thickTop="1">
      <c r="B54" s="672"/>
      <c r="C54" s="672"/>
      <c r="D54" s="672"/>
      <c r="E54" s="672"/>
      <c r="F54" s="672"/>
      <c r="G54" s="672"/>
      <c r="H54" s="672"/>
      <c r="I54" s="672"/>
      <c r="J54" s="672"/>
      <c r="K54" s="672"/>
      <c r="L54" s="672"/>
      <c r="M54" s="672"/>
      <c r="N54" s="672"/>
    </row>
    <row r="58" spans="1:14">
      <c r="A58" s="141"/>
      <c r="B58" s="687" t="s">
        <v>1341</v>
      </c>
      <c r="C58" s="687"/>
      <c r="D58" s="687"/>
      <c r="E58" s="687"/>
      <c r="F58" s="687"/>
      <c r="G58" s="687"/>
      <c r="H58" s="687"/>
      <c r="I58" s="687"/>
      <c r="J58" s="687"/>
      <c r="K58" s="687"/>
      <c r="L58" s="687"/>
      <c r="M58" s="687"/>
      <c r="N58" s="687"/>
    </row>
    <row r="59" spans="1:14">
      <c r="A59" s="141"/>
      <c r="B59" s="688" t="s">
        <v>1311</v>
      </c>
      <c r="C59" s="688"/>
      <c r="D59" s="688"/>
      <c r="E59" s="688"/>
      <c r="F59" s="688"/>
      <c r="G59" s="688"/>
      <c r="H59" s="688"/>
      <c r="I59" s="688"/>
      <c r="J59" s="688"/>
      <c r="K59" s="688"/>
      <c r="L59" s="688"/>
      <c r="M59" s="688"/>
      <c r="N59" s="688"/>
    </row>
    <row r="60" spans="1:14">
      <c r="A60" s="141"/>
      <c r="B60" s="689" t="s">
        <v>1</v>
      </c>
      <c r="C60" s="689"/>
      <c r="D60" s="689"/>
      <c r="E60" s="689"/>
      <c r="F60" s="689"/>
      <c r="G60" s="689"/>
      <c r="H60" s="689"/>
      <c r="I60" s="689"/>
      <c r="J60" s="689"/>
      <c r="K60" s="689"/>
      <c r="L60" s="689"/>
      <c r="M60" s="689"/>
      <c r="N60" s="689"/>
    </row>
    <row r="61" spans="1:14" ht="13.5" thickBot="1">
      <c r="A61" s="673"/>
      <c r="B61" s="141"/>
      <c r="C61" s="141"/>
      <c r="D61" s="141"/>
      <c r="E61" s="141"/>
      <c r="F61" s="141"/>
      <c r="G61" s="141"/>
      <c r="H61" s="141"/>
      <c r="I61" s="141"/>
      <c r="J61" s="141"/>
      <c r="K61" s="141"/>
      <c r="L61" s="141"/>
      <c r="M61" s="141"/>
      <c r="N61" s="141"/>
    </row>
    <row r="62" spans="1:14" ht="14.25" thickTop="1" thickBot="1">
      <c r="A62" s="673"/>
      <c r="B62" s="674" t="s">
        <v>82</v>
      </c>
      <c r="C62" s="675" t="s">
        <v>3</v>
      </c>
      <c r="D62" s="675"/>
      <c r="E62" s="675"/>
      <c r="F62" s="676" t="s">
        <v>4</v>
      </c>
      <c r="G62" s="676"/>
      <c r="H62" s="677" t="s">
        <v>5</v>
      </c>
      <c r="I62" s="677"/>
      <c r="J62" s="677"/>
      <c r="K62" s="677"/>
      <c r="L62" s="677"/>
      <c r="M62" s="677"/>
      <c r="N62" s="677"/>
    </row>
    <row r="63" spans="1:14" ht="13.5" thickTop="1">
      <c r="A63" s="141"/>
      <c r="B63" s="674"/>
      <c r="C63" s="675"/>
      <c r="D63" s="675"/>
      <c r="E63" s="675"/>
      <c r="F63" s="676"/>
      <c r="G63" s="676"/>
      <c r="H63" s="677"/>
      <c r="I63" s="677"/>
      <c r="J63" s="677"/>
      <c r="K63" s="677"/>
      <c r="L63" s="677"/>
      <c r="M63" s="677"/>
      <c r="N63" s="677"/>
    </row>
    <row r="64" spans="1:14">
      <c r="A64" s="141"/>
      <c r="B64" s="376" t="s">
        <v>83</v>
      </c>
      <c r="C64" s="678" t="s">
        <v>35</v>
      </c>
      <c r="D64" s="678"/>
      <c r="E64" s="678"/>
      <c r="F64" s="679" t="s">
        <v>84</v>
      </c>
      <c r="G64" s="679"/>
      <c r="H64" s="680" t="s">
        <v>34</v>
      </c>
      <c r="I64" s="680"/>
      <c r="J64" s="680"/>
      <c r="K64" s="680"/>
      <c r="L64" s="680"/>
      <c r="M64" s="680"/>
      <c r="N64" s="680"/>
    </row>
    <row r="65" spans="1:18" ht="13.5" thickBot="1">
      <c r="A65" s="141"/>
      <c r="B65" s="681" t="s">
        <v>6</v>
      </c>
      <c r="C65" s="681"/>
      <c r="D65" s="682" t="s">
        <v>85</v>
      </c>
      <c r="E65" s="682"/>
      <c r="F65" s="682"/>
      <c r="G65" s="682"/>
      <c r="H65" s="682"/>
      <c r="I65" s="682"/>
      <c r="J65" s="682"/>
      <c r="K65" s="682"/>
      <c r="L65" s="682"/>
      <c r="M65" s="682"/>
      <c r="N65" s="682"/>
    </row>
    <row r="66" spans="1:18" ht="14.25" thickTop="1" thickBot="1">
      <c r="A66" s="141"/>
      <c r="B66" s="681"/>
      <c r="C66" s="681"/>
      <c r="D66" s="163" t="s">
        <v>86</v>
      </c>
      <c r="E66" s="164">
        <v>2024</v>
      </c>
      <c r="F66" s="683" t="s">
        <v>9</v>
      </c>
      <c r="G66" s="683"/>
      <c r="H66" s="683" t="s">
        <v>9</v>
      </c>
      <c r="I66" s="683"/>
      <c r="J66" s="162" t="s">
        <v>9</v>
      </c>
      <c r="K66" s="683" t="s">
        <v>9</v>
      </c>
      <c r="L66" s="683"/>
      <c r="M66" s="684" t="s">
        <v>284</v>
      </c>
      <c r="N66" s="685" t="s">
        <v>11</v>
      </c>
    </row>
    <row r="67" spans="1:18" ht="39.75" thickTop="1" thickBot="1">
      <c r="A67" s="141"/>
      <c r="B67" s="681"/>
      <c r="C67" s="681"/>
      <c r="D67" s="143" t="s">
        <v>88</v>
      </c>
      <c r="E67" s="165" t="s">
        <v>13</v>
      </c>
      <c r="F67" s="145" t="s">
        <v>14</v>
      </c>
      <c r="G67" s="144" t="s">
        <v>13</v>
      </c>
      <c r="H67" s="145" t="s">
        <v>15</v>
      </c>
      <c r="I67" s="144" t="s">
        <v>13</v>
      </c>
      <c r="J67" s="166" t="s">
        <v>89</v>
      </c>
      <c r="K67" s="145" t="s">
        <v>17</v>
      </c>
      <c r="L67" s="144" t="s">
        <v>13</v>
      </c>
      <c r="M67" s="684"/>
      <c r="N67" s="685"/>
    </row>
    <row r="68" spans="1:18" ht="14.25" thickTop="1" thickBot="1">
      <c r="A68" s="141"/>
      <c r="B68" s="681"/>
      <c r="C68" s="681"/>
      <c r="D68" s="146" t="s">
        <v>18</v>
      </c>
      <c r="E68" s="146" t="s">
        <v>19</v>
      </c>
      <c r="F68" s="146" t="s">
        <v>20</v>
      </c>
      <c r="G68" s="146" t="s">
        <v>21</v>
      </c>
      <c r="H68" s="146" t="s">
        <v>22</v>
      </c>
      <c r="I68" s="146" t="s">
        <v>23</v>
      </c>
      <c r="J68" s="146" t="s">
        <v>24</v>
      </c>
      <c r="K68" s="146" t="s">
        <v>25</v>
      </c>
      <c r="L68" s="146" t="s">
        <v>26</v>
      </c>
      <c r="M68" s="146" t="s">
        <v>27</v>
      </c>
      <c r="N68" s="147" t="s">
        <v>28</v>
      </c>
    </row>
    <row r="69" spans="1:18" ht="13.5" thickTop="1">
      <c r="A69" s="141"/>
      <c r="B69" s="686" t="s">
        <v>49</v>
      </c>
      <c r="C69" s="686"/>
      <c r="D69" s="148"/>
      <c r="E69" s="149"/>
      <c r="F69" s="148"/>
      <c r="G69" s="149"/>
      <c r="H69" s="148"/>
      <c r="I69" s="149"/>
      <c r="J69" s="150"/>
      <c r="K69" s="148"/>
      <c r="L69" s="149"/>
      <c r="M69" s="148"/>
      <c r="N69" s="378"/>
    </row>
    <row r="70" spans="1:18">
      <c r="A70" s="141"/>
      <c r="B70" s="409" t="s">
        <v>30</v>
      </c>
      <c r="C70" s="380" t="s">
        <v>31</v>
      </c>
      <c r="D70" s="148"/>
      <c r="E70" s="149"/>
      <c r="F70" s="148"/>
      <c r="G70" s="149"/>
      <c r="H70" s="148"/>
      <c r="I70" s="149"/>
      <c r="J70" s="381"/>
      <c r="K70" s="148"/>
      <c r="L70" s="149"/>
      <c r="M70" s="148"/>
      <c r="N70" s="378"/>
    </row>
    <row r="71" spans="1:18">
      <c r="A71" s="141"/>
      <c r="B71" s="382" t="s">
        <v>51</v>
      </c>
      <c r="C71" s="383" t="s">
        <v>52</v>
      </c>
      <c r="D71" s="384">
        <v>1279463567</v>
      </c>
      <c r="E71" s="385">
        <f>D71/D86</f>
        <v>0.5423179033431712</v>
      </c>
      <c r="F71" s="385">
        <v>1345129000</v>
      </c>
      <c r="G71" s="385">
        <f>F71/F86</f>
        <v>0.52085504967977259</v>
      </c>
      <c r="H71" s="385">
        <v>1435129000</v>
      </c>
      <c r="I71" s="424">
        <f>H71/H86</f>
        <v>0.48567079953189335</v>
      </c>
      <c r="J71" s="385">
        <f>H71-F71</f>
        <v>90000000</v>
      </c>
      <c r="K71" s="385">
        <v>1427137077</v>
      </c>
      <c r="L71" s="424">
        <f>K71/K89</f>
        <v>0.48911897737401949</v>
      </c>
      <c r="M71" s="385">
        <f>H71-K71</f>
        <v>7991923</v>
      </c>
      <c r="N71" s="425">
        <f>K71/H71</f>
        <v>0.99443121628787379</v>
      </c>
    </row>
    <row r="72" spans="1:18">
      <c r="A72" s="141"/>
      <c r="B72" s="382" t="s">
        <v>53</v>
      </c>
      <c r="C72" s="383" t="s">
        <v>54</v>
      </c>
      <c r="D72" s="384">
        <v>212821143</v>
      </c>
      <c r="E72" s="385">
        <f>D72/D86</f>
        <v>9.0207114165414312E-2</v>
      </c>
      <c r="F72" s="385">
        <v>215300000</v>
      </c>
      <c r="G72" s="385">
        <f>F72/F86</f>
        <v>8.3367537385674567E-2</v>
      </c>
      <c r="H72" s="385">
        <v>240300000</v>
      </c>
      <c r="I72" s="424">
        <f>H72/H86</f>
        <v>8.1321395587096335E-2</v>
      </c>
      <c r="J72" s="385">
        <f t="shared" ref="J72:J83" si="8">H72-F72</f>
        <v>25000000</v>
      </c>
      <c r="K72" s="385">
        <v>237148450</v>
      </c>
      <c r="L72" s="424">
        <f>K72/K89</f>
        <v>8.1277271272123072E-2</v>
      </c>
      <c r="M72" s="385">
        <f>H72-K72</f>
        <v>3151550</v>
      </c>
      <c r="N72" s="425">
        <f t="shared" ref="N72:N86" si="9">K72/H72</f>
        <v>0.98688493549729506</v>
      </c>
    </row>
    <row r="73" spans="1:18">
      <c r="A73" s="141"/>
      <c r="B73" s="382" t="s">
        <v>55</v>
      </c>
      <c r="C73" s="383" t="s">
        <v>56</v>
      </c>
      <c r="D73" s="384">
        <v>592976852.72000003</v>
      </c>
      <c r="E73" s="385">
        <f>D73/D86</f>
        <v>0.25134124315252415</v>
      </c>
      <c r="F73" s="385">
        <v>664111000</v>
      </c>
      <c r="G73" s="385">
        <f>F73/F86</f>
        <v>0.25715419703083009</v>
      </c>
      <c r="H73" s="385">
        <v>984884000</v>
      </c>
      <c r="I73" s="424">
        <f>H73/H86</f>
        <v>0.33330062992676562</v>
      </c>
      <c r="J73" s="385">
        <f t="shared" si="8"/>
        <v>320773000</v>
      </c>
      <c r="K73" s="385">
        <v>964322969</v>
      </c>
      <c r="L73" s="424">
        <f>K73/K89</f>
        <v>0.33049990225680215</v>
      </c>
      <c r="M73" s="385">
        <f>H73-K73</f>
        <v>20561031</v>
      </c>
      <c r="N73" s="425">
        <f t="shared" si="9"/>
        <v>0.97912339828852946</v>
      </c>
    </row>
    <row r="74" spans="1:18">
      <c r="A74" s="141"/>
      <c r="B74" s="382" t="s">
        <v>57</v>
      </c>
      <c r="C74" s="383" t="s">
        <v>58</v>
      </c>
      <c r="D74" s="384">
        <v>0</v>
      </c>
      <c r="E74" s="385">
        <f>D74/D86</f>
        <v>0</v>
      </c>
      <c r="F74" s="385">
        <v>0</v>
      </c>
      <c r="G74" s="385">
        <f>F74/F86</f>
        <v>0</v>
      </c>
      <c r="H74" s="385">
        <v>0</v>
      </c>
      <c r="I74" s="424">
        <f>H74/H86</f>
        <v>0</v>
      </c>
      <c r="J74" s="385">
        <f t="shared" si="8"/>
        <v>0</v>
      </c>
      <c r="K74" s="385">
        <v>0</v>
      </c>
      <c r="L74" s="424">
        <f>K74/K89</f>
        <v>0</v>
      </c>
      <c r="M74" s="385">
        <f t="shared" ref="M74:M86" si="10">H74-K74</f>
        <v>0</v>
      </c>
      <c r="N74" s="425">
        <v>0</v>
      </c>
    </row>
    <row r="75" spans="1:18">
      <c r="A75" s="141"/>
      <c r="B75" s="382" t="s">
        <v>59</v>
      </c>
      <c r="C75" s="383" t="s">
        <v>60</v>
      </c>
      <c r="D75" s="384">
        <v>0</v>
      </c>
      <c r="E75" s="385">
        <f>D75/D86</f>
        <v>0</v>
      </c>
      <c r="F75" s="385">
        <v>0</v>
      </c>
      <c r="G75" s="385">
        <f>F75/F86</f>
        <v>0</v>
      </c>
      <c r="H75" s="385">
        <v>0</v>
      </c>
      <c r="I75" s="424">
        <f>H75/H86</f>
        <v>0</v>
      </c>
      <c r="J75" s="385">
        <f t="shared" si="8"/>
        <v>0</v>
      </c>
      <c r="K75" s="385">
        <v>0</v>
      </c>
      <c r="L75" s="424">
        <f>K75/K89</f>
        <v>0</v>
      </c>
      <c r="M75" s="385">
        <f t="shared" si="10"/>
        <v>0</v>
      </c>
      <c r="N75" s="425">
        <v>0</v>
      </c>
    </row>
    <row r="76" spans="1:18">
      <c r="A76" s="141"/>
      <c r="B76" s="382" t="s">
        <v>61</v>
      </c>
      <c r="C76" s="383" t="s">
        <v>62</v>
      </c>
      <c r="D76" s="384">
        <v>0</v>
      </c>
      <c r="E76" s="385">
        <f>D76/D86</f>
        <v>0</v>
      </c>
      <c r="F76" s="385">
        <v>0</v>
      </c>
      <c r="G76" s="385">
        <f>F76/F86</f>
        <v>0</v>
      </c>
      <c r="H76" s="385">
        <v>0</v>
      </c>
      <c r="I76" s="424">
        <f>H76/H86</f>
        <v>0</v>
      </c>
      <c r="J76" s="385">
        <f t="shared" si="8"/>
        <v>0</v>
      </c>
      <c r="K76" s="385">
        <v>0</v>
      </c>
      <c r="L76" s="424">
        <f>K76/K89</f>
        <v>0</v>
      </c>
      <c r="M76" s="385">
        <f t="shared" si="10"/>
        <v>0</v>
      </c>
      <c r="N76" s="425">
        <v>0</v>
      </c>
    </row>
    <row r="77" spans="1:18">
      <c r="A77" s="141"/>
      <c r="B77" s="382" t="s">
        <v>63</v>
      </c>
      <c r="C77" s="383" t="s">
        <v>64</v>
      </c>
      <c r="D77" s="384">
        <v>4681595</v>
      </c>
      <c r="E77" s="385">
        <f>D77/D86</f>
        <v>1.9843572339108845E-3</v>
      </c>
      <c r="F77" s="385">
        <v>0</v>
      </c>
      <c r="G77" s="385">
        <f>F77/F86</f>
        <v>0</v>
      </c>
      <c r="H77" s="385">
        <v>5830910</v>
      </c>
      <c r="I77" s="424">
        <f>H77/H86</f>
        <v>1.9732739856127999E-3</v>
      </c>
      <c r="J77" s="385">
        <f t="shared" si="8"/>
        <v>5830910</v>
      </c>
      <c r="K77" s="385">
        <v>3968694</v>
      </c>
      <c r="L77" s="424">
        <f>K77/K89</f>
        <v>1.3601801691474147E-3</v>
      </c>
      <c r="M77" s="385">
        <f t="shared" si="10"/>
        <v>1862216</v>
      </c>
      <c r="N77" s="425">
        <f t="shared" si="9"/>
        <v>0.6806302961287346</v>
      </c>
    </row>
    <row r="78" spans="1:18">
      <c r="A78" s="141"/>
      <c r="B78" s="389"/>
      <c r="C78" s="390" t="s">
        <v>91</v>
      </c>
      <c r="D78" s="391">
        <v>2089943157.72</v>
      </c>
      <c r="E78" s="392">
        <f>D78/D86</f>
        <v>0.88585061789502051</v>
      </c>
      <c r="F78" s="392">
        <v>2224540000</v>
      </c>
      <c r="G78" s="392">
        <f>F78/F86</f>
        <v>0.86137678409627727</v>
      </c>
      <c r="H78" s="392">
        <f>SUM(H71:H77)</f>
        <v>2666143910</v>
      </c>
      <c r="I78" s="426">
        <f>H78/H86</f>
        <v>0.90226609903136812</v>
      </c>
      <c r="J78" s="392">
        <f>H78-F78</f>
        <v>441603910</v>
      </c>
      <c r="K78" s="392">
        <f>SUM(K71:K77)</f>
        <v>2632577190</v>
      </c>
      <c r="L78" s="426">
        <f>K78/K89</f>
        <v>0.90225633107209213</v>
      </c>
      <c r="M78" s="392">
        <f t="shared" si="10"/>
        <v>33566720</v>
      </c>
      <c r="N78" s="427">
        <f t="shared" si="9"/>
        <v>0.98741001193742761</v>
      </c>
      <c r="P78" s="428"/>
      <c r="Q78" s="428"/>
      <c r="R78" s="428"/>
    </row>
    <row r="79" spans="1:18">
      <c r="A79" s="141"/>
      <c r="B79" s="382" t="s">
        <v>66</v>
      </c>
      <c r="C79" s="383" t="s">
        <v>67</v>
      </c>
      <c r="D79" s="384">
        <v>980485</v>
      </c>
      <c r="E79" s="385">
        <f>D79/D86</f>
        <v>4.1559180204419938E-4</v>
      </c>
      <c r="F79" s="385">
        <v>0</v>
      </c>
      <c r="G79" s="385">
        <f>F79/F86</f>
        <v>0</v>
      </c>
      <c r="H79" s="385">
        <v>0</v>
      </c>
      <c r="I79" s="424">
        <f>H79/H86</f>
        <v>0</v>
      </c>
      <c r="J79" s="385">
        <f t="shared" si="8"/>
        <v>0</v>
      </c>
      <c r="K79" s="385">
        <v>0</v>
      </c>
      <c r="L79" s="424">
        <f>K79/K89</f>
        <v>0</v>
      </c>
      <c r="M79" s="385">
        <f t="shared" si="10"/>
        <v>0</v>
      </c>
      <c r="N79" s="425">
        <v>0</v>
      </c>
    </row>
    <row r="80" spans="1:18">
      <c r="A80" s="141"/>
      <c r="B80" s="382" t="s">
        <v>68</v>
      </c>
      <c r="C80" s="383" t="s">
        <v>69</v>
      </c>
      <c r="D80" s="384">
        <v>93380436</v>
      </c>
      <c r="E80" s="385">
        <f>D80/D86</f>
        <v>3.9580558267503355E-2</v>
      </c>
      <c r="F80" s="385">
        <v>200000000</v>
      </c>
      <c r="G80" s="385">
        <f>F80/F86</f>
        <v>7.7443137376381393E-2</v>
      </c>
      <c r="H80" s="385">
        <v>182675000</v>
      </c>
      <c r="I80" s="424">
        <f>H80/H86</f>
        <v>6.1820166204214821E-2</v>
      </c>
      <c r="J80" s="385">
        <f t="shared" si="8"/>
        <v>-17325000</v>
      </c>
      <c r="K80" s="385">
        <v>178889609</v>
      </c>
      <c r="L80" s="424">
        <f>K80/K89</f>
        <v>6.1310370270001892E-2</v>
      </c>
      <c r="M80" s="385">
        <f t="shared" si="10"/>
        <v>3785391</v>
      </c>
      <c r="N80" s="425">
        <f t="shared" si="9"/>
        <v>0.97927800191597103</v>
      </c>
    </row>
    <row r="81" spans="1:18">
      <c r="A81" s="141"/>
      <c r="B81" s="389"/>
      <c r="C81" s="390" t="s">
        <v>92</v>
      </c>
      <c r="D81" s="391">
        <v>94360921</v>
      </c>
      <c r="E81" s="392">
        <f>D81/D86</f>
        <v>3.9996150069547556E-2</v>
      </c>
      <c r="F81" s="392">
        <f>SUM(F79:F80)</f>
        <v>200000000</v>
      </c>
      <c r="G81" s="392">
        <f t="shared" ref="G81:K81" si="11">SUM(G79:G80)</f>
        <v>7.7443137376381393E-2</v>
      </c>
      <c r="H81" s="392">
        <f t="shared" si="11"/>
        <v>182675000</v>
      </c>
      <c r="I81" s="392">
        <f t="shared" si="11"/>
        <v>6.1820166204214821E-2</v>
      </c>
      <c r="J81" s="392">
        <f t="shared" si="11"/>
        <v>-17325000</v>
      </c>
      <c r="K81" s="392">
        <f t="shared" si="11"/>
        <v>178889609</v>
      </c>
      <c r="L81" s="426">
        <f>K81/K89</f>
        <v>6.1310370270001892E-2</v>
      </c>
      <c r="M81" s="392">
        <f t="shared" si="10"/>
        <v>3785391</v>
      </c>
      <c r="N81" s="427">
        <f t="shared" si="9"/>
        <v>0.97927800191597103</v>
      </c>
    </row>
    <row r="82" spans="1:18">
      <c r="A82" s="141"/>
      <c r="B82" s="382" t="s">
        <v>66</v>
      </c>
      <c r="C82" s="383" t="s">
        <v>67</v>
      </c>
      <c r="D82" s="384">
        <v>174946020</v>
      </c>
      <c r="E82" s="385">
        <f>D82/D86</f>
        <v>7.4153232035432004E-2</v>
      </c>
      <c r="F82" s="385">
        <v>0</v>
      </c>
      <c r="G82" s="385">
        <f>F82/F86</f>
        <v>0</v>
      </c>
      <c r="H82" s="385">
        <v>0</v>
      </c>
      <c r="I82" s="424">
        <f>H82/H86</f>
        <v>0</v>
      </c>
      <c r="J82" s="385">
        <f t="shared" si="8"/>
        <v>0</v>
      </c>
      <c r="K82" s="385">
        <v>0</v>
      </c>
      <c r="L82" s="424">
        <f>K82/K89</f>
        <v>0</v>
      </c>
      <c r="M82" s="385">
        <f t="shared" si="10"/>
        <v>0</v>
      </c>
      <c r="N82" s="425">
        <v>0</v>
      </c>
    </row>
    <row r="83" spans="1:18">
      <c r="A83" s="141"/>
      <c r="B83" s="382" t="s">
        <v>68</v>
      </c>
      <c r="C83" s="383" t="s">
        <v>69</v>
      </c>
      <c r="D83" s="384">
        <v>0</v>
      </c>
      <c r="E83" s="385">
        <f>D83/D86</f>
        <v>0</v>
      </c>
      <c r="F83" s="385">
        <v>158000000</v>
      </c>
      <c r="G83" s="385">
        <f>F83/F86</f>
        <v>6.1180078527341301E-2</v>
      </c>
      <c r="H83" s="154">
        <v>106123000</v>
      </c>
      <c r="I83" s="429">
        <f>H83/H86</f>
        <v>3.5913734764417081E-2</v>
      </c>
      <c r="J83" s="154">
        <f t="shared" si="8"/>
        <v>-51877000</v>
      </c>
      <c r="K83" s="154">
        <v>105776780</v>
      </c>
      <c r="L83" s="429">
        <f>K83/K89</f>
        <v>3.6252600606715681E-2</v>
      </c>
      <c r="M83" s="385">
        <f t="shared" si="10"/>
        <v>346220</v>
      </c>
      <c r="N83" s="425">
        <f t="shared" si="9"/>
        <v>0.99673755924728857</v>
      </c>
    </row>
    <row r="84" spans="1:18">
      <c r="A84" s="141"/>
      <c r="B84" s="389"/>
      <c r="C84" s="390" t="s">
        <v>93</v>
      </c>
      <c r="D84" s="391">
        <v>174946020</v>
      </c>
      <c r="E84" s="392">
        <f>D84/D86</f>
        <v>7.4153232035432004E-2</v>
      </c>
      <c r="F84" s="392">
        <f>SUM(F82:F83)</f>
        <v>158000000</v>
      </c>
      <c r="G84" s="392">
        <f t="shared" ref="G84:K84" si="12">SUM(G82:G83)</f>
        <v>6.1180078527341301E-2</v>
      </c>
      <c r="H84" s="392">
        <f t="shared" si="12"/>
        <v>106123000</v>
      </c>
      <c r="I84" s="392">
        <f t="shared" si="12"/>
        <v>3.5913734764417081E-2</v>
      </c>
      <c r="J84" s="392">
        <f t="shared" si="12"/>
        <v>-51877000</v>
      </c>
      <c r="K84" s="392">
        <f t="shared" si="12"/>
        <v>105776780</v>
      </c>
      <c r="L84" s="426">
        <f>K84/K89</f>
        <v>3.6252600606715681E-2</v>
      </c>
      <c r="M84" s="392">
        <f t="shared" si="10"/>
        <v>346220</v>
      </c>
      <c r="N84" s="427">
        <f t="shared" si="9"/>
        <v>0.99673755924728857</v>
      </c>
    </row>
    <row r="85" spans="1:18">
      <c r="A85" s="141"/>
      <c r="B85" s="398"/>
      <c r="C85" s="399" t="s">
        <v>94</v>
      </c>
      <c r="D85" s="397">
        <v>269306941</v>
      </c>
      <c r="E85" s="400">
        <f>D85/D86</f>
        <v>0.11414938210497956</v>
      </c>
      <c r="F85" s="400">
        <f t="shared" ref="F85:G85" si="13">F81+F84</f>
        <v>358000000</v>
      </c>
      <c r="G85" s="400">
        <f t="shared" si="13"/>
        <v>0.1386232159037227</v>
      </c>
      <c r="H85" s="400">
        <f>H81+H84</f>
        <v>288798000</v>
      </c>
      <c r="I85" s="400">
        <f t="shared" ref="I85:J85" si="14">I81+I84</f>
        <v>9.7733900968631909E-2</v>
      </c>
      <c r="J85" s="400">
        <f t="shared" si="14"/>
        <v>-69202000</v>
      </c>
      <c r="K85" s="400">
        <f>K81+K84</f>
        <v>284666389</v>
      </c>
      <c r="L85" s="430">
        <f>K85/K89</f>
        <v>9.7562970876717572E-2</v>
      </c>
      <c r="M85" s="400">
        <f t="shared" si="10"/>
        <v>4131611</v>
      </c>
      <c r="N85" s="431">
        <f t="shared" si="9"/>
        <v>0.98569376865490754</v>
      </c>
      <c r="P85" s="428"/>
      <c r="Q85" s="414"/>
    </row>
    <row r="86" spans="1:18">
      <c r="A86" s="141"/>
      <c r="B86" s="398"/>
      <c r="C86" s="399" t="s">
        <v>95</v>
      </c>
      <c r="D86" s="397">
        <v>2359250098.7199998</v>
      </c>
      <c r="E86" s="400">
        <f>E78+E81</f>
        <v>0.92584676796456811</v>
      </c>
      <c r="F86" s="400">
        <f t="shared" ref="F86:J86" si="15">F85+F78</f>
        <v>2582540000</v>
      </c>
      <c r="G86" s="400">
        <f t="shared" si="15"/>
        <v>1</v>
      </c>
      <c r="H86" s="400">
        <f t="shared" si="15"/>
        <v>2954941910</v>
      </c>
      <c r="I86" s="400">
        <f t="shared" si="15"/>
        <v>1</v>
      </c>
      <c r="J86" s="400">
        <f t="shared" si="15"/>
        <v>372401910</v>
      </c>
      <c r="K86" s="400">
        <f>K85+K78</f>
        <v>2917243579</v>
      </c>
      <c r="L86" s="430">
        <f>L78+L81</f>
        <v>0.96356670134209399</v>
      </c>
      <c r="M86" s="400">
        <f t="shared" si="10"/>
        <v>37698331</v>
      </c>
      <c r="N86" s="431">
        <f t="shared" si="9"/>
        <v>0.98724227678641574</v>
      </c>
    </row>
    <row r="87" spans="1:18">
      <c r="A87" s="141"/>
      <c r="B87" s="389"/>
      <c r="C87" s="390" t="s">
        <v>96</v>
      </c>
      <c r="D87" s="391">
        <v>24807177</v>
      </c>
      <c r="E87" s="392"/>
      <c r="F87" s="392"/>
      <c r="G87" s="392"/>
      <c r="H87" s="392"/>
      <c r="I87" s="392"/>
      <c r="J87" s="392"/>
      <c r="K87" s="156">
        <v>527235.5</v>
      </c>
      <c r="L87" s="392"/>
      <c r="M87" s="392"/>
      <c r="N87" s="401"/>
    </row>
    <row r="88" spans="1:18">
      <c r="A88" s="141"/>
      <c r="B88" s="389"/>
      <c r="C88" s="390" t="s">
        <v>97</v>
      </c>
      <c r="D88" s="391">
        <v>0</v>
      </c>
      <c r="E88" s="392"/>
      <c r="F88" s="392"/>
      <c r="G88" s="392"/>
      <c r="H88" s="392"/>
      <c r="I88" s="392"/>
      <c r="J88" s="392"/>
      <c r="K88" s="392">
        <v>0</v>
      </c>
      <c r="L88" s="392"/>
      <c r="M88" s="392"/>
      <c r="N88" s="401"/>
      <c r="P88" s="428"/>
      <c r="Q88" s="428"/>
      <c r="R88" s="432"/>
    </row>
    <row r="89" spans="1:18" ht="13.5" thickBot="1">
      <c r="A89" s="141"/>
      <c r="B89" s="398"/>
      <c r="C89" s="399" t="s">
        <v>98</v>
      </c>
      <c r="D89" s="397">
        <v>2384057275.7199998</v>
      </c>
      <c r="E89" s="400"/>
      <c r="F89" s="400"/>
      <c r="G89" s="400"/>
      <c r="H89" s="400"/>
      <c r="I89" s="400"/>
      <c r="J89" s="400"/>
      <c r="K89" s="400">
        <f>K86+K87</f>
        <v>2917770814.5</v>
      </c>
      <c r="L89" s="400"/>
      <c r="M89" s="400"/>
      <c r="N89" s="403"/>
      <c r="Q89" s="414"/>
      <c r="R89" s="432"/>
    </row>
    <row r="90" spans="1:18" ht="13.5" thickTop="1">
      <c r="A90" s="141"/>
      <c r="B90" s="671" t="s">
        <v>99</v>
      </c>
      <c r="C90" s="671"/>
      <c r="D90" s="404"/>
      <c r="E90" s="405"/>
      <c r="F90" s="404"/>
      <c r="G90" s="405"/>
      <c r="H90" s="404"/>
      <c r="I90" s="405"/>
      <c r="J90" s="407"/>
      <c r="K90" s="404"/>
      <c r="L90" s="405"/>
      <c r="M90" s="404"/>
      <c r="N90" s="408"/>
    </row>
    <row r="91" spans="1:18">
      <c r="A91" s="141"/>
      <c r="B91" s="409" t="s">
        <v>50</v>
      </c>
      <c r="C91" s="380" t="s">
        <v>31</v>
      </c>
      <c r="D91" s="148"/>
      <c r="E91" s="149"/>
      <c r="F91" s="148"/>
      <c r="G91" s="149"/>
      <c r="H91" s="148"/>
      <c r="I91" s="149"/>
      <c r="J91" s="381"/>
      <c r="K91" s="148"/>
      <c r="L91" s="149"/>
      <c r="M91" s="148"/>
      <c r="N91" s="378"/>
    </row>
    <row r="92" spans="1:18">
      <c r="A92" s="141"/>
      <c r="B92" s="382"/>
      <c r="C92" s="411" t="s">
        <v>100</v>
      </c>
      <c r="D92" s="397">
        <v>2089943157.72</v>
      </c>
      <c r="E92" s="400">
        <v>88.6</v>
      </c>
      <c r="F92" s="400">
        <v>2224540000</v>
      </c>
      <c r="G92" s="400">
        <v>86.1</v>
      </c>
      <c r="H92" s="400">
        <f>SUM(H94:H102)</f>
        <v>2666143910</v>
      </c>
      <c r="I92" s="433">
        <f>H92/H137</f>
        <v>0.90226609903136812</v>
      </c>
      <c r="J92" s="400">
        <f>SUM(J94:J102)</f>
        <v>441603910</v>
      </c>
      <c r="K92" s="397">
        <f>SUM(K94:K102)</f>
        <v>2632577190</v>
      </c>
      <c r="L92" s="430">
        <f>K92/K137</f>
        <v>0.90209561790557657</v>
      </c>
      <c r="M92" s="400">
        <f>SUM(M94:M102)</f>
        <v>33566720</v>
      </c>
      <c r="N92" s="431">
        <f>K92/H92</f>
        <v>0.98741001193742761</v>
      </c>
    </row>
    <row r="93" spans="1:18">
      <c r="A93" s="141"/>
      <c r="B93" s="382" t="s">
        <v>101</v>
      </c>
      <c r="C93" s="413" t="s">
        <v>102</v>
      </c>
      <c r="D93" s="384"/>
      <c r="E93" s="385"/>
      <c r="F93" s="385"/>
      <c r="G93" s="385"/>
      <c r="H93" s="385"/>
      <c r="I93" s="434"/>
      <c r="J93" s="385"/>
      <c r="K93" s="384"/>
      <c r="L93" s="424"/>
      <c r="M93" s="385"/>
      <c r="N93" s="425"/>
    </row>
    <row r="94" spans="1:18">
      <c r="A94" s="141"/>
      <c r="B94" s="382" t="s">
        <v>285</v>
      </c>
      <c r="C94" s="413" t="s">
        <v>286</v>
      </c>
      <c r="D94" s="384">
        <v>79776393</v>
      </c>
      <c r="E94" s="385">
        <v>3.4</v>
      </c>
      <c r="F94" s="385">
        <v>35000000</v>
      </c>
      <c r="G94" s="385">
        <v>1.4</v>
      </c>
      <c r="H94" s="385">
        <v>103200900</v>
      </c>
      <c r="I94" s="434">
        <f>H94/H137</f>
        <v>3.4924848996439321E-2</v>
      </c>
      <c r="J94" s="385">
        <f t="shared" ref="J94:J102" si="16">H94-F94</f>
        <v>68200900</v>
      </c>
      <c r="K94" s="384">
        <v>102304620</v>
      </c>
      <c r="L94" s="424">
        <f>K94/K137</f>
        <v>3.5056350766867812E-2</v>
      </c>
      <c r="M94" s="385">
        <f>H94-K94</f>
        <v>896280</v>
      </c>
      <c r="N94" s="425">
        <f t="shared" ref="N94:N130" si="17">K94/H94</f>
        <v>0.99131519201867424</v>
      </c>
    </row>
    <row r="95" spans="1:18">
      <c r="A95" s="141"/>
      <c r="B95" s="382" t="s">
        <v>287</v>
      </c>
      <c r="C95" s="413" t="s">
        <v>288</v>
      </c>
      <c r="D95" s="384">
        <v>795538929</v>
      </c>
      <c r="E95" s="385">
        <v>33.700000000000003</v>
      </c>
      <c r="F95" s="385">
        <v>857000000</v>
      </c>
      <c r="G95" s="385">
        <v>33.200000000000003</v>
      </c>
      <c r="H95" s="385">
        <v>1289076480</v>
      </c>
      <c r="I95" s="434">
        <f>H95/H137</f>
        <v>0.43624427121140935</v>
      </c>
      <c r="J95" s="385">
        <f t="shared" si="16"/>
        <v>432076480</v>
      </c>
      <c r="K95" s="384">
        <v>1286116693</v>
      </c>
      <c r="L95" s="424">
        <f>K95/K137</f>
        <v>0.44070891340911139</v>
      </c>
      <c r="M95" s="385">
        <f t="shared" ref="M95:M102" si="18">H95-K95</f>
        <v>2959787</v>
      </c>
      <c r="N95" s="425">
        <f t="shared" si="17"/>
        <v>0.99770394771301696</v>
      </c>
    </row>
    <row r="96" spans="1:18">
      <c r="A96" s="141"/>
      <c r="B96" s="382" t="s">
        <v>289</v>
      </c>
      <c r="C96" s="413" t="s">
        <v>290</v>
      </c>
      <c r="D96" s="384">
        <v>24833781</v>
      </c>
      <c r="E96" s="385">
        <v>1.1000000000000001</v>
      </c>
      <c r="F96" s="385">
        <v>70000000</v>
      </c>
      <c r="G96" s="385">
        <v>2.7</v>
      </c>
      <c r="H96" s="385">
        <v>70000000</v>
      </c>
      <c r="I96" s="434">
        <f>H96/H137</f>
        <v>2.3689128968359313E-2</v>
      </c>
      <c r="J96" s="385">
        <f t="shared" si="16"/>
        <v>0</v>
      </c>
      <c r="K96" s="384">
        <v>69216299</v>
      </c>
      <c r="L96" s="424">
        <f>K96/K137</f>
        <v>2.3718096568155003E-2</v>
      </c>
      <c r="M96" s="385">
        <f t="shared" si="18"/>
        <v>783701</v>
      </c>
      <c r="N96" s="425">
        <f t="shared" si="17"/>
        <v>0.98880427142857141</v>
      </c>
    </row>
    <row r="97" spans="1:14" ht="25.5">
      <c r="A97" s="141"/>
      <c r="B97" s="382" t="s">
        <v>291</v>
      </c>
      <c r="C97" s="413" t="s">
        <v>292</v>
      </c>
      <c r="D97" s="384">
        <v>414781367</v>
      </c>
      <c r="E97" s="385">
        <v>17.600000000000001</v>
      </c>
      <c r="F97" s="385">
        <v>358111000</v>
      </c>
      <c r="G97" s="385">
        <v>13.9</v>
      </c>
      <c r="H97" s="385">
        <v>335725690</v>
      </c>
      <c r="I97" s="434">
        <f>H97/H137</f>
        <v>0.11361498812002027</v>
      </c>
      <c r="J97" s="385">
        <f t="shared" si="16"/>
        <v>-22385310</v>
      </c>
      <c r="K97" s="384">
        <v>325337741</v>
      </c>
      <c r="L97" s="424">
        <f>K97/K137</f>
        <v>0.11148229636351116</v>
      </c>
      <c r="M97" s="385">
        <f>H97-K97</f>
        <v>10387949</v>
      </c>
      <c r="N97" s="425">
        <f t="shared" si="17"/>
        <v>0.96905822429019361</v>
      </c>
    </row>
    <row r="98" spans="1:14">
      <c r="A98" s="141"/>
      <c r="B98" s="382" t="s">
        <v>293</v>
      </c>
      <c r="C98" s="413" t="s">
        <v>294</v>
      </c>
      <c r="D98" s="384">
        <v>4811840</v>
      </c>
      <c r="E98" s="385">
        <v>0.2</v>
      </c>
      <c r="F98" s="385">
        <v>70000000</v>
      </c>
      <c r="G98" s="385">
        <v>2.7</v>
      </c>
      <c r="H98" s="385">
        <v>12125040</v>
      </c>
      <c r="I98" s="434">
        <f>H98/H137</f>
        <v>4.1033090900930774E-3</v>
      </c>
      <c r="J98" s="385">
        <f t="shared" si="16"/>
        <v>-57874960</v>
      </c>
      <c r="K98" s="384">
        <v>11815041</v>
      </c>
      <c r="L98" s="424">
        <f>K98/K137</f>
        <v>4.0486169795745748E-3</v>
      </c>
      <c r="M98" s="385">
        <f t="shared" si="18"/>
        <v>309999</v>
      </c>
      <c r="N98" s="425">
        <f t="shared" si="17"/>
        <v>0.97443315650917439</v>
      </c>
    </row>
    <row r="99" spans="1:14">
      <c r="A99" s="141"/>
      <c r="B99" s="382" t="s">
        <v>295</v>
      </c>
      <c r="C99" s="413" t="s">
        <v>296</v>
      </c>
      <c r="D99" s="384">
        <v>31986418</v>
      </c>
      <c r="E99" s="385">
        <v>1.4</v>
      </c>
      <c r="F99" s="385">
        <v>42450000</v>
      </c>
      <c r="G99" s="385">
        <v>1.6</v>
      </c>
      <c r="H99" s="385">
        <v>39400000</v>
      </c>
      <c r="I99" s="434">
        <f>H99/H137</f>
        <v>1.3333595447905099E-2</v>
      </c>
      <c r="J99" s="385">
        <f t="shared" si="16"/>
        <v>-3050000</v>
      </c>
      <c r="K99" s="384">
        <v>35480597</v>
      </c>
      <c r="L99" s="424">
        <f>K99/K137</f>
        <v>1.215800668483865E-2</v>
      </c>
      <c r="M99" s="385">
        <f t="shared" si="18"/>
        <v>3919403</v>
      </c>
      <c r="N99" s="425">
        <f t="shared" si="17"/>
        <v>0.90052276649746188</v>
      </c>
    </row>
    <row r="100" spans="1:14" ht="25.5">
      <c r="A100" s="141"/>
      <c r="B100" s="382" t="s">
        <v>297</v>
      </c>
      <c r="C100" s="413" t="s">
        <v>298</v>
      </c>
      <c r="D100" s="384">
        <v>718222429.72000003</v>
      </c>
      <c r="E100" s="385">
        <v>30.4</v>
      </c>
      <c r="F100" s="385">
        <v>736979000</v>
      </c>
      <c r="G100" s="385">
        <v>28.5</v>
      </c>
      <c r="H100" s="385">
        <v>791615800</v>
      </c>
      <c r="I100" s="434">
        <f>H100/H137</f>
        <v>0.26789555399415621</v>
      </c>
      <c r="J100" s="385">
        <f t="shared" si="16"/>
        <v>54636800</v>
      </c>
      <c r="K100" s="384">
        <v>778271390</v>
      </c>
      <c r="L100" s="424">
        <f>K100/K137</f>
        <v>0.26668741685036101</v>
      </c>
      <c r="M100" s="385">
        <f t="shared" si="18"/>
        <v>13344410</v>
      </c>
      <c r="N100" s="425">
        <f t="shared" si="17"/>
        <v>0.98314282003972131</v>
      </c>
    </row>
    <row r="101" spans="1:14" ht="25.5">
      <c r="A101" s="141"/>
      <c r="B101" s="382" t="s">
        <v>299</v>
      </c>
      <c r="C101" s="413" t="s">
        <v>300</v>
      </c>
      <c r="D101" s="384">
        <v>0</v>
      </c>
      <c r="E101" s="385">
        <v>0</v>
      </c>
      <c r="F101" s="385">
        <v>35000000</v>
      </c>
      <c r="G101" s="385">
        <v>1.4</v>
      </c>
      <c r="H101" s="385">
        <v>0</v>
      </c>
      <c r="I101" s="434">
        <f>H101/H137</f>
        <v>0</v>
      </c>
      <c r="J101" s="385">
        <f t="shared" si="16"/>
        <v>-35000000</v>
      </c>
      <c r="K101" s="384">
        <v>0</v>
      </c>
      <c r="L101" s="424">
        <f>K101/K137</f>
        <v>0</v>
      </c>
      <c r="M101" s="385">
        <f t="shared" si="18"/>
        <v>0</v>
      </c>
      <c r="N101" s="425" t="e">
        <f t="shared" si="17"/>
        <v>#DIV/0!</v>
      </c>
    </row>
    <row r="102" spans="1:14" ht="25.5">
      <c r="A102" s="141"/>
      <c r="B102" s="382" t="s">
        <v>301</v>
      </c>
      <c r="C102" s="413" t="s">
        <v>302</v>
      </c>
      <c r="D102" s="384">
        <v>19992000</v>
      </c>
      <c r="E102" s="385">
        <v>0.8</v>
      </c>
      <c r="F102" s="385">
        <v>20000000</v>
      </c>
      <c r="G102" s="385">
        <v>0.8</v>
      </c>
      <c r="H102" s="385">
        <v>25000000</v>
      </c>
      <c r="I102" s="434">
        <f>H102/H137</f>
        <v>8.4604032029854687E-3</v>
      </c>
      <c r="J102" s="385">
        <f t="shared" si="16"/>
        <v>5000000</v>
      </c>
      <c r="K102" s="384">
        <v>24034809</v>
      </c>
      <c r="L102" s="424">
        <f>K102/K137</f>
        <v>8.2359202831570211E-3</v>
      </c>
      <c r="M102" s="385">
        <f t="shared" si="18"/>
        <v>965191</v>
      </c>
      <c r="N102" s="425">
        <f t="shared" si="17"/>
        <v>0.96139235999999995</v>
      </c>
    </row>
    <row r="103" spans="1:14">
      <c r="A103" s="141"/>
      <c r="B103" s="382"/>
      <c r="C103" s="411" t="s">
        <v>113</v>
      </c>
      <c r="D103" s="397">
        <v>269306941</v>
      </c>
      <c r="E103" s="400">
        <v>11.4</v>
      </c>
      <c r="F103" s="400">
        <v>358000000</v>
      </c>
      <c r="G103" s="400">
        <v>13.9</v>
      </c>
      <c r="H103" s="400">
        <f>H120+H130</f>
        <v>288798000</v>
      </c>
      <c r="I103" s="433">
        <f>H103/H137</f>
        <v>9.7733900968631895E-2</v>
      </c>
      <c r="J103" s="400">
        <f>J120+J130</f>
        <v>-69202000</v>
      </c>
      <c r="K103" s="397">
        <f>K120+K130</f>
        <v>284666389</v>
      </c>
      <c r="L103" s="430">
        <f>K103/K137</f>
        <v>9.7545592606879741E-2</v>
      </c>
      <c r="M103" s="400">
        <f>M120+M130</f>
        <v>4131611</v>
      </c>
      <c r="N103" s="431">
        <f t="shared" si="17"/>
        <v>0.98569376865490754</v>
      </c>
    </row>
    <row r="104" spans="1:14">
      <c r="A104" s="141"/>
      <c r="B104" s="382" t="s">
        <v>101</v>
      </c>
      <c r="C104" s="413" t="s">
        <v>102</v>
      </c>
      <c r="D104" s="384"/>
      <c r="E104" s="385"/>
      <c r="F104" s="385"/>
      <c r="G104" s="385"/>
      <c r="H104" s="385"/>
      <c r="I104" s="434" t="s">
        <v>80</v>
      </c>
      <c r="J104" s="385"/>
      <c r="K104" s="384"/>
      <c r="L104" s="424" t="s">
        <v>80</v>
      </c>
      <c r="M104" s="385"/>
      <c r="N104" s="425"/>
    </row>
    <row r="105" spans="1:14">
      <c r="A105" s="141"/>
      <c r="B105" s="382" t="s">
        <v>303</v>
      </c>
      <c r="C105" s="413" t="s">
        <v>304</v>
      </c>
      <c r="D105" s="384">
        <v>4900000</v>
      </c>
      <c r="E105" s="385">
        <v>0.2</v>
      </c>
      <c r="F105" s="385">
        <v>14198316</v>
      </c>
      <c r="G105" s="385">
        <v>0.5</v>
      </c>
      <c r="H105" s="385">
        <v>14198316</v>
      </c>
      <c r="I105" s="434">
        <f>H105/H137</f>
        <v>4.8049391265359937E-3</v>
      </c>
      <c r="J105" s="385">
        <f t="shared" ref="J105:J129" si="19">H105-F105</f>
        <v>0</v>
      </c>
      <c r="K105" s="384">
        <v>14195548</v>
      </c>
      <c r="L105" s="424">
        <f>K105/K137</f>
        <v>4.8643366254222812E-3</v>
      </c>
      <c r="M105" s="385">
        <f>H105-K105</f>
        <v>2768</v>
      </c>
      <c r="N105" s="425">
        <f t="shared" si="17"/>
        <v>0.99980504730279285</v>
      </c>
    </row>
    <row r="106" spans="1:14">
      <c r="A106" s="141"/>
      <c r="B106" s="382" t="s">
        <v>305</v>
      </c>
      <c r="C106" s="413" t="s">
        <v>306</v>
      </c>
      <c r="D106" s="384">
        <v>1111200</v>
      </c>
      <c r="E106" s="385">
        <v>0</v>
      </c>
      <c r="F106" s="385">
        <v>0</v>
      </c>
      <c r="G106" s="385">
        <v>0</v>
      </c>
      <c r="H106" s="385">
        <v>0</v>
      </c>
      <c r="I106" s="434">
        <f>H106/H137</f>
        <v>0</v>
      </c>
      <c r="J106" s="385">
        <f t="shared" si="19"/>
        <v>0</v>
      </c>
      <c r="K106" s="384">
        <v>0</v>
      </c>
      <c r="L106" s="424">
        <f>K106/K137</f>
        <v>0</v>
      </c>
      <c r="M106" s="385">
        <f t="shared" ref="M106:M119" si="20">H106-K106</f>
        <v>0</v>
      </c>
      <c r="N106" s="425">
        <v>0</v>
      </c>
    </row>
    <row r="107" spans="1:14">
      <c r="A107" s="141"/>
      <c r="B107" s="382" t="s">
        <v>307</v>
      </c>
      <c r="C107" s="413" t="s">
        <v>308</v>
      </c>
      <c r="D107" s="384">
        <v>946800</v>
      </c>
      <c r="E107" s="385">
        <v>0</v>
      </c>
      <c r="F107" s="385">
        <v>0</v>
      </c>
      <c r="G107" s="385">
        <v>0</v>
      </c>
      <c r="H107" s="385">
        <v>0</v>
      </c>
      <c r="I107" s="434">
        <v>0</v>
      </c>
      <c r="J107" s="385">
        <f t="shared" si="19"/>
        <v>0</v>
      </c>
      <c r="K107" s="384">
        <v>0</v>
      </c>
      <c r="L107" s="424">
        <v>0</v>
      </c>
      <c r="M107" s="385">
        <f t="shared" si="20"/>
        <v>0</v>
      </c>
      <c r="N107" s="425">
        <v>0</v>
      </c>
    </row>
    <row r="108" spans="1:14">
      <c r="A108" s="141"/>
      <c r="B108" s="382" t="s">
        <v>309</v>
      </c>
      <c r="C108" s="413" t="s">
        <v>310</v>
      </c>
      <c r="D108" s="384">
        <v>809760</v>
      </c>
      <c r="E108" s="385">
        <v>0</v>
      </c>
      <c r="F108" s="385">
        <v>0</v>
      </c>
      <c r="G108" s="385">
        <v>0</v>
      </c>
      <c r="H108" s="385">
        <v>0</v>
      </c>
      <c r="I108" s="434">
        <v>0</v>
      </c>
      <c r="J108" s="385">
        <f t="shared" si="19"/>
        <v>0</v>
      </c>
      <c r="K108" s="384">
        <v>0</v>
      </c>
      <c r="L108" s="424">
        <v>0</v>
      </c>
      <c r="M108" s="385">
        <f t="shared" si="20"/>
        <v>0</v>
      </c>
      <c r="N108" s="425">
        <v>0</v>
      </c>
    </row>
    <row r="109" spans="1:14">
      <c r="A109" s="141"/>
      <c r="B109" s="382" t="s">
        <v>311</v>
      </c>
      <c r="C109" s="413" t="s">
        <v>312</v>
      </c>
      <c r="D109" s="384">
        <v>577696</v>
      </c>
      <c r="E109" s="385">
        <v>0</v>
      </c>
      <c r="F109" s="385">
        <v>0</v>
      </c>
      <c r="G109" s="385">
        <v>0</v>
      </c>
      <c r="H109" s="385">
        <v>0</v>
      </c>
      <c r="I109" s="434">
        <v>0</v>
      </c>
      <c r="J109" s="385">
        <f t="shared" si="19"/>
        <v>0</v>
      </c>
      <c r="K109" s="384">
        <v>0</v>
      </c>
      <c r="L109" s="424">
        <v>0</v>
      </c>
      <c r="M109" s="385">
        <f t="shared" si="20"/>
        <v>0</v>
      </c>
      <c r="N109" s="425">
        <v>0</v>
      </c>
    </row>
    <row r="110" spans="1:14">
      <c r="A110" s="141"/>
      <c r="B110" s="382" t="s">
        <v>313</v>
      </c>
      <c r="C110" s="413" t="s">
        <v>314</v>
      </c>
      <c r="D110" s="384">
        <v>700000</v>
      </c>
      <c r="E110" s="385">
        <v>0</v>
      </c>
      <c r="F110" s="385">
        <v>0</v>
      </c>
      <c r="G110" s="385">
        <v>0</v>
      </c>
      <c r="H110" s="385">
        <v>0</v>
      </c>
      <c r="I110" s="434">
        <v>0</v>
      </c>
      <c r="J110" s="385">
        <f t="shared" si="19"/>
        <v>0</v>
      </c>
      <c r="K110" s="384">
        <v>0</v>
      </c>
      <c r="L110" s="424">
        <v>0</v>
      </c>
      <c r="M110" s="385">
        <f t="shared" si="20"/>
        <v>0</v>
      </c>
      <c r="N110" s="425">
        <v>0</v>
      </c>
    </row>
    <row r="111" spans="1:14">
      <c r="A111" s="141"/>
      <c r="B111" s="382" t="s">
        <v>315</v>
      </c>
      <c r="C111" s="413" t="s">
        <v>316</v>
      </c>
      <c r="D111" s="384">
        <v>900000</v>
      </c>
      <c r="E111" s="385">
        <v>0</v>
      </c>
      <c r="F111" s="385">
        <v>0</v>
      </c>
      <c r="G111" s="385">
        <v>0</v>
      </c>
      <c r="H111" s="385">
        <v>0</v>
      </c>
      <c r="I111" s="434">
        <v>0</v>
      </c>
      <c r="J111" s="385">
        <f t="shared" si="19"/>
        <v>0</v>
      </c>
      <c r="K111" s="384">
        <v>0</v>
      </c>
      <c r="L111" s="424">
        <v>0</v>
      </c>
      <c r="M111" s="385">
        <f t="shared" si="20"/>
        <v>0</v>
      </c>
      <c r="N111" s="425">
        <v>0</v>
      </c>
    </row>
    <row r="112" spans="1:14" ht="25.5">
      <c r="A112" s="141"/>
      <c r="B112" s="382" t="s">
        <v>317</v>
      </c>
      <c r="C112" s="413" t="s">
        <v>318</v>
      </c>
      <c r="D112" s="384">
        <v>0</v>
      </c>
      <c r="E112" s="385">
        <v>0</v>
      </c>
      <c r="F112" s="385">
        <v>77000</v>
      </c>
      <c r="G112" s="385">
        <v>0</v>
      </c>
      <c r="H112" s="385">
        <v>77000</v>
      </c>
      <c r="I112" s="434">
        <f>H112/H137</f>
        <v>2.6058041865195244E-5</v>
      </c>
      <c r="J112" s="385">
        <f t="shared" si="19"/>
        <v>0</v>
      </c>
      <c r="K112" s="384">
        <v>0</v>
      </c>
      <c r="L112" s="424">
        <f>K112/K137</f>
        <v>0</v>
      </c>
      <c r="M112" s="385">
        <f t="shared" si="20"/>
        <v>77000</v>
      </c>
      <c r="N112" s="425">
        <f t="shared" si="17"/>
        <v>0</v>
      </c>
    </row>
    <row r="113" spans="1:14" ht="25.5">
      <c r="A113" s="141"/>
      <c r="B113" s="382" t="s">
        <v>319</v>
      </c>
      <c r="C113" s="413" t="s">
        <v>320</v>
      </c>
      <c r="D113" s="384">
        <v>0</v>
      </c>
      <c r="E113" s="385">
        <v>0</v>
      </c>
      <c r="F113" s="385">
        <v>45880000</v>
      </c>
      <c r="G113" s="385">
        <v>1.8</v>
      </c>
      <c r="H113" s="385">
        <v>45880000</v>
      </c>
      <c r="I113" s="434">
        <f>H113/H137</f>
        <v>1.5526531958118933E-2</v>
      </c>
      <c r="J113" s="385">
        <f t="shared" si="19"/>
        <v>0</v>
      </c>
      <c r="K113" s="384">
        <v>42181348</v>
      </c>
      <c r="L113" s="424">
        <f>K113/K137</f>
        <v>1.4454128575105581E-2</v>
      </c>
      <c r="M113" s="385">
        <f t="shared" si="20"/>
        <v>3698652</v>
      </c>
      <c r="N113" s="425">
        <f t="shared" si="17"/>
        <v>0.91938421970357453</v>
      </c>
    </row>
    <row r="114" spans="1:14" ht="25.5">
      <c r="A114" s="141"/>
      <c r="B114" s="382" t="s">
        <v>321</v>
      </c>
      <c r="C114" s="413" t="s">
        <v>322</v>
      </c>
      <c r="D114" s="384">
        <v>81329000</v>
      </c>
      <c r="E114" s="385">
        <v>3.4</v>
      </c>
      <c r="F114" s="385">
        <v>108007000</v>
      </c>
      <c r="G114" s="385">
        <v>4.2</v>
      </c>
      <c r="H114" s="385">
        <v>108007000</v>
      </c>
      <c r="I114" s="434">
        <f>H114/H137</f>
        <v>3.6551310749794064E-2</v>
      </c>
      <c r="J114" s="385">
        <f t="shared" si="19"/>
        <v>0</v>
      </c>
      <c r="K114" s="384">
        <v>108007000</v>
      </c>
      <c r="L114" s="424">
        <f>K114/K137</f>
        <v>3.7010364510196035E-2</v>
      </c>
      <c r="M114" s="385">
        <f t="shared" si="20"/>
        <v>0</v>
      </c>
      <c r="N114" s="425">
        <f t="shared" si="17"/>
        <v>1</v>
      </c>
    </row>
    <row r="115" spans="1:14" ht="25.5">
      <c r="A115" s="141"/>
      <c r="B115" s="382" t="s">
        <v>323</v>
      </c>
      <c r="C115" s="413" t="s">
        <v>324</v>
      </c>
      <c r="D115" s="384">
        <v>0</v>
      </c>
      <c r="E115" s="385">
        <v>0</v>
      </c>
      <c r="F115" s="385">
        <v>0</v>
      </c>
      <c r="G115" s="385">
        <v>0</v>
      </c>
      <c r="H115" s="385">
        <v>0</v>
      </c>
      <c r="I115" s="434">
        <v>0</v>
      </c>
      <c r="J115" s="385">
        <f t="shared" si="19"/>
        <v>0</v>
      </c>
      <c r="K115" s="384">
        <v>0</v>
      </c>
      <c r="L115" s="424">
        <v>0</v>
      </c>
      <c r="M115" s="385">
        <f>H115-K115</f>
        <v>0</v>
      </c>
      <c r="N115" s="425">
        <v>0</v>
      </c>
    </row>
    <row r="116" spans="1:14">
      <c r="A116" s="141"/>
      <c r="B116" s="382" t="s">
        <v>325</v>
      </c>
      <c r="C116" s="413" t="s">
        <v>326</v>
      </c>
      <c r="D116" s="384">
        <v>0</v>
      </c>
      <c r="E116" s="385">
        <v>0</v>
      </c>
      <c r="F116" s="385">
        <v>0</v>
      </c>
      <c r="G116" s="385">
        <v>0.6</v>
      </c>
      <c r="H116" s="385">
        <v>13575000</v>
      </c>
      <c r="I116" s="434">
        <f>H116/H137</f>
        <v>4.5939989392211099E-3</v>
      </c>
      <c r="J116" s="385">
        <f t="shared" si="19"/>
        <v>13575000</v>
      </c>
      <c r="K116" s="384">
        <v>13575000</v>
      </c>
      <c r="L116" s="424">
        <f>K116/K137</f>
        <v>4.6516957069996498E-3</v>
      </c>
      <c r="M116" s="385">
        <f t="shared" si="20"/>
        <v>0</v>
      </c>
      <c r="N116" s="425">
        <f t="shared" si="17"/>
        <v>1</v>
      </c>
    </row>
    <row r="117" spans="1:14">
      <c r="A117" s="141"/>
      <c r="B117" s="382" t="s">
        <v>327</v>
      </c>
      <c r="C117" s="413" t="s">
        <v>328</v>
      </c>
      <c r="D117" s="384">
        <v>2105980</v>
      </c>
      <c r="E117" s="385">
        <v>0.1</v>
      </c>
      <c r="F117" s="385">
        <f>937684+15000000</f>
        <v>15937684</v>
      </c>
      <c r="G117" s="385">
        <v>0</v>
      </c>
      <c r="H117" s="385">
        <v>937684</v>
      </c>
      <c r="I117" s="434">
        <f>H117/H137</f>
        <v>3.1732738867952905E-4</v>
      </c>
      <c r="J117" s="385">
        <f t="shared" si="19"/>
        <v>-15000000</v>
      </c>
      <c r="K117" s="384">
        <v>930713</v>
      </c>
      <c r="L117" s="424">
        <f>K117/K137</f>
        <v>3.1892402700175066E-4</v>
      </c>
      <c r="M117" s="385">
        <f t="shared" si="20"/>
        <v>6971</v>
      </c>
      <c r="N117" s="425">
        <f t="shared" si="17"/>
        <v>0.99256572576688951</v>
      </c>
    </row>
    <row r="118" spans="1:14">
      <c r="A118" s="141"/>
      <c r="B118" s="382" t="s">
        <v>118</v>
      </c>
      <c r="C118" s="413" t="s">
        <v>119</v>
      </c>
      <c r="D118" s="384">
        <v>0</v>
      </c>
      <c r="E118" s="385">
        <v>0</v>
      </c>
      <c r="F118" s="385">
        <v>15900000</v>
      </c>
      <c r="G118" s="385">
        <v>0.6</v>
      </c>
      <c r="H118" s="385">
        <v>0</v>
      </c>
      <c r="I118" s="434">
        <f>H118/H137</f>
        <v>0</v>
      </c>
      <c r="J118" s="385">
        <f t="shared" si="19"/>
        <v>-15900000</v>
      </c>
      <c r="K118" s="384">
        <v>0</v>
      </c>
      <c r="L118" s="424">
        <f>K118/K137</f>
        <v>0</v>
      </c>
      <c r="M118" s="385">
        <f t="shared" si="20"/>
        <v>0</v>
      </c>
      <c r="N118" s="425" t="e">
        <f t="shared" si="17"/>
        <v>#DIV/0!</v>
      </c>
    </row>
    <row r="119" spans="1:14">
      <c r="A119" s="141"/>
      <c r="B119" s="382" t="s">
        <v>329</v>
      </c>
      <c r="C119" s="413" t="s">
        <v>330</v>
      </c>
      <c r="D119" s="384">
        <v>980485</v>
      </c>
      <c r="E119" s="385">
        <v>0</v>
      </c>
      <c r="F119" s="385">
        <v>0</v>
      </c>
      <c r="G119" s="385">
        <v>0</v>
      </c>
      <c r="H119" s="385">
        <v>0</v>
      </c>
      <c r="I119" s="434">
        <v>0</v>
      </c>
      <c r="J119" s="385">
        <f t="shared" si="19"/>
        <v>0</v>
      </c>
      <c r="K119" s="384">
        <v>0</v>
      </c>
      <c r="L119" s="424">
        <v>0</v>
      </c>
      <c r="M119" s="385">
        <f t="shared" si="20"/>
        <v>0</v>
      </c>
      <c r="N119" s="425">
        <v>0</v>
      </c>
    </row>
    <row r="120" spans="1:14">
      <c r="A120" s="141"/>
      <c r="B120" s="382"/>
      <c r="C120" s="394" t="s">
        <v>92</v>
      </c>
      <c r="D120" s="391">
        <v>94360921</v>
      </c>
      <c r="E120" s="392">
        <v>4</v>
      </c>
      <c r="F120" s="392">
        <f>SUM(F105:F119)</f>
        <v>200000000</v>
      </c>
      <c r="G120" s="392">
        <v>7.7</v>
      </c>
      <c r="H120" s="392">
        <f>SUM(H105:H119)</f>
        <v>182675000</v>
      </c>
      <c r="I120" s="435">
        <f>H120/H137</f>
        <v>6.1820166204214821E-2</v>
      </c>
      <c r="J120" s="392">
        <f t="shared" si="19"/>
        <v>-17325000</v>
      </c>
      <c r="K120" s="391">
        <f>SUM(K105:K119)</f>
        <v>178889609</v>
      </c>
      <c r="L120" s="426">
        <f>K120/K137</f>
        <v>6.1299449444725304E-2</v>
      </c>
      <c r="M120" s="392">
        <f>SUM(M105:M119)</f>
        <v>3785391</v>
      </c>
      <c r="N120" s="427">
        <f t="shared" si="17"/>
        <v>0.97927800191597103</v>
      </c>
    </row>
    <row r="121" spans="1:14">
      <c r="A121" s="141"/>
      <c r="B121" s="382" t="s">
        <v>101</v>
      </c>
      <c r="C121" s="413" t="s">
        <v>102</v>
      </c>
      <c r="D121" s="384"/>
      <c r="E121" s="385"/>
      <c r="F121" s="385"/>
      <c r="G121" s="385"/>
      <c r="H121" s="385"/>
      <c r="I121" s="434"/>
      <c r="J121" s="385">
        <f t="shared" si="19"/>
        <v>0</v>
      </c>
      <c r="K121" s="384"/>
      <c r="L121" s="424"/>
      <c r="M121" s="385"/>
      <c r="N121" s="425"/>
    </row>
    <row r="122" spans="1:14">
      <c r="A122" s="141"/>
      <c r="B122" s="382" t="s">
        <v>331</v>
      </c>
      <c r="C122" s="413" t="s">
        <v>332</v>
      </c>
      <c r="D122" s="384">
        <v>92749000</v>
      </c>
      <c r="E122" s="385">
        <v>3.9</v>
      </c>
      <c r="F122" s="385">
        <v>0</v>
      </c>
      <c r="G122" s="385">
        <v>0</v>
      </c>
      <c r="H122" s="385">
        <v>0</v>
      </c>
      <c r="I122" s="434">
        <v>0</v>
      </c>
      <c r="J122" s="385">
        <f t="shared" si="19"/>
        <v>0</v>
      </c>
      <c r="K122" s="384">
        <v>0</v>
      </c>
      <c r="L122" s="424">
        <v>0</v>
      </c>
      <c r="M122" s="385">
        <f t="shared" ref="M122:M129" si="21">H122-K122</f>
        <v>0</v>
      </c>
      <c r="N122" s="425">
        <v>0</v>
      </c>
    </row>
    <row r="123" spans="1:14">
      <c r="A123" s="141"/>
      <c r="B123" s="382" t="s">
        <v>333</v>
      </c>
      <c r="C123" s="413" t="s">
        <v>334</v>
      </c>
      <c r="D123" s="384">
        <v>0</v>
      </c>
      <c r="E123" s="385">
        <v>0</v>
      </c>
      <c r="F123" s="385">
        <v>0</v>
      </c>
      <c r="G123" s="385">
        <v>0</v>
      </c>
      <c r="H123" s="385">
        <v>0</v>
      </c>
      <c r="I123" s="434">
        <v>0</v>
      </c>
      <c r="J123" s="385">
        <f t="shared" si="19"/>
        <v>0</v>
      </c>
      <c r="K123" s="384">
        <v>0</v>
      </c>
      <c r="L123" s="424">
        <v>0</v>
      </c>
      <c r="M123" s="385">
        <f t="shared" si="21"/>
        <v>0</v>
      </c>
      <c r="N123" s="425">
        <v>0</v>
      </c>
    </row>
    <row r="124" spans="1:14">
      <c r="A124" s="141"/>
      <c r="B124" s="382" t="s">
        <v>313</v>
      </c>
      <c r="C124" s="413" t="s">
        <v>314</v>
      </c>
      <c r="D124" s="384">
        <v>65723110</v>
      </c>
      <c r="E124" s="385">
        <v>2.8</v>
      </c>
      <c r="F124" s="385">
        <v>47000000</v>
      </c>
      <c r="G124" s="385">
        <v>1.8</v>
      </c>
      <c r="H124" s="385">
        <v>0</v>
      </c>
      <c r="I124" s="434">
        <f>H124/H137</f>
        <v>0</v>
      </c>
      <c r="J124" s="385">
        <f t="shared" si="19"/>
        <v>-47000000</v>
      </c>
      <c r="K124" s="384">
        <v>0</v>
      </c>
      <c r="L124" s="424">
        <f>K124/K137</f>
        <v>0</v>
      </c>
      <c r="M124" s="385">
        <f>H124-K124</f>
        <v>0</v>
      </c>
      <c r="N124" s="425" t="e">
        <f>K124/H124</f>
        <v>#DIV/0!</v>
      </c>
    </row>
    <row r="125" spans="1:14">
      <c r="A125" s="141"/>
      <c r="B125" s="382" t="s">
        <v>315</v>
      </c>
      <c r="C125" s="413" t="s">
        <v>316</v>
      </c>
      <c r="D125" s="384">
        <v>16473910</v>
      </c>
      <c r="E125" s="385">
        <v>0.7</v>
      </c>
      <c r="F125" s="385">
        <v>3850000</v>
      </c>
      <c r="G125" s="385">
        <v>0.1</v>
      </c>
      <c r="H125" s="385">
        <v>0</v>
      </c>
      <c r="I125" s="434">
        <f>H125/H137</f>
        <v>0</v>
      </c>
      <c r="J125" s="385">
        <f t="shared" si="19"/>
        <v>-3850000</v>
      </c>
      <c r="K125" s="384">
        <v>0</v>
      </c>
      <c r="L125" s="424">
        <f>K125/K137</f>
        <v>0</v>
      </c>
      <c r="M125" s="385">
        <f t="shared" si="21"/>
        <v>0</v>
      </c>
      <c r="N125" s="425" t="e">
        <f t="shared" si="17"/>
        <v>#DIV/0!</v>
      </c>
    </row>
    <row r="126" spans="1:14" ht="25.5">
      <c r="A126" s="141"/>
      <c r="B126" s="382" t="s">
        <v>317</v>
      </c>
      <c r="C126" s="413" t="s">
        <v>318</v>
      </c>
      <c r="D126" s="384">
        <v>0</v>
      </c>
      <c r="E126" s="385">
        <v>0</v>
      </c>
      <c r="F126" s="385">
        <v>1027000</v>
      </c>
      <c r="G126" s="385">
        <v>0</v>
      </c>
      <c r="H126" s="385">
        <v>0</v>
      </c>
      <c r="I126" s="434">
        <f>H126/H137</f>
        <v>0</v>
      </c>
      <c r="J126" s="385">
        <f t="shared" si="19"/>
        <v>-1027000</v>
      </c>
      <c r="K126" s="384">
        <v>0</v>
      </c>
      <c r="L126" s="424">
        <f>K126/K137</f>
        <v>0</v>
      </c>
      <c r="M126" s="385">
        <f t="shared" si="21"/>
        <v>0</v>
      </c>
      <c r="N126" s="425" t="e">
        <f t="shared" si="17"/>
        <v>#DIV/0!</v>
      </c>
    </row>
    <row r="127" spans="1:14" ht="25.5">
      <c r="A127" s="141"/>
      <c r="B127" s="382" t="s">
        <v>335</v>
      </c>
      <c r="C127" s="413" t="s">
        <v>336</v>
      </c>
      <c r="D127" s="384">
        <v>0</v>
      </c>
      <c r="E127" s="385">
        <v>0</v>
      </c>
      <c r="F127" s="385">
        <v>105486000</v>
      </c>
      <c r="G127" s="385">
        <v>4.0999999999999996</v>
      </c>
      <c r="H127" s="154">
        <v>105486000</v>
      </c>
      <c r="I127" s="436">
        <f>H127/H137</f>
        <v>3.5698163690805008E-2</v>
      </c>
      <c r="J127" s="154">
        <f t="shared" si="19"/>
        <v>0</v>
      </c>
      <c r="K127" s="437">
        <v>105486000</v>
      </c>
      <c r="L127" s="424">
        <f>K127/K137</f>
        <v>3.6146502640778275E-2</v>
      </c>
      <c r="M127" s="385">
        <f t="shared" si="21"/>
        <v>0</v>
      </c>
      <c r="N127" s="425">
        <f t="shared" si="17"/>
        <v>1</v>
      </c>
    </row>
    <row r="128" spans="1:14" ht="25.5">
      <c r="A128" s="141"/>
      <c r="B128" s="382" t="s">
        <v>337</v>
      </c>
      <c r="C128" s="413" t="s">
        <v>338</v>
      </c>
      <c r="D128" s="384">
        <v>0</v>
      </c>
      <c r="E128" s="385">
        <v>0</v>
      </c>
      <c r="F128" s="385">
        <v>637000</v>
      </c>
      <c r="G128" s="385">
        <v>0</v>
      </c>
      <c r="H128" s="154">
        <v>637000</v>
      </c>
      <c r="I128" s="436">
        <f>H128/H137</f>
        <v>2.1557107361206977E-4</v>
      </c>
      <c r="J128" s="154">
        <f t="shared" si="19"/>
        <v>0</v>
      </c>
      <c r="K128" s="437">
        <v>290780</v>
      </c>
      <c r="L128" s="424">
        <f>K128/K137</f>
        <v>9.964052137615899E-5</v>
      </c>
      <c r="M128" s="385">
        <f t="shared" si="21"/>
        <v>346220</v>
      </c>
      <c r="N128" s="425">
        <f t="shared" si="17"/>
        <v>0.45648351648351648</v>
      </c>
    </row>
    <row r="129" spans="1:14" ht="25.5">
      <c r="A129" s="141"/>
      <c r="B129" s="382" t="s">
        <v>323</v>
      </c>
      <c r="C129" s="413" t="s">
        <v>324</v>
      </c>
      <c r="D129" s="384">
        <v>0</v>
      </c>
      <c r="E129" s="385">
        <v>0</v>
      </c>
      <c r="F129" s="385">
        <v>0</v>
      </c>
      <c r="G129" s="385">
        <v>0</v>
      </c>
      <c r="H129" s="385">
        <v>0</v>
      </c>
      <c r="I129" s="434">
        <v>0</v>
      </c>
      <c r="J129" s="385">
        <f t="shared" si="19"/>
        <v>0</v>
      </c>
      <c r="K129" s="384">
        <v>0</v>
      </c>
      <c r="L129" s="424">
        <v>0</v>
      </c>
      <c r="M129" s="385">
        <f t="shared" si="21"/>
        <v>0</v>
      </c>
      <c r="N129" s="425">
        <v>0</v>
      </c>
    </row>
    <row r="130" spans="1:14">
      <c r="A130" s="141"/>
      <c r="B130" s="382"/>
      <c r="C130" s="394" t="s">
        <v>93</v>
      </c>
      <c r="D130" s="391">
        <v>174946020</v>
      </c>
      <c r="E130" s="392">
        <v>7.4</v>
      </c>
      <c r="F130" s="392">
        <v>158000000</v>
      </c>
      <c r="G130" s="392">
        <v>6.1</v>
      </c>
      <c r="H130" s="392">
        <f>SUM(H122:H129)</f>
        <v>106123000</v>
      </c>
      <c r="I130" s="435">
        <f>H130/H137</f>
        <v>3.5913734764417081E-2</v>
      </c>
      <c r="J130" s="392">
        <f>SUM(J122:J129)</f>
        <v>-51877000</v>
      </c>
      <c r="K130" s="391">
        <f>SUM(K122:K129)</f>
        <v>105776780</v>
      </c>
      <c r="L130" s="426">
        <f>K130/K137</f>
        <v>3.6246143162154437E-2</v>
      </c>
      <c r="M130" s="392">
        <f>SUM(M122:M129)</f>
        <v>346220</v>
      </c>
      <c r="N130" s="427">
        <f t="shared" si="17"/>
        <v>0.99673755924728857</v>
      </c>
    </row>
    <row r="131" spans="1:14">
      <c r="A131" s="141"/>
      <c r="B131" s="382"/>
      <c r="C131" s="411" t="s">
        <v>339</v>
      </c>
      <c r="D131" s="397">
        <v>24807177</v>
      </c>
      <c r="E131" s="400">
        <v>100</v>
      </c>
      <c r="F131" s="400"/>
      <c r="G131" s="400"/>
      <c r="H131" s="400"/>
      <c r="I131" s="400"/>
      <c r="J131" s="400"/>
      <c r="K131" s="438">
        <f>K132</f>
        <v>1047052</v>
      </c>
      <c r="L131" s="400">
        <v>100</v>
      </c>
      <c r="M131" s="400"/>
      <c r="N131" s="403"/>
    </row>
    <row r="132" spans="1:14">
      <c r="A132" s="141"/>
      <c r="B132" s="382"/>
      <c r="C132" s="411" t="s">
        <v>340</v>
      </c>
      <c r="D132" s="397">
        <v>24807177</v>
      </c>
      <c r="E132" s="400">
        <v>100</v>
      </c>
      <c r="F132" s="400"/>
      <c r="G132" s="400"/>
      <c r="H132" s="400"/>
      <c r="I132" s="400"/>
      <c r="J132" s="400"/>
      <c r="K132" s="438">
        <f>SUM(K133:K136)</f>
        <v>1047052</v>
      </c>
      <c r="L132" s="439">
        <v>100</v>
      </c>
      <c r="M132" s="400"/>
      <c r="N132" s="403"/>
    </row>
    <row r="133" spans="1:14">
      <c r="A133" s="141"/>
      <c r="B133" s="382" t="s">
        <v>101</v>
      </c>
      <c r="C133" s="413" t="s">
        <v>102</v>
      </c>
      <c r="D133" s="384"/>
      <c r="E133" s="385"/>
      <c r="F133" s="385"/>
      <c r="G133" s="385"/>
      <c r="H133" s="385"/>
      <c r="I133" s="385"/>
      <c r="J133" s="385"/>
      <c r="K133" s="437"/>
      <c r="L133" s="154"/>
      <c r="M133" s="385"/>
      <c r="N133" s="388"/>
    </row>
    <row r="134" spans="1:14">
      <c r="A134" s="141"/>
      <c r="B134" s="382" t="s">
        <v>105</v>
      </c>
      <c r="C134" s="413" t="s">
        <v>106</v>
      </c>
      <c r="D134" s="384">
        <v>22649935</v>
      </c>
      <c r="E134" s="385">
        <v>91.3</v>
      </c>
      <c r="F134" s="385"/>
      <c r="G134" s="385"/>
      <c r="H134" s="385"/>
      <c r="I134" s="385"/>
      <c r="J134" s="385"/>
      <c r="K134" s="437">
        <v>0</v>
      </c>
      <c r="L134" s="154">
        <v>0</v>
      </c>
      <c r="M134" s="385"/>
      <c r="N134" s="388"/>
    </row>
    <row r="135" spans="1:14" ht="25.5">
      <c r="A135" s="141"/>
      <c r="B135" s="382" t="s">
        <v>297</v>
      </c>
      <c r="C135" s="413" t="s">
        <v>298</v>
      </c>
      <c r="D135" s="384">
        <v>2157242</v>
      </c>
      <c r="E135" s="385">
        <v>8.6999999999999993</v>
      </c>
      <c r="F135" s="385"/>
      <c r="G135" s="385"/>
      <c r="H135" s="385"/>
      <c r="I135" s="385"/>
      <c r="J135" s="385"/>
      <c r="K135" s="437">
        <v>1047052</v>
      </c>
      <c r="L135" s="154">
        <v>100</v>
      </c>
      <c r="M135" s="385"/>
      <c r="N135" s="388"/>
    </row>
    <row r="136" spans="1:14">
      <c r="A136" s="141"/>
      <c r="B136" s="382" t="s">
        <v>101</v>
      </c>
      <c r="C136" s="413" t="s">
        <v>102</v>
      </c>
      <c r="D136" s="384"/>
      <c r="E136" s="385"/>
      <c r="F136" s="385"/>
      <c r="G136" s="385"/>
      <c r="H136" s="385"/>
      <c r="I136" s="385"/>
      <c r="J136" s="385"/>
      <c r="K136" s="384"/>
      <c r="L136" s="385"/>
      <c r="M136" s="385"/>
      <c r="N136" s="388"/>
    </row>
    <row r="137" spans="1:14" ht="13.5" thickBot="1">
      <c r="A137" s="141"/>
      <c r="B137" s="382"/>
      <c r="C137" s="419" t="s">
        <v>98</v>
      </c>
      <c r="D137" s="420">
        <v>2384057275.7199998</v>
      </c>
      <c r="E137" s="421"/>
      <c r="F137" s="421">
        <v>2582540000</v>
      </c>
      <c r="G137" s="421"/>
      <c r="H137" s="421">
        <f>H92+H103+H131</f>
        <v>2954941910</v>
      </c>
      <c r="I137" s="421"/>
      <c r="J137" s="421">
        <f>J92+J103+J131</f>
        <v>372401910</v>
      </c>
      <c r="K137" s="420">
        <f>K92+K103+K131</f>
        <v>2918290631</v>
      </c>
      <c r="L137" s="421"/>
      <c r="M137" s="421">
        <f>M92+M103+M131</f>
        <v>37698331</v>
      </c>
      <c r="N137" s="423"/>
    </row>
    <row r="138" spans="1:14" ht="13.5" thickTop="1">
      <c r="A138" s="141"/>
      <c r="B138" s="672"/>
      <c r="C138" s="672"/>
      <c r="D138" s="672"/>
      <c r="E138" s="672"/>
      <c r="F138" s="672"/>
      <c r="G138" s="672"/>
      <c r="H138" s="672"/>
      <c r="I138" s="672"/>
      <c r="J138" s="672"/>
      <c r="K138" s="672"/>
      <c r="L138" s="672"/>
      <c r="M138" s="672"/>
      <c r="N138" s="672"/>
    </row>
    <row r="139" spans="1:14">
      <c r="A139" s="141"/>
      <c r="B139" s="142"/>
      <c r="C139" s="141"/>
      <c r="D139" s="141"/>
      <c r="E139" s="141"/>
      <c r="F139" s="141"/>
      <c r="G139" s="141"/>
      <c r="H139" s="141"/>
      <c r="I139" s="141"/>
      <c r="J139" s="141"/>
      <c r="K139" s="141"/>
      <c r="L139" s="141"/>
      <c r="M139" s="141"/>
      <c r="N139" s="141"/>
    </row>
    <row r="143" spans="1:14">
      <c r="A143" s="141"/>
      <c r="B143" s="687" t="s">
        <v>1342</v>
      </c>
      <c r="C143" s="687"/>
      <c r="D143" s="687"/>
      <c r="E143" s="687"/>
      <c r="F143" s="687"/>
      <c r="G143" s="687"/>
      <c r="H143" s="687"/>
      <c r="I143" s="687"/>
      <c r="J143" s="687"/>
      <c r="K143" s="687"/>
      <c r="L143" s="687"/>
      <c r="M143" s="687"/>
      <c r="N143" s="687"/>
    </row>
    <row r="144" spans="1:14">
      <c r="A144" s="141"/>
      <c r="B144" s="688" t="s">
        <v>1311</v>
      </c>
      <c r="C144" s="688"/>
      <c r="D144" s="688"/>
      <c r="E144" s="688"/>
      <c r="F144" s="688"/>
      <c r="G144" s="688"/>
      <c r="H144" s="688"/>
      <c r="I144" s="688"/>
      <c r="J144" s="688"/>
      <c r="K144" s="688"/>
      <c r="L144" s="688"/>
      <c r="M144" s="688"/>
      <c r="N144" s="688"/>
    </row>
    <row r="145" spans="1:14">
      <c r="A145" s="141"/>
      <c r="B145" s="689" t="s">
        <v>1</v>
      </c>
      <c r="C145" s="689"/>
      <c r="D145" s="689"/>
      <c r="E145" s="689"/>
      <c r="F145" s="689"/>
      <c r="G145" s="689"/>
      <c r="H145" s="689"/>
      <c r="I145" s="689"/>
      <c r="J145" s="689"/>
      <c r="K145" s="689"/>
      <c r="L145" s="689"/>
      <c r="M145" s="689"/>
      <c r="N145" s="689"/>
    </row>
    <row r="146" spans="1:14" ht="13.5" thickBot="1">
      <c r="A146" s="673"/>
      <c r="B146" s="141"/>
      <c r="C146" s="141"/>
      <c r="D146" s="141"/>
      <c r="E146" s="141"/>
      <c r="F146" s="141"/>
      <c r="G146" s="141"/>
      <c r="H146" s="141"/>
      <c r="I146" s="141"/>
      <c r="J146" s="141"/>
      <c r="K146" s="141"/>
      <c r="L146" s="141"/>
      <c r="M146" s="141"/>
      <c r="N146" s="141"/>
    </row>
    <row r="147" spans="1:14" ht="14.25" thickTop="1" thickBot="1">
      <c r="A147" s="673"/>
      <c r="B147" s="674" t="s">
        <v>82</v>
      </c>
      <c r="C147" s="675" t="s">
        <v>3</v>
      </c>
      <c r="D147" s="675"/>
      <c r="E147" s="675"/>
      <c r="F147" s="676" t="s">
        <v>4</v>
      </c>
      <c r="G147" s="676"/>
      <c r="H147" s="677" t="s">
        <v>5</v>
      </c>
      <c r="I147" s="677"/>
      <c r="J147" s="677"/>
      <c r="K147" s="677"/>
      <c r="L147" s="677"/>
      <c r="M147" s="677"/>
      <c r="N147" s="677"/>
    </row>
    <row r="148" spans="1:14" ht="13.5" thickTop="1">
      <c r="A148" s="141"/>
      <c r="B148" s="674"/>
      <c r="C148" s="675"/>
      <c r="D148" s="675"/>
      <c r="E148" s="675"/>
      <c r="F148" s="676"/>
      <c r="G148" s="676"/>
      <c r="H148" s="677"/>
      <c r="I148" s="677"/>
      <c r="J148" s="677"/>
      <c r="K148" s="677"/>
      <c r="L148" s="677"/>
      <c r="M148" s="677"/>
      <c r="N148" s="677"/>
    </row>
    <row r="149" spans="1:14">
      <c r="A149" s="141"/>
      <c r="B149" s="376" t="s">
        <v>83</v>
      </c>
      <c r="C149" s="678" t="s">
        <v>37</v>
      </c>
      <c r="D149" s="678"/>
      <c r="E149" s="678"/>
      <c r="F149" s="679" t="s">
        <v>84</v>
      </c>
      <c r="G149" s="679"/>
      <c r="H149" s="680" t="s">
        <v>36</v>
      </c>
      <c r="I149" s="680"/>
      <c r="J149" s="680"/>
      <c r="K149" s="680"/>
      <c r="L149" s="680"/>
      <c r="M149" s="680"/>
      <c r="N149" s="680"/>
    </row>
    <row r="150" spans="1:14" ht="13.5" thickBot="1">
      <c r="A150" s="141"/>
      <c r="B150" s="681" t="s">
        <v>6</v>
      </c>
      <c r="C150" s="681"/>
      <c r="D150" s="682" t="s">
        <v>85</v>
      </c>
      <c r="E150" s="682"/>
      <c r="F150" s="682"/>
      <c r="G150" s="682"/>
      <c r="H150" s="682"/>
      <c r="I150" s="682"/>
      <c r="J150" s="682"/>
      <c r="K150" s="682"/>
      <c r="L150" s="682"/>
      <c r="M150" s="682"/>
      <c r="N150" s="682"/>
    </row>
    <row r="151" spans="1:14" ht="14.25" thickTop="1" thickBot="1">
      <c r="A151" s="141"/>
      <c r="B151" s="681"/>
      <c r="C151" s="681"/>
      <c r="D151" s="163" t="s">
        <v>86</v>
      </c>
      <c r="E151" s="164">
        <v>2024</v>
      </c>
      <c r="F151" s="683" t="s">
        <v>9</v>
      </c>
      <c r="G151" s="683"/>
      <c r="H151" s="683" t="s">
        <v>9</v>
      </c>
      <c r="I151" s="683"/>
      <c r="J151" s="162" t="s">
        <v>9</v>
      </c>
      <c r="K151" s="683" t="s">
        <v>9</v>
      </c>
      <c r="L151" s="683"/>
      <c r="M151" s="684" t="s">
        <v>284</v>
      </c>
      <c r="N151" s="685" t="s">
        <v>11</v>
      </c>
    </row>
    <row r="152" spans="1:14" ht="39.75" thickTop="1" thickBot="1">
      <c r="A152" s="141"/>
      <c r="B152" s="681"/>
      <c r="C152" s="681"/>
      <c r="D152" s="143" t="s">
        <v>88</v>
      </c>
      <c r="E152" s="165" t="s">
        <v>13</v>
      </c>
      <c r="F152" s="145" t="s">
        <v>14</v>
      </c>
      <c r="G152" s="144" t="s">
        <v>13</v>
      </c>
      <c r="H152" s="145" t="s">
        <v>15</v>
      </c>
      <c r="I152" s="144" t="s">
        <v>13</v>
      </c>
      <c r="J152" s="166" t="s">
        <v>89</v>
      </c>
      <c r="K152" s="145" t="s">
        <v>17</v>
      </c>
      <c r="L152" s="144" t="s">
        <v>13</v>
      </c>
      <c r="M152" s="684"/>
      <c r="N152" s="685"/>
    </row>
    <row r="153" spans="1:14" ht="14.25" thickTop="1" thickBot="1">
      <c r="A153" s="141"/>
      <c r="B153" s="681"/>
      <c r="C153" s="681"/>
      <c r="D153" s="146" t="s">
        <v>18</v>
      </c>
      <c r="E153" s="146" t="s">
        <v>19</v>
      </c>
      <c r="F153" s="146" t="s">
        <v>20</v>
      </c>
      <c r="G153" s="146" t="s">
        <v>21</v>
      </c>
      <c r="H153" s="146" t="s">
        <v>22</v>
      </c>
      <c r="I153" s="146" t="s">
        <v>23</v>
      </c>
      <c r="J153" s="146" t="s">
        <v>24</v>
      </c>
      <c r="K153" s="146" t="s">
        <v>25</v>
      </c>
      <c r="L153" s="146" t="s">
        <v>26</v>
      </c>
      <c r="M153" s="146" t="s">
        <v>27</v>
      </c>
      <c r="N153" s="147" t="s">
        <v>28</v>
      </c>
    </row>
    <row r="154" spans="1:14" ht="13.5" thickTop="1">
      <c r="A154" s="141"/>
      <c r="B154" s="686" t="s">
        <v>49</v>
      </c>
      <c r="C154" s="686"/>
      <c r="D154" s="148"/>
      <c r="E154" s="149"/>
      <c r="F154" s="148"/>
      <c r="G154" s="149"/>
      <c r="H154" s="148"/>
      <c r="I154" s="149"/>
      <c r="J154" s="150"/>
      <c r="K154" s="148"/>
      <c r="L154" s="149"/>
      <c r="M154" s="148"/>
      <c r="N154" s="378"/>
    </row>
    <row r="155" spans="1:14">
      <c r="A155" s="141"/>
      <c r="B155" s="409" t="s">
        <v>30</v>
      </c>
      <c r="C155" s="380" t="s">
        <v>31</v>
      </c>
      <c r="D155" s="148"/>
      <c r="E155" s="149"/>
      <c r="F155" s="148"/>
      <c r="G155" s="149"/>
      <c r="H155" s="148"/>
      <c r="I155" s="149"/>
      <c r="J155" s="381"/>
      <c r="K155" s="148"/>
      <c r="L155" s="149"/>
      <c r="M155" s="148"/>
      <c r="N155" s="378"/>
    </row>
    <row r="156" spans="1:14">
      <c r="A156" s="141"/>
      <c r="B156" s="382" t="s">
        <v>51</v>
      </c>
      <c r="C156" s="383" t="s">
        <v>52</v>
      </c>
      <c r="D156" s="384">
        <v>97187717</v>
      </c>
      <c r="E156" s="385">
        <v>25.8</v>
      </c>
      <c r="F156" s="385">
        <v>139800000</v>
      </c>
      <c r="G156" s="385">
        <v>25.8</v>
      </c>
      <c r="H156" s="385">
        <v>111800000</v>
      </c>
      <c r="I156" s="385">
        <v>40.431364323479848</v>
      </c>
      <c r="J156" s="385">
        <f>H156-F156</f>
        <v>-28000000</v>
      </c>
      <c r="K156" s="384">
        <v>110813017</v>
      </c>
      <c r="L156" s="440">
        <v>42.06441015161159</v>
      </c>
      <c r="M156" s="385">
        <v>103761084</v>
      </c>
      <c r="N156" s="388">
        <f>K156/H156*100</f>
        <v>99.117188729874769</v>
      </c>
    </row>
    <row r="157" spans="1:14">
      <c r="A157" s="141"/>
      <c r="B157" s="382" t="s">
        <v>53</v>
      </c>
      <c r="C157" s="383" t="s">
        <v>54</v>
      </c>
      <c r="D157" s="384">
        <v>16196405</v>
      </c>
      <c r="E157" s="385">
        <v>26.9</v>
      </c>
      <c r="F157" s="385">
        <v>22364000</v>
      </c>
      <c r="G157" s="385">
        <v>26.9</v>
      </c>
      <c r="H157" s="385">
        <v>19364000</v>
      </c>
      <c r="I157" s="385">
        <v>7.0027990944531648</v>
      </c>
      <c r="J157" s="385">
        <f>H157-F157</f>
        <v>-3000000</v>
      </c>
      <c r="K157" s="384">
        <v>18489752</v>
      </c>
      <c r="L157" s="440">
        <v>7.0186746357567431</v>
      </c>
      <c r="M157" s="385">
        <v>16358075</v>
      </c>
      <c r="N157" s="388">
        <f>K157/H157*100</f>
        <v>95.485189010535009</v>
      </c>
    </row>
    <row r="158" spans="1:14">
      <c r="A158" s="141"/>
      <c r="B158" s="382" t="s">
        <v>55</v>
      </c>
      <c r="C158" s="383" t="s">
        <v>56</v>
      </c>
      <c r="D158" s="384">
        <v>48482295</v>
      </c>
      <c r="E158" s="385">
        <v>13.1</v>
      </c>
      <c r="F158" s="385">
        <v>53500000</v>
      </c>
      <c r="G158" s="385">
        <v>13.1</v>
      </c>
      <c r="H158" s="385">
        <v>48500000</v>
      </c>
      <c r="I158" s="385">
        <v>17.539545346053423</v>
      </c>
      <c r="J158" s="385">
        <f t="shared" ref="J158:J168" si="22">H158-F158</f>
        <v>-5000000</v>
      </c>
      <c r="K158" s="384">
        <v>45837238</v>
      </c>
      <c r="L158" s="440">
        <v>17.399728223707118</v>
      </c>
      <c r="M158" s="385">
        <v>46466204</v>
      </c>
      <c r="N158" s="388">
        <f>K158/H158*100</f>
        <v>94.509769072164957</v>
      </c>
    </row>
    <row r="159" spans="1:14">
      <c r="A159" s="141"/>
      <c r="B159" s="382" t="s">
        <v>57</v>
      </c>
      <c r="C159" s="383" t="s">
        <v>58</v>
      </c>
      <c r="D159" s="384">
        <v>0</v>
      </c>
      <c r="E159" s="385">
        <v>0</v>
      </c>
      <c r="F159" s="385">
        <v>0</v>
      </c>
      <c r="G159" s="385">
        <v>0</v>
      </c>
      <c r="H159" s="385">
        <v>0</v>
      </c>
      <c r="I159" s="385">
        <v>0</v>
      </c>
      <c r="J159" s="385">
        <f t="shared" si="22"/>
        <v>0</v>
      </c>
      <c r="K159" s="384">
        <v>0</v>
      </c>
      <c r="L159" s="440">
        <v>0</v>
      </c>
      <c r="M159" s="385">
        <v>0</v>
      </c>
      <c r="N159" s="388">
        <v>0</v>
      </c>
    </row>
    <row r="160" spans="1:14">
      <c r="A160" s="141"/>
      <c r="B160" s="382" t="s">
        <v>59</v>
      </c>
      <c r="C160" s="383" t="s">
        <v>60</v>
      </c>
      <c r="D160" s="384">
        <v>0</v>
      </c>
      <c r="E160" s="385">
        <v>0</v>
      </c>
      <c r="F160" s="385">
        <v>0</v>
      </c>
      <c r="G160" s="385">
        <v>0</v>
      </c>
      <c r="H160" s="385">
        <v>0</v>
      </c>
      <c r="I160" s="385">
        <v>0</v>
      </c>
      <c r="J160" s="385">
        <f t="shared" si="22"/>
        <v>0</v>
      </c>
      <c r="K160" s="384">
        <v>0</v>
      </c>
      <c r="L160" s="440">
        <v>0</v>
      </c>
      <c r="M160" s="385">
        <v>0</v>
      </c>
      <c r="N160" s="388">
        <v>0</v>
      </c>
    </row>
    <row r="161" spans="1:14">
      <c r="A161" s="141"/>
      <c r="B161" s="382" t="s">
        <v>61</v>
      </c>
      <c r="C161" s="383" t="s">
        <v>62</v>
      </c>
      <c r="D161" s="384">
        <v>0</v>
      </c>
      <c r="E161" s="385">
        <v>0</v>
      </c>
      <c r="F161" s="385">
        <v>0</v>
      </c>
      <c r="G161" s="385">
        <v>0</v>
      </c>
      <c r="H161" s="385">
        <v>0</v>
      </c>
      <c r="I161" s="385">
        <v>0</v>
      </c>
      <c r="J161" s="385">
        <f t="shared" si="22"/>
        <v>0</v>
      </c>
      <c r="K161" s="384">
        <v>0</v>
      </c>
      <c r="L161" s="440">
        <v>0</v>
      </c>
      <c r="M161" s="385">
        <v>0</v>
      </c>
      <c r="N161" s="388">
        <v>0</v>
      </c>
    </row>
    <row r="162" spans="1:14">
      <c r="A162" s="141"/>
      <c r="B162" s="382" t="s">
        <v>63</v>
      </c>
      <c r="C162" s="383" t="s">
        <v>64</v>
      </c>
      <c r="D162" s="384">
        <v>1500200</v>
      </c>
      <c r="E162" s="385">
        <v>0</v>
      </c>
      <c r="F162" s="385">
        <v>0</v>
      </c>
      <c r="G162" s="385">
        <v>0</v>
      </c>
      <c r="H162" s="385">
        <v>200000</v>
      </c>
      <c r="I162" s="385">
        <v>7.2328022045581128E-2</v>
      </c>
      <c r="J162" s="385">
        <f t="shared" si="22"/>
        <v>200000</v>
      </c>
      <c r="K162" s="384">
        <v>164000</v>
      </c>
      <c r="L162" s="440">
        <v>6.2254087575869373E-2</v>
      </c>
      <c r="M162" s="385">
        <v>200000</v>
      </c>
      <c r="N162" s="388">
        <f>K162/H162*100</f>
        <v>82</v>
      </c>
    </row>
    <row r="163" spans="1:14">
      <c r="A163" s="141"/>
      <c r="B163" s="389"/>
      <c r="C163" s="390" t="s">
        <v>91</v>
      </c>
      <c r="D163" s="391">
        <v>163366617</v>
      </c>
      <c r="E163" s="392">
        <v>22.7</v>
      </c>
      <c r="F163" s="392">
        <f>SUM(F156:F162)</f>
        <v>215664000</v>
      </c>
      <c r="G163" s="392">
        <v>65.8</v>
      </c>
      <c r="H163" s="392">
        <f t="shared" ref="H163:K163" si="23">SUM(H156:H162)</f>
        <v>179864000</v>
      </c>
      <c r="I163" s="392">
        <v>65.046036786032019</v>
      </c>
      <c r="J163" s="392">
        <f t="shared" si="23"/>
        <v>-35800000</v>
      </c>
      <c r="K163" s="392">
        <f t="shared" si="23"/>
        <v>175304007</v>
      </c>
      <c r="L163" s="441">
        <v>66.545067098651316</v>
      </c>
      <c r="M163" s="392">
        <v>166785363</v>
      </c>
      <c r="N163" s="401">
        <f t="shared" ref="N163:N166" si="24">K163/H163*100</f>
        <v>97.46475503713917</v>
      </c>
    </row>
    <row r="164" spans="1:14">
      <c r="A164" s="141"/>
      <c r="B164" s="382" t="s">
        <v>66</v>
      </c>
      <c r="C164" s="383" t="s">
        <v>67</v>
      </c>
      <c r="D164" s="384">
        <v>0</v>
      </c>
      <c r="E164" s="385">
        <v>0</v>
      </c>
      <c r="F164" s="385">
        <v>0</v>
      </c>
      <c r="G164" s="385">
        <v>0</v>
      </c>
      <c r="H164" s="385">
        <v>0</v>
      </c>
      <c r="I164" s="385">
        <v>0</v>
      </c>
      <c r="J164" s="385">
        <f t="shared" si="22"/>
        <v>0</v>
      </c>
      <c r="K164" s="384">
        <v>0</v>
      </c>
      <c r="L164" s="440">
        <v>0</v>
      </c>
      <c r="M164" s="385">
        <v>0</v>
      </c>
      <c r="N164" s="388">
        <v>0</v>
      </c>
    </row>
    <row r="165" spans="1:14">
      <c r="A165" s="141"/>
      <c r="B165" s="382" t="s">
        <v>68</v>
      </c>
      <c r="C165" s="383" t="s">
        <v>69</v>
      </c>
      <c r="D165" s="384">
        <v>79249643</v>
      </c>
      <c r="E165" s="385">
        <v>73.8</v>
      </c>
      <c r="F165" s="385">
        <v>100000000</v>
      </c>
      <c r="G165" s="385">
        <v>73.8</v>
      </c>
      <c r="H165" s="385">
        <v>89546000</v>
      </c>
      <c r="I165" s="385">
        <v>32.383425310468034</v>
      </c>
      <c r="J165" s="385">
        <f t="shared" si="22"/>
        <v>-10454000</v>
      </c>
      <c r="K165" s="384">
        <v>88033940</v>
      </c>
      <c r="L165" s="440">
        <v>33.417515917127012</v>
      </c>
      <c r="M165" s="385">
        <v>26176000</v>
      </c>
      <c r="N165" s="388">
        <f>K165/H165*100</f>
        <v>98.311415361936881</v>
      </c>
    </row>
    <row r="166" spans="1:14">
      <c r="A166" s="141"/>
      <c r="B166" s="389"/>
      <c r="C166" s="390" t="s">
        <v>92</v>
      </c>
      <c r="D166" s="391">
        <v>79249643</v>
      </c>
      <c r="E166" s="392">
        <v>73.8</v>
      </c>
      <c r="F166" s="392">
        <f>SUM(F164:F165)</f>
        <v>100000000</v>
      </c>
      <c r="G166" s="392">
        <v>73.8</v>
      </c>
      <c r="H166" s="392">
        <f t="shared" ref="H166:K166" si="25">SUM(H164:H165)</f>
        <v>89546000</v>
      </c>
      <c r="I166" s="392">
        <v>32.383425310468034</v>
      </c>
      <c r="J166" s="392">
        <f t="shared" si="25"/>
        <v>-10454000</v>
      </c>
      <c r="K166" s="392">
        <f t="shared" si="25"/>
        <v>88033940</v>
      </c>
      <c r="L166" s="441">
        <v>33.417515917127012</v>
      </c>
      <c r="M166" s="392">
        <v>26176000</v>
      </c>
      <c r="N166" s="401">
        <f t="shared" si="24"/>
        <v>98.311415361936881</v>
      </c>
    </row>
    <row r="167" spans="1:14">
      <c r="A167" s="141"/>
      <c r="B167" s="382" t="s">
        <v>66</v>
      </c>
      <c r="C167" s="383" t="s">
        <v>67</v>
      </c>
      <c r="D167" s="384">
        <v>0</v>
      </c>
      <c r="E167" s="385">
        <v>0</v>
      </c>
      <c r="F167" s="385">
        <v>0</v>
      </c>
      <c r="G167" s="385">
        <v>0</v>
      </c>
      <c r="H167" s="385">
        <v>0</v>
      </c>
      <c r="I167" s="385">
        <v>0</v>
      </c>
      <c r="J167" s="385">
        <f t="shared" si="22"/>
        <v>0</v>
      </c>
      <c r="K167" s="384">
        <v>0</v>
      </c>
      <c r="L167" s="440">
        <v>0</v>
      </c>
      <c r="M167" s="385">
        <v>0</v>
      </c>
      <c r="N167" s="388">
        <v>0</v>
      </c>
    </row>
    <row r="168" spans="1:14">
      <c r="A168" s="141"/>
      <c r="B168" s="382" t="s">
        <v>68</v>
      </c>
      <c r="C168" s="383" t="s">
        <v>69</v>
      </c>
      <c r="D168" s="384">
        <v>0</v>
      </c>
      <c r="E168" s="385">
        <v>0</v>
      </c>
      <c r="F168" s="385">
        <v>211423000</v>
      </c>
      <c r="G168" s="385">
        <v>0</v>
      </c>
      <c r="H168" s="385">
        <v>7108000</v>
      </c>
      <c r="I168" s="385">
        <v>2.5705379034999529</v>
      </c>
      <c r="J168" s="385">
        <f t="shared" si="22"/>
        <v>-204315000</v>
      </c>
      <c r="K168" s="384">
        <v>98570</v>
      </c>
      <c r="L168" s="440">
        <v>3.7416984221667338E-2</v>
      </c>
      <c r="M168" s="385">
        <v>211423000</v>
      </c>
      <c r="N168" s="388">
        <f>K168/H168*100</f>
        <v>1.386747326955543</v>
      </c>
    </row>
    <row r="169" spans="1:14">
      <c r="A169" s="141"/>
      <c r="B169" s="389"/>
      <c r="C169" s="390" t="s">
        <v>93</v>
      </c>
      <c r="D169" s="391">
        <v>0</v>
      </c>
      <c r="E169" s="392">
        <v>0</v>
      </c>
      <c r="F169" s="392">
        <f>SUM(F167:F168)</f>
        <v>211423000</v>
      </c>
      <c r="G169" s="392">
        <v>0</v>
      </c>
      <c r="H169" s="392">
        <f t="shared" ref="H169:K169" si="26">SUM(H167:H168)</f>
        <v>7108000</v>
      </c>
      <c r="I169" s="392">
        <v>2.5705379034999529</v>
      </c>
      <c r="J169" s="392">
        <f t="shared" si="26"/>
        <v>-204315000</v>
      </c>
      <c r="K169" s="392">
        <f t="shared" si="26"/>
        <v>98570</v>
      </c>
      <c r="L169" s="441">
        <v>3.7416984221667338E-2</v>
      </c>
      <c r="M169" s="392">
        <v>211423000</v>
      </c>
      <c r="N169" s="401">
        <f>K169/H169*100</f>
        <v>1.386747326955543</v>
      </c>
    </row>
    <row r="170" spans="1:14">
      <c r="A170" s="141"/>
      <c r="B170" s="398"/>
      <c r="C170" s="399" t="s">
        <v>94</v>
      </c>
      <c r="D170" s="397">
        <v>79249643</v>
      </c>
      <c r="E170" s="400">
        <v>23.7</v>
      </c>
      <c r="F170" s="400">
        <f>F169+F166</f>
        <v>311423000</v>
      </c>
      <c r="G170" s="400">
        <v>73.8</v>
      </c>
      <c r="H170" s="400">
        <f t="shared" ref="H170:K170" si="27">H169+H166</f>
        <v>96654000</v>
      </c>
      <c r="I170" s="400">
        <v>34.953963213967988</v>
      </c>
      <c r="J170" s="400">
        <f t="shared" si="27"/>
        <v>-214769000</v>
      </c>
      <c r="K170" s="400">
        <f t="shared" si="27"/>
        <v>88132510</v>
      </c>
      <c r="L170" s="442">
        <v>33.454932901348677</v>
      </c>
      <c r="M170" s="400">
        <v>237599000</v>
      </c>
      <c r="N170" s="403">
        <f>K170/H170*100</f>
        <v>91.183510253067652</v>
      </c>
    </row>
    <row r="171" spans="1:14">
      <c r="A171" s="141"/>
      <c r="B171" s="398"/>
      <c r="C171" s="399" t="s">
        <v>95</v>
      </c>
      <c r="D171" s="397">
        <v>242616260</v>
      </c>
      <c r="E171" s="400">
        <v>23.3</v>
      </c>
      <c r="F171" s="400">
        <f>F170+F163</f>
        <v>527087000</v>
      </c>
      <c r="G171" s="400">
        <v>139.6</v>
      </c>
      <c r="H171" s="400">
        <f t="shared" ref="H171:K171" si="28">H170+H163</f>
        <v>276518000</v>
      </c>
      <c r="I171" s="400">
        <v>100</v>
      </c>
      <c r="J171" s="400">
        <f t="shared" si="28"/>
        <v>-250569000</v>
      </c>
      <c r="K171" s="400">
        <f t="shared" si="28"/>
        <v>263436517</v>
      </c>
      <c r="L171" s="442">
        <v>100</v>
      </c>
      <c r="M171" s="400">
        <v>404384363</v>
      </c>
      <c r="N171" s="403">
        <f>K171/H171*100</f>
        <v>95.269211045935535</v>
      </c>
    </row>
    <row r="172" spans="1:14">
      <c r="A172" s="141"/>
      <c r="B172" s="389"/>
      <c r="C172" s="390" t="s">
        <v>96</v>
      </c>
      <c r="D172" s="391">
        <v>0</v>
      </c>
      <c r="E172" s="392"/>
      <c r="F172" s="392"/>
      <c r="G172" s="392"/>
      <c r="H172" s="392"/>
      <c r="I172" s="392"/>
      <c r="J172" s="392"/>
      <c r="K172" s="391">
        <v>0</v>
      </c>
      <c r="L172" s="392"/>
      <c r="M172" s="392"/>
      <c r="N172" s="401"/>
    </row>
    <row r="173" spans="1:14">
      <c r="A173" s="141"/>
      <c r="B173" s="389"/>
      <c r="C173" s="390" t="s">
        <v>97</v>
      </c>
      <c r="D173" s="391">
        <v>0</v>
      </c>
      <c r="E173" s="392"/>
      <c r="F173" s="392"/>
      <c r="G173" s="392"/>
      <c r="H173" s="392"/>
      <c r="I173" s="392"/>
      <c r="J173" s="392"/>
      <c r="K173" s="391">
        <v>0</v>
      </c>
      <c r="L173" s="392"/>
      <c r="M173" s="392"/>
      <c r="N173" s="401"/>
    </row>
    <row r="174" spans="1:14" ht="13.5" thickBot="1">
      <c r="A174" s="141"/>
      <c r="B174" s="398"/>
      <c r="C174" s="399" t="s">
        <v>98</v>
      </c>
      <c r="D174" s="397">
        <v>242616260</v>
      </c>
      <c r="E174" s="400"/>
      <c r="F174" s="400"/>
      <c r="G174" s="400"/>
      <c r="H174" s="400"/>
      <c r="I174" s="400"/>
      <c r="J174" s="400"/>
      <c r="K174" s="397">
        <f>K171</f>
        <v>263436517</v>
      </c>
      <c r="L174" s="400"/>
      <c r="M174" s="400"/>
      <c r="N174" s="403"/>
    </row>
    <row r="175" spans="1:14" ht="13.5" thickTop="1">
      <c r="A175" s="141"/>
      <c r="B175" s="671" t="s">
        <v>99</v>
      </c>
      <c r="C175" s="671"/>
      <c r="D175" s="404"/>
      <c r="E175" s="405"/>
      <c r="F175" s="404"/>
      <c r="G175" s="405"/>
      <c r="H175" s="443"/>
      <c r="I175" s="405"/>
      <c r="J175" s="407"/>
      <c r="K175" s="444"/>
      <c r="L175" s="405"/>
      <c r="M175" s="404"/>
      <c r="N175" s="408"/>
    </row>
    <row r="176" spans="1:14">
      <c r="A176" s="141"/>
      <c r="B176" s="409" t="s">
        <v>50</v>
      </c>
      <c r="C176" s="380" t="s">
        <v>31</v>
      </c>
      <c r="D176" s="148"/>
      <c r="E176" s="149"/>
      <c r="F176" s="148"/>
      <c r="G176" s="149"/>
      <c r="H176" s="340"/>
      <c r="I176" s="149"/>
      <c r="J176" s="381"/>
      <c r="K176" s="445"/>
      <c r="L176" s="149"/>
      <c r="M176" s="148"/>
      <c r="N176" s="378"/>
    </row>
    <row r="177" spans="1:14">
      <c r="A177" s="141"/>
      <c r="B177" s="382"/>
      <c r="C177" s="411" t="s">
        <v>100</v>
      </c>
      <c r="D177" s="397">
        <v>163366617</v>
      </c>
      <c r="E177" s="400">
        <v>67.3</v>
      </c>
      <c r="F177" s="400">
        <f>SUM(F178:F182)</f>
        <v>215664000</v>
      </c>
      <c r="G177" s="400">
        <f>F177/$F$201*100</f>
        <v>40.91620548410414</v>
      </c>
      <c r="H177" s="400">
        <f t="shared" ref="H177:K177" si="29">SUM(H178:H182)</f>
        <v>179864000</v>
      </c>
      <c r="I177" s="400">
        <f>H177/$H$201*100</f>
        <v>65.046036786032019</v>
      </c>
      <c r="J177" s="400">
        <f t="shared" si="29"/>
        <v>200000</v>
      </c>
      <c r="K177" s="400">
        <f t="shared" si="29"/>
        <v>175304007</v>
      </c>
      <c r="L177" s="442">
        <f>K177/$K$201*100</f>
        <v>66.545067098651316</v>
      </c>
      <c r="M177" s="400">
        <v>166785363</v>
      </c>
      <c r="N177" s="403">
        <f>K177/H177*100</f>
        <v>97.46475503713917</v>
      </c>
    </row>
    <row r="178" spans="1:14">
      <c r="A178" s="141"/>
      <c r="B178" s="382" t="s">
        <v>101</v>
      </c>
      <c r="C178" s="413" t="s">
        <v>102</v>
      </c>
      <c r="D178" s="384"/>
      <c r="E178" s="385"/>
      <c r="F178" s="385"/>
      <c r="G178" s="385"/>
      <c r="H178" s="385"/>
      <c r="I178" s="385"/>
      <c r="J178" s="385"/>
      <c r="K178" s="384"/>
      <c r="L178" s="440"/>
      <c r="M178" s="385"/>
      <c r="N178" s="388"/>
    </row>
    <row r="179" spans="1:14">
      <c r="A179" s="141"/>
      <c r="B179" s="382" t="s">
        <v>461</v>
      </c>
      <c r="C179" s="413" t="s">
        <v>462</v>
      </c>
      <c r="D179" s="384">
        <v>132254229</v>
      </c>
      <c r="E179" s="385">
        <v>54.5</v>
      </c>
      <c r="F179" s="385">
        <v>184164000</v>
      </c>
      <c r="G179" s="385">
        <f t="shared" ref="G179:G198" si="30">F179/$F$201*100</f>
        <v>34.939962472988327</v>
      </c>
      <c r="H179" s="385">
        <v>153364000</v>
      </c>
      <c r="I179" s="385">
        <f t="shared" ref="I179:I201" si="31">H179/$H$201*100</f>
        <v>55.462573864992514</v>
      </c>
      <c r="J179" s="385">
        <v>200000</v>
      </c>
      <c r="K179" s="384">
        <v>148958946</v>
      </c>
      <c r="L179" s="440">
        <f t="shared" ref="L179:L198" si="32">K179/$K$201*100</f>
        <v>56.54453213105608</v>
      </c>
      <c r="M179" s="385">
        <v>135928311</v>
      </c>
      <c r="N179" s="388">
        <f>K179/H179*100</f>
        <v>97.12771315302156</v>
      </c>
    </row>
    <row r="180" spans="1:14">
      <c r="A180" s="141"/>
      <c r="B180" s="382" t="s">
        <v>463</v>
      </c>
      <c r="C180" s="413" t="s">
        <v>464</v>
      </c>
      <c r="D180" s="384">
        <v>14778829</v>
      </c>
      <c r="E180" s="385">
        <v>6.1</v>
      </c>
      <c r="F180" s="385">
        <v>17000000</v>
      </c>
      <c r="G180" s="385">
        <f t="shared" si="30"/>
        <v>3.2252740059990099</v>
      </c>
      <c r="H180" s="385">
        <v>14000000</v>
      </c>
      <c r="I180" s="385">
        <f t="shared" si="31"/>
        <v>5.0629615431906787</v>
      </c>
      <c r="J180" s="385">
        <v>0</v>
      </c>
      <c r="K180" s="384">
        <v>13934018</v>
      </c>
      <c r="L180" s="440">
        <f t="shared" si="32"/>
        <v>5.2893266881447571</v>
      </c>
      <c r="M180" s="385">
        <v>16977800</v>
      </c>
      <c r="N180" s="388">
        <f>K180/H180*100</f>
        <v>99.528700000000001</v>
      </c>
    </row>
    <row r="181" spans="1:14" ht="25.5">
      <c r="A181" s="141"/>
      <c r="B181" s="382" t="s">
        <v>465</v>
      </c>
      <c r="C181" s="413" t="s">
        <v>466</v>
      </c>
      <c r="D181" s="384">
        <v>3499112</v>
      </c>
      <c r="E181" s="385">
        <v>1.4</v>
      </c>
      <c r="F181" s="385">
        <v>3500000</v>
      </c>
      <c r="G181" s="385">
        <f t="shared" si="30"/>
        <v>0.66402700123509029</v>
      </c>
      <c r="H181" s="385">
        <v>2500000</v>
      </c>
      <c r="I181" s="385">
        <f t="shared" si="31"/>
        <v>0.90410027556976391</v>
      </c>
      <c r="J181" s="385">
        <v>0</v>
      </c>
      <c r="K181" s="384">
        <v>2422559</v>
      </c>
      <c r="L181" s="440">
        <f t="shared" si="32"/>
        <v>0.91959878136408846</v>
      </c>
      <c r="M181" s="385">
        <v>3404637</v>
      </c>
      <c r="N181" s="388">
        <f t="shared" ref="N181:N198" si="33">K181/H181*100</f>
        <v>96.902360000000002</v>
      </c>
    </row>
    <row r="182" spans="1:14">
      <c r="A182" s="141"/>
      <c r="B182" s="382" t="s">
        <v>467</v>
      </c>
      <c r="C182" s="413" t="s">
        <v>468</v>
      </c>
      <c r="D182" s="384">
        <v>12834447</v>
      </c>
      <c r="E182" s="385">
        <v>5.3</v>
      </c>
      <c r="F182" s="385">
        <v>11000000</v>
      </c>
      <c r="G182" s="385">
        <f t="shared" si="30"/>
        <v>2.0869420038817124</v>
      </c>
      <c r="H182" s="385">
        <v>10000000</v>
      </c>
      <c r="I182" s="385">
        <f t="shared" si="31"/>
        <v>3.6164011022790556</v>
      </c>
      <c r="J182" s="385">
        <v>0</v>
      </c>
      <c r="K182" s="384">
        <v>9988484</v>
      </c>
      <c r="L182" s="440">
        <f t="shared" si="32"/>
        <v>3.7916094980864026</v>
      </c>
      <c r="M182" s="385">
        <v>10474615</v>
      </c>
      <c r="N182" s="388">
        <f t="shared" si="33"/>
        <v>99.884839999999997</v>
      </c>
    </row>
    <row r="183" spans="1:14">
      <c r="A183" s="141"/>
      <c r="B183" s="382"/>
      <c r="C183" s="411" t="s">
        <v>113</v>
      </c>
      <c r="D183" s="397">
        <v>79249643</v>
      </c>
      <c r="E183" s="400">
        <v>32.700000000000003</v>
      </c>
      <c r="F183" s="400">
        <f>F193+F198</f>
        <v>311423000</v>
      </c>
      <c r="G183" s="400">
        <f t="shared" si="30"/>
        <v>59.08379451589586</v>
      </c>
      <c r="H183" s="400">
        <f t="shared" ref="H183:K183" si="34">H193+H198</f>
        <v>96654000</v>
      </c>
      <c r="I183" s="400">
        <f t="shared" si="31"/>
        <v>34.953963213967988</v>
      </c>
      <c r="J183" s="400">
        <f t="shared" si="34"/>
        <v>0</v>
      </c>
      <c r="K183" s="400">
        <f t="shared" si="34"/>
        <v>88132510</v>
      </c>
      <c r="L183" s="440">
        <f t="shared" si="32"/>
        <v>33.454932901348677</v>
      </c>
      <c r="M183" s="400">
        <v>237599000</v>
      </c>
      <c r="N183" s="403">
        <f t="shared" si="33"/>
        <v>91.183510253067652</v>
      </c>
    </row>
    <row r="184" spans="1:14">
      <c r="A184" s="141"/>
      <c r="B184" s="382" t="s">
        <v>101</v>
      </c>
      <c r="C184" s="413" t="s">
        <v>102</v>
      </c>
      <c r="D184" s="384"/>
      <c r="E184" s="385"/>
      <c r="F184" s="385"/>
      <c r="G184" s="385"/>
      <c r="H184" s="385"/>
      <c r="I184" s="385"/>
      <c r="J184" s="385"/>
      <c r="K184" s="384"/>
      <c r="L184" s="440"/>
      <c r="M184" s="385"/>
      <c r="N184" s="388"/>
    </row>
    <row r="185" spans="1:14">
      <c r="A185" s="141"/>
      <c r="B185" s="382" t="s">
        <v>469</v>
      </c>
      <c r="C185" s="413" t="s">
        <v>470</v>
      </c>
      <c r="D185" s="384">
        <v>0</v>
      </c>
      <c r="E185" s="385">
        <v>0</v>
      </c>
      <c r="F185" s="385">
        <v>1512000</v>
      </c>
      <c r="G185" s="385">
        <f t="shared" si="30"/>
        <v>0.28685966453355899</v>
      </c>
      <c r="H185" s="385">
        <v>1512000</v>
      </c>
      <c r="I185" s="385">
        <f t="shared" si="31"/>
        <v>0.54679984666459325</v>
      </c>
      <c r="J185" s="385">
        <v>0</v>
      </c>
      <c r="K185" s="384">
        <v>0</v>
      </c>
      <c r="L185" s="440">
        <f t="shared" si="32"/>
        <v>0</v>
      </c>
      <c r="M185" s="385">
        <v>1512000</v>
      </c>
      <c r="N185" s="388">
        <f t="shared" si="33"/>
        <v>0</v>
      </c>
    </row>
    <row r="186" spans="1:14">
      <c r="A186" s="141"/>
      <c r="B186" s="382" t="s">
        <v>471</v>
      </c>
      <c r="C186" s="413" t="s">
        <v>472</v>
      </c>
      <c r="D186" s="384">
        <v>0</v>
      </c>
      <c r="E186" s="385">
        <v>0</v>
      </c>
      <c r="F186" s="385">
        <v>21664000</v>
      </c>
      <c r="G186" s="385">
        <f t="shared" si="30"/>
        <v>4.1101374156448562</v>
      </c>
      <c r="H186" s="385">
        <v>0</v>
      </c>
      <c r="I186" s="385">
        <f t="shared" si="31"/>
        <v>0</v>
      </c>
      <c r="J186" s="385">
        <v>0</v>
      </c>
      <c r="K186" s="384">
        <v>0</v>
      </c>
      <c r="L186" s="440">
        <f t="shared" si="32"/>
        <v>0</v>
      </c>
      <c r="M186" s="385">
        <v>21664000</v>
      </c>
      <c r="N186" s="388">
        <v>0</v>
      </c>
    </row>
    <row r="187" spans="1:14" ht="25.5">
      <c r="A187" s="141"/>
      <c r="B187" s="382" t="s">
        <v>473</v>
      </c>
      <c r="C187" s="413" t="s">
        <v>474</v>
      </c>
      <c r="D187" s="384">
        <v>0</v>
      </c>
      <c r="E187" s="385">
        <v>0</v>
      </c>
      <c r="F187" s="385">
        <v>0</v>
      </c>
      <c r="G187" s="385">
        <f t="shared" si="30"/>
        <v>0</v>
      </c>
      <c r="H187" s="385">
        <v>0</v>
      </c>
      <c r="I187" s="385">
        <f t="shared" si="31"/>
        <v>0</v>
      </c>
      <c r="J187" s="385">
        <v>0</v>
      </c>
      <c r="K187" s="384">
        <v>0</v>
      </c>
      <c r="L187" s="440">
        <f t="shared" si="32"/>
        <v>0</v>
      </c>
      <c r="M187" s="385">
        <v>0</v>
      </c>
      <c r="N187" s="388">
        <v>0</v>
      </c>
    </row>
    <row r="188" spans="1:14" ht="25.5">
      <c r="A188" s="141"/>
      <c r="B188" s="382" t="s">
        <v>475</v>
      </c>
      <c r="C188" s="413" t="s">
        <v>476</v>
      </c>
      <c r="D188" s="384">
        <v>0</v>
      </c>
      <c r="E188" s="385">
        <v>0</v>
      </c>
      <c r="F188" s="385">
        <v>0</v>
      </c>
      <c r="G188" s="385">
        <f t="shared" si="30"/>
        <v>0</v>
      </c>
      <c r="H188" s="385">
        <v>0</v>
      </c>
      <c r="I188" s="385">
        <f t="shared" si="31"/>
        <v>0</v>
      </c>
      <c r="J188" s="385">
        <v>0</v>
      </c>
      <c r="K188" s="384">
        <v>0</v>
      </c>
      <c r="L188" s="440">
        <f t="shared" si="32"/>
        <v>0</v>
      </c>
      <c r="M188" s="385">
        <v>0</v>
      </c>
      <c r="N188" s="388">
        <v>0</v>
      </c>
    </row>
    <row r="189" spans="1:14">
      <c r="A189" s="141"/>
      <c r="B189" s="382" t="s">
        <v>477</v>
      </c>
      <c r="C189" s="413" t="s">
        <v>478</v>
      </c>
      <c r="D189" s="384">
        <v>70000000</v>
      </c>
      <c r="E189" s="385">
        <v>28.9</v>
      </c>
      <c r="F189" s="385">
        <v>73824000</v>
      </c>
      <c r="G189" s="385">
        <f t="shared" si="30"/>
        <v>14.006036954051229</v>
      </c>
      <c r="H189" s="385">
        <v>88034000</v>
      </c>
      <c r="I189" s="385">
        <f t="shared" si="31"/>
        <v>31.836625463803443</v>
      </c>
      <c r="J189" s="385">
        <v>0</v>
      </c>
      <c r="K189" s="384">
        <v>88033940</v>
      </c>
      <c r="L189" s="440">
        <f t="shared" si="32"/>
        <v>33.417515917127012</v>
      </c>
      <c r="M189" s="385">
        <v>0</v>
      </c>
      <c r="N189" s="388">
        <f t="shared" si="33"/>
        <v>99.99993184451462</v>
      </c>
    </row>
    <row r="190" spans="1:14">
      <c r="A190" s="141"/>
      <c r="B190" s="382" t="s">
        <v>118</v>
      </c>
      <c r="C190" s="413" t="s">
        <v>1306</v>
      </c>
      <c r="D190" s="384">
        <v>0</v>
      </c>
      <c r="E190" s="385">
        <v>0</v>
      </c>
      <c r="F190" s="385">
        <v>3000000</v>
      </c>
      <c r="G190" s="385">
        <f t="shared" si="30"/>
        <v>0.56916600105864879</v>
      </c>
      <c r="H190" s="385">
        <v>0</v>
      </c>
      <c r="I190" s="385">
        <f t="shared" si="31"/>
        <v>0</v>
      </c>
      <c r="J190" s="385">
        <v>0</v>
      </c>
      <c r="K190" s="384">
        <v>0</v>
      </c>
      <c r="L190" s="440">
        <f t="shared" si="32"/>
        <v>0</v>
      </c>
      <c r="M190" s="385">
        <v>3000000</v>
      </c>
      <c r="N190" s="388">
        <v>0</v>
      </c>
    </row>
    <row r="191" spans="1:14">
      <c r="A191" s="141"/>
      <c r="B191" s="382" t="s">
        <v>1307</v>
      </c>
      <c r="C191" s="413" t="s">
        <v>480</v>
      </c>
      <c r="D191" s="384">
        <v>489643</v>
      </c>
      <c r="E191" s="385">
        <v>0.2</v>
      </c>
      <c r="F191" s="385">
        <v>0</v>
      </c>
      <c r="G191" s="385">
        <f t="shared" si="30"/>
        <v>0</v>
      </c>
      <c r="H191" s="385">
        <v>0</v>
      </c>
      <c r="I191" s="385">
        <f t="shared" si="31"/>
        <v>0</v>
      </c>
      <c r="J191" s="385">
        <v>0</v>
      </c>
      <c r="K191" s="384">
        <v>0</v>
      </c>
      <c r="L191" s="440">
        <f t="shared" si="32"/>
        <v>0</v>
      </c>
      <c r="M191" s="385">
        <v>0</v>
      </c>
      <c r="N191" s="388">
        <v>0</v>
      </c>
    </row>
    <row r="192" spans="1:14">
      <c r="A192" s="141"/>
      <c r="B192" s="382" t="s">
        <v>481</v>
      </c>
      <c r="C192" s="413" t="s">
        <v>482</v>
      </c>
      <c r="D192" s="384">
        <v>8760000</v>
      </c>
      <c r="E192" s="385">
        <v>3.6</v>
      </c>
      <c r="F192" s="385">
        <v>0</v>
      </c>
      <c r="G192" s="385">
        <f t="shared" si="30"/>
        <v>0</v>
      </c>
      <c r="H192" s="385">
        <v>0</v>
      </c>
      <c r="I192" s="385">
        <f t="shared" si="31"/>
        <v>0</v>
      </c>
      <c r="J192" s="385">
        <v>0</v>
      </c>
      <c r="K192" s="384">
        <v>0</v>
      </c>
      <c r="L192" s="440">
        <f t="shared" si="32"/>
        <v>0</v>
      </c>
      <c r="M192" s="385">
        <v>0</v>
      </c>
      <c r="N192" s="388">
        <v>0</v>
      </c>
    </row>
    <row r="193" spans="1:14">
      <c r="A193" s="141"/>
      <c r="B193" s="382"/>
      <c r="C193" s="394" t="s">
        <v>92</v>
      </c>
      <c r="D193" s="391">
        <v>79249643</v>
      </c>
      <c r="E193" s="392">
        <v>32.700000000000003</v>
      </c>
      <c r="F193" s="392">
        <f>SUM(F185:F192)</f>
        <v>100000000</v>
      </c>
      <c r="G193" s="392">
        <f t="shared" si="30"/>
        <v>18.972200035288292</v>
      </c>
      <c r="H193" s="392">
        <f t="shared" ref="H193:K193" si="35">SUM(H185:H192)</f>
        <v>89546000</v>
      </c>
      <c r="I193" s="392">
        <f t="shared" si="31"/>
        <v>32.383425310468034</v>
      </c>
      <c r="J193" s="392">
        <f t="shared" si="35"/>
        <v>0</v>
      </c>
      <c r="K193" s="392">
        <f t="shared" si="35"/>
        <v>88033940</v>
      </c>
      <c r="L193" s="440">
        <f t="shared" si="32"/>
        <v>33.417515917127012</v>
      </c>
      <c r="M193" s="392">
        <v>26176000</v>
      </c>
      <c r="N193" s="401">
        <f t="shared" si="33"/>
        <v>98.311415361936881</v>
      </c>
    </row>
    <row r="194" spans="1:14">
      <c r="A194" s="141"/>
      <c r="B194" s="382" t="s">
        <v>101</v>
      </c>
      <c r="C194" s="413" t="s">
        <v>102</v>
      </c>
      <c r="D194" s="384"/>
      <c r="E194" s="385"/>
      <c r="F194" s="385"/>
      <c r="G194" s="385"/>
      <c r="H194" s="385"/>
      <c r="I194" s="385"/>
      <c r="J194" s="385"/>
      <c r="K194" s="384"/>
      <c r="L194" s="440"/>
      <c r="M194" s="385"/>
      <c r="N194" s="388"/>
    </row>
    <row r="195" spans="1:14">
      <c r="A195" s="141"/>
      <c r="B195" s="382" t="s">
        <v>483</v>
      </c>
      <c r="C195" s="413" t="s">
        <v>484</v>
      </c>
      <c r="D195" s="384">
        <v>0</v>
      </c>
      <c r="E195" s="385">
        <v>0</v>
      </c>
      <c r="F195" s="385">
        <v>204315000</v>
      </c>
      <c r="G195" s="385">
        <f t="shared" si="30"/>
        <v>38.763050502099276</v>
      </c>
      <c r="H195" s="385">
        <v>0</v>
      </c>
      <c r="I195" s="385">
        <f t="shared" si="31"/>
        <v>0</v>
      </c>
      <c r="J195" s="385">
        <v>0</v>
      </c>
      <c r="K195" s="384">
        <v>0</v>
      </c>
      <c r="L195" s="440">
        <f t="shared" si="32"/>
        <v>0</v>
      </c>
      <c r="M195" s="385">
        <v>204315000</v>
      </c>
      <c r="N195" s="388">
        <v>0</v>
      </c>
    </row>
    <row r="196" spans="1:14">
      <c r="A196" s="141"/>
      <c r="B196" s="382" t="s">
        <v>469</v>
      </c>
      <c r="C196" s="413" t="s">
        <v>470</v>
      </c>
      <c r="D196" s="384">
        <v>0</v>
      </c>
      <c r="E196" s="385">
        <v>0</v>
      </c>
      <c r="F196" s="385">
        <v>7108000</v>
      </c>
      <c r="G196" s="385">
        <f t="shared" si="30"/>
        <v>1.3485439785082918</v>
      </c>
      <c r="H196" s="385">
        <v>7108000</v>
      </c>
      <c r="I196" s="385">
        <f t="shared" si="31"/>
        <v>2.5705379034999529</v>
      </c>
      <c r="J196" s="385">
        <v>0</v>
      </c>
      <c r="K196" s="384">
        <v>98570</v>
      </c>
      <c r="L196" s="440">
        <f t="shared" si="32"/>
        <v>3.7416984221667338E-2</v>
      </c>
      <c r="M196" s="385">
        <v>7108000</v>
      </c>
      <c r="N196" s="388">
        <f t="shared" si="33"/>
        <v>1.386747326955543</v>
      </c>
    </row>
    <row r="197" spans="1:14">
      <c r="A197" s="141"/>
      <c r="B197" s="382" t="s">
        <v>118</v>
      </c>
      <c r="C197" s="413" t="s">
        <v>119</v>
      </c>
      <c r="D197" s="384">
        <v>0</v>
      </c>
      <c r="E197" s="385">
        <v>0</v>
      </c>
      <c r="F197" s="385">
        <v>0</v>
      </c>
      <c r="G197" s="385">
        <f t="shared" si="30"/>
        <v>0</v>
      </c>
      <c r="H197" s="385">
        <v>0</v>
      </c>
      <c r="I197" s="385">
        <f t="shared" si="31"/>
        <v>0</v>
      </c>
      <c r="J197" s="385">
        <v>0</v>
      </c>
      <c r="K197" s="384">
        <v>0</v>
      </c>
      <c r="L197" s="440">
        <f t="shared" si="32"/>
        <v>0</v>
      </c>
      <c r="M197" s="385">
        <v>0</v>
      </c>
      <c r="N197" s="388">
        <v>0</v>
      </c>
    </row>
    <row r="198" spans="1:14">
      <c r="A198" s="141"/>
      <c r="B198" s="382"/>
      <c r="C198" s="394" t="s">
        <v>93</v>
      </c>
      <c r="D198" s="391">
        <v>0</v>
      </c>
      <c r="E198" s="392">
        <v>0</v>
      </c>
      <c r="F198" s="392">
        <f>SUM(F195:F197)</f>
        <v>211423000</v>
      </c>
      <c r="G198" s="392">
        <f t="shared" si="30"/>
        <v>40.111594480607565</v>
      </c>
      <c r="H198" s="392">
        <f t="shared" ref="H198:K198" si="36">SUM(H195:H197)</f>
        <v>7108000</v>
      </c>
      <c r="I198" s="392">
        <f t="shared" si="31"/>
        <v>2.5705379034999529</v>
      </c>
      <c r="J198" s="392">
        <f t="shared" si="36"/>
        <v>0</v>
      </c>
      <c r="K198" s="392">
        <f t="shared" si="36"/>
        <v>98570</v>
      </c>
      <c r="L198" s="440">
        <f t="shared" si="32"/>
        <v>3.7416984221667338E-2</v>
      </c>
      <c r="M198" s="392">
        <v>211423000</v>
      </c>
      <c r="N198" s="401">
        <f t="shared" si="33"/>
        <v>1.386747326955543</v>
      </c>
    </row>
    <row r="199" spans="1:14">
      <c r="A199" s="141"/>
      <c r="B199" s="382" t="s">
        <v>101</v>
      </c>
      <c r="C199" s="413" t="s">
        <v>102</v>
      </c>
      <c r="D199" s="384"/>
      <c r="E199" s="385"/>
      <c r="F199" s="385"/>
      <c r="G199" s="385"/>
      <c r="H199" s="385"/>
      <c r="I199" s="385"/>
      <c r="J199" s="385"/>
      <c r="K199" s="384"/>
      <c r="L199" s="440"/>
      <c r="M199" s="385"/>
      <c r="N199" s="388"/>
    </row>
    <row r="200" spans="1:14">
      <c r="A200" s="141"/>
      <c r="B200" s="382" t="s">
        <v>101</v>
      </c>
      <c r="C200" s="413" t="s">
        <v>102</v>
      </c>
      <c r="D200" s="384"/>
      <c r="E200" s="385"/>
      <c r="F200" s="385"/>
      <c r="G200" s="385"/>
      <c r="H200" s="385"/>
      <c r="I200" s="385"/>
      <c r="J200" s="385"/>
      <c r="K200" s="384"/>
      <c r="L200" s="440"/>
      <c r="M200" s="385"/>
      <c r="N200" s="388"/>
    </row>
    <row r="201" spans="1:14" ht="13.5" thickBot="1">
      <c r="A201" s="141"/>
      <c r="B201" s="382"/>
      <c r="C201" s="419" t="s">
        <v>98</v>
      </c>
      <c r="D201" s="420">
        <v>242616260</v>
      </c>
      <c r="E201" s="421"/>
      <c r="F201" s="421">
        <f>F183+F177</f>
        <v>527087000</v>
      </c>
      <c r="G201" s="421">
        <f t="shared" ref="G201:K201" si="37">G183+G177</f>
        <v>100</v>
      </c>
      <c r="H201" s="421">
        <f t="shared" si="37"/>
        <v>276518000</v>
      </c>
      <c r="I201" s="421">
        <f t="shared" si="31"/>
        <v>100</v>
      </c>
      <c r="J201" s="421">
        <f t="shared" si="37"/>
        <v>200000</v>
      </c>
      <c r="K201" s="421">
        <f t="shared" si="37"/>
        <v>263436517</v>
      </c>
      <c r="L201" s="421"/>
      <c r="M201" s="421">
        <f>M183+M177</f>
        <v>404384363</v>
      </c>
      <c r="N201" s="423"/>
    </row>
    <row r="202" spans="1:14" ht="13.5" thickTop="1">
      <c r="A202" s="141"/>
      <c r="B202" s="672"/>
      <c r="C202" s="672"/>
      <c r="D202" s="672"/>
      <c r="E202" s="672"/>
      <c r="F202" s="672"/>
      <c r="G202" s="672"/>
      <c r="H202" s="672"/>
      <c r="I202" s="672"/>
      <c r="J202" s="672"/>
      <c r="K202" s="672"/>
      <c r="L202" s="672"/>
      <c r="M202" s="672"/>
      <c r="N202" s="672"/>
    </row>
    <row r="203" spans="1:14">
      <c r="A203" s="141"/>
      <c r="B203" s="142"/>
      <c r="C203" s="141"/>
      <c r="D203" s="141"/>
      <c r="E203" s="141"/>
      <c r="F203" s="141"/>
      <c r="G203" s="141"/>
      <c r="H203" s="141"/>
      <c r="I203" s="141"/>
      <c r="J203" s="141"/>
      <c r="K203" s="141"/>
      <c r="L203" s="141"/>
      <c r="M203" s="141"/>
      <c r="N203" s="141"/>
    </row>
    <row r="207" spans="1:14">
      <c r="A207" s="141"/>
      <c r="B207" s="687" t="s">
        <v>1314</v>
      </c>
      <c r="C207" s="687"/>
      <c r="D207" s="687"/>
      <c r="E207" s="687"/>
      <c r="F207" s="687"/>
      <c r="G207" s="687"/>
      <c r="H207" s="687"/>
      <c r="I207" s="687"/>
      <c r="J207" s="687"/>
      <c r="K207" s="687"/>
      <c r="L207" s="687"/>
      <c r="M207" s="687"/>
      <c r="N207" s="687"/>
    </row>
    <row r="208" spans="1:14">
      <c r="A208" s="141"/>
      <c r="B208" s="688" t="s">
        <v>1311</v>
      </c>
      <c r="C208" s="688"/>
      <c r="D208" s="688"/>
      <c r="E208" s="688"/>
      <c r="F208" s="688"/>
      <c r="G208" s="688"/>
      <c r="H208" s="688"/>
      <c r="I208" s="688"/>
      <c r="J208" s="688"/>
      <c r="K208" s="688"/>
      <c r="L208" s="688"/>
      <c r="M208" s="688"/>
      <c r="N208" s="688"/>
    </row>
    <row r="209" spans="1:14">
      <c r="A209" s="141"/>
      <c r="B209" s="689" t="s">
        <v>1</v>
      </c>
      <c r="C209" s="689"/>
      <c r="D209" s="689"/>
      <c r="E209" s="689"/>
      <c r="F209" s="689"/>
      <c r="G209" s="689"/>
      <c r="H209" s="689"/>
      <c r="I209" s="689"/>
      <c r="J209" s="689"/>
      <c r="K209" s="689"/>
      <c r="L209" s="689"/>
      <c r="M209" s="689"/>
      <c r="N209" s="689"/>
    </row>
    <row r="210" spans="1:14" ht="13.5" thickBot="1">
      <c r="A210" s="673"/>
      <c r="B210" s="141"/>
      <c r="C210" s="141"/>
      <c r="D210" s="141"/>
      <c r="E210" s="141"/>
      <c r="F210" s="141"/>
      <c r="G210" s="141"/>
      <c r="H210" s="141"/>
      <c r="I210" s="141"/>
      <c r="J210" s="141"/>
      <c r="K210" s="141"/>
      <c r="L210" s="141"/>
      <c r="M210" s="141"/>
      <c r="N210" s="141"/>
    </row>
    <row r="211" spans="1:14" ht="14.25" thickTop="1" thickBot="1">
      <c r="A211" s="673"/>
      <c r="B211" s="674" t="s">
        <v>82</v>
      </c>
      <c r="C211" s="675" t="s">
        <v>3</v>
      </c>
      <c r="D211" s="675"/>
      <c r="E211" s="675"/>
      <c r="F211" s="676" t="s">
        <v>4</v>
      </c>
      <c r="G211" s="676"/>
      <c r="H211" s="677" t="s">
        <v>5</v>
      </c>
      <c r="I211" s="677"/>
      <c r="J211" s="677"/>
      <c r="K211" s="677"/>
      <c r="L211" s="677"/>
      <c r="M211" s="677"/>
      <c r="N211" s="677"/>
    </row>
    <row r="212" spans="1:14" ht="13.5" thickTop="1">
      <c r="A212" s="141"/>
      <c r="B212" s="674"/>
      <c r="C212" s="675"/>
      <c r="D212" s="675"/>
      <c r="E212" s="675"/>
      <c r="F212" s="676"/>
      <c r="G212" s="676"/>
      <c r="H212" s="677"/>
      <c r="I212" s="677"/>
      <c r="J212" s="677"/>
      <c r="K212" s="677"/>
      <c r="L212" s="677"/>
      <c r="M212" s="677"/>
      <c r="N212" s="677"/>
    </row>
    <row r="213" spans="1:14">
      <c r="A213" s="141"/>
      <c r="B213" s="376" t="s">
        <v>83</v>
      </c>
      <c r="C213" s="678" t="s">
        <v>39</v>
      </c>
      <c r="D213" s="678"/>
      <c r="E213" s="678"/>
      <c r="F213" s="679" t="s">
        <v>84</v>
      </c>
      <c r="G213" s="679"/>
      <c r="H213" s="680" t="s">
        <v>38</v>
      </c>
      <c r="I213" s="680"/>
      <c r="J213" s="680"/>
      <c r="K213" s="680"/>
      <c r="L213" s="680"/>
      <c r="M213" s="680"/>
      <c r="N213" s="680"/>
    </row>
    <row r="214" spans="1:14" ht="13.5" thickBot="1">
      <c r="A214" s="141"/>
      <c r="B214" s="681" t="s">
        <v>6</v>
      </c>
      <c r="C214" s="681"/>
      <c r="D214" s="682" t="s">
        <v>85</v>
      </c>
      <c r="E214" s="682"/>
      <c r="F214" s="682"/>
      <c r="G214" s="682"/>
      <c r="H214" s="682"/>
      <c r="I214" s="682"/>
      <c r="J214" s="682"/>
      <c r="K214" s="682"/>
      <c r="L214" s="682"/>
      <c r="M214" s="682"/>
      <c r="N214" s="682"/>
    </row>
    <row r="215" spans="1:14" ht="16.5" customHeight="1" thickTop="1" thickBot="1">
      <c r="A215" s="141"/>
      <c r="B215" s="681"/>
      <c r="C215" s="681"/>
      <c r="D215" s="163" t="s">
        <v>86</v>
      </c>
      <c r="E215" s="164">
        <v>2024</v>
      </c>
      <c r="F215" s="683" t="s">
        <v>9</v>
      </c>
      <c r="G215" s="683"/>
      <c r="H215" s="683" t="s">
        <v>9</v>
      </c>
      <c r="I215" s="683"/>
      <c r="J215" s="377" t="s">
        <v>9</v>
      </c>
      <c r="K215" s="683" t="s">
        <v>9</v>
      </c>
      <c r="L215" s="683"/>
      <c r="M215" s="684" t="s">
        <v>284</v>
      </c>
      <c r="N215" s="685" t="s">
        <v>11</v>
      </c>
    </row>
    <row r="216" spans="1:14" ht="39.75" thickTop="1" thickBot="1">
      <c r="A216" s="141"/>
      <c r="B216" s="681"/>
      <c r="C216" s="681"/>
      <c r="D216" s="143" t="s">
        <v>88</v>
      </c>
      <c r="E216" s="165" t="s">
        <v>13</v>
      </c>
      <c r="F216" s="145" t="s">
        <v>14</v>
      </c>
      <c r="G216" s="144" t="s">
        <v>13</v>
      </c>
      <c r="H216" s="145" t="s">
        <v>15</v>
      </c>
      <c r="I216" s="144" t="s">
        <v>13</v>
      </c>
      <c r="J216" s="166" t="s">
        <v>89</v>
      </c>
      <c r="K216" s="145" t="s">
        <v>17</v>
      </c>
      <c r="L216" s="144" t="s">
        <v>13</v>
      </c>
      <c r="M216" s="684"/>
      <c r="N216" s="685"/>
    </row>
    <row r="217" spans="1:14" ht="14.25" thickTop="1" thickBot="1">
      <c r="A217" s="141"/>
      <c r="B217" s="681"/>
      <c r="C217" s="681"/>
      <c r="D217" s="146" t="s">
        <v>18</v>
      </c>
      <c r="E217" s="146" t="s">
        <v>19</v>
      </c>
      <c r="F217" s="146" t="s">
        <v>20</v>
      </c>
      <c r="G217" s="146" t="s">
        <v>21</v>
      </c>
      <c r="H217" s="146" t="s">
        <v>22</v>
      </c>
      <c r="I217" s="146" t="s">
        <v>23</v>
      </c>
      <c r="J217" s="146" t="s">
        <v>24</v>
      </c>
      <c r="K217" s="146" t="s">
        <v>25</v>
      </c>
      <c r="L217" s="146" t="s">
        <v>26</v>
      </c>
      <c r="M217" s="146" t="s">
        <v>27</v>
      </c>
      <c r="N217" s="147" t="s">
        <v>28</v>
      </c>
    </row>
    <row r="218" spans="1:14" ht="13.5" thickTop="1">
      <c r="A218" s="141"/>
      <c r="B218" s="686" t="s">
        <v>49</v>
      </c>
      <c r="C218" s="686"/>
      <c r="D218" s="148"/>
      <c r="E218" s="149"/>
      <c r="F218" s="148"/>
      <c r="G218" s="149"/>
      <c r="H218" s="148"/>
      <c r="I218" s="149"/>
      <c r="J218" s="150"/>
      <c r="K218" s="148"/>
      <c r="L218" s="149"/>
      <c r="M218" s="148"/>
      <c r="N218" s="378"/>
    </row>
    <row r="219" spans="1:14">
      <c r="A219" s="141"/>
      <c r="B219" s="379" t="s">
        <v>30</v>
      </c>
      <c r="C219" s="380" t="s">
        <v>31</v>
      </c>
      <c r="D219" s="148"/>
      <c r="E219" s="149"/>
      <c r="F219" s="148"/>
      <c r="G219" s="149"/>
      <c r="H219" s="148"/>
      <c r="I219" s="149"/>
      <c r="J219" s="381"/>
      <c r="K219" s="148"/>
      <c r="L219" s="149"/>
      <c r="M219" s="148"/>
      <c r="N219" s="378"/>
    </row>
    <row r="220" spans="1:14">
      <c r="A220" s="141"/>
      <c r="B220" s="382" t="s">
        <v>51</v>
      </c>
      <c r="C220" s="383" t="s">
        <v>52</v>
      </c>
      <c r="D220" s="384">
        <v>316524452</v>
      </c>
      <c r="E220" s="385">
        <v>47.2</v>
      </c>
      <c r="F220" s="385">
        <v>311200000</v>
      </c>
      <c r="G220" s="385">
        <v>47.2</v>
      </c>
      <c r="H220" s="154">
        <v>357416000</v>
      </c>
      <c r="I220" s="154">
        <v>47.2</v>
      </c>
      <c r="J220" s="154">
        <v>0</v>
      </c>
      <c r="K220" s="437">
        <v>356835813</v>
      </c>
      <c r="L220" s="154">
        <v>47.2</v>
      </c>
      <c r="M220" s="154">
        <f>+H220-K220</f>
        <v>580187</v>
      </c>
      <c r="N220" s="446">
        <f>+(K220/H220)*100</f>
        <v>99.837671788616063</v>
      </c>
    </row>
    <row r="221" spans="1:14">
      <c r="A221" s="141"/>
      <c r="B221" s="382" t="s">
        <v>53</v>
      </c>
      <c r="C221" s="383" t="s">
        <v>54</v>
      </c>
      <c r="D221" s="384">
        <v>50781669</v>
      </c>
      <c r="E221" s="385">
        <v>48.4</v>
      </c>
      <c r="F221" s="385">
        <v>49876000</v>
      </c>
      <c r="G221" s="385">
        <v>48.4</v>
      </c>
      <c r="H221" s="154">
        <v>61660000</v>
      </c>
      <c r="I221" s="154">
        <v>48.4</v>
      </c>
      <c r="J221" s="154">
        <v>0</v>
      </c>
      <c r="K221" s="437">
        <v>58248663</v>
      </c>
      <c r="L221" s="154">
        <v>48.4</v>
      </c>
      <c r="M221" s="154">
        <f>+H221-K221</f>
        <v>3411337</v>
      </c>
      <c r="N221" s="446">
        <f t="shared" ref="N221:N222" si="38">+(K221/H221)*100</f>
        <v>94.46750405449238</v>
      </c>
    </row>
    <row r="222" spans="1:14">
      <c r="A222" s="141"/>
      <c r="B222" s="382" t="s">
        <v>55</v>
      </c>
      <c r="C222" s="383" t="s">
        <v>56</v>
      </c>
      <c r="D222" s="384">
        <v>551196969</v>
      </c>
      <c r="E222" s="385">
        <v>26.6</v>
      </c>
      <c r="F222" s="385">
        <v>630400000</v>
      </c>
      <c r="G222" s="385">
        <v>26.6</v>
      </c>
      <c r="H222" s="154">
        <v>654400000</v>
      </c>
      <c r="I222" s="154">
        <v>26.6</v>
      </c>
      <c r="J222" s="154">
        <v>0</v>
      </c>
      <c r="K222" s="437">
        <v>628286424</v>
      </c>
      <c r="L222" s="154">
        <v>26.6</v>
      </c>
      <c r="M222" s="154">
        <f>+H222-K222</f>
        <v>26113576</v>
      </c>
      <c r="N222" s="446">
        <f t="shared" si="38"/>
        <v>96.009539119804401</v>
      </c>
    </row>
    <row r="223" spans="1:14">
      <c r="A223" s="141"/>
      <c r="B223" s="382" t="s">
        <v>57</v>
      </c>
      <c r="C223" s="383" t="s">
        <v>58</v>
      </c>
      <c r="D223" s="384">
        <v>0</v>
      </c>
      <c r="E223" s="385">
        <v>0</v>
      </c>
      <c r="F223" s="385">
        <v>0</v>
      </c>
      <c r="G223" s="385">
        <v>0</v>
      </c>
      <c r="H223" s="154">
        <v>0</v>
      </c>
      <c r="I223" s="154">
        <v>0</v>
      </c>
      <c r="J223" s="154">
        <v>0</v>
      </c>
      <c r="K223" s="437">
        <v>0</v>
      </c>
      <c r="L223" s="154">
        <v>0</v>
      </c>
      <c r="M223" s="154">
        <v>0</v>
      </c>
      <c r="N223" s="217">
        <v>0</v>
      </c>
    </row>
    <row r="224" spans="1:14">
      <c r="A224" s="141"/>
      <c r="B224" s="382" t="s">
        <v>59</v>
      </c>
      <c r="C224" s="383" t="s">
        <v>60</v>
      </c>
      <c r="D224" s="384">
        <v>0</v>
      </c>
      <c r="E224" s="385">
        <v>0</v>
      </c>
      <c r="F224" s="385">
        <v>0</v>
      </c>
      <c r="G224" s="385">
        <v>0</v>
      </c>
      <c r="H224" s="154">
        <v>0</v>
      </c>
      <c r="I224" s="154">
        <v>0</v>
      </c>
      <c r="J224" s="154">
        <v>0</v>
      </c>
      <c r="K224" s="437">
        <v>0</v>
      </c>
      <c r="L224" s="154">
        <v>0</v>
      </c>
      <c r="M224" s="154">
        <v>0</v>
      </c>
      <c r="N224" s="217">
        <v>0</v>
      </c>
    </row>
    <row r="225" spans="1:14">
      <c r="A225" s="141"/>
      <c r="B225" s="382" t="s">
        <v>61</v>
      </c>
      <c r="C225" s="383" t="s">
        <v>62</v>
      </c>
      <c r="D225" s="384">
        <v>0</v>
      </c>
      <c r="E225" s="385">
        <v>0</v>
      </c>
      <c r="F225" s="385">
        <v>0</v>
      </c>
      <c r="G225" s="385">
        <v>0</v>
      </c>
      <c r="H225" s="154">
        <v>0</v>
      </c>
      <c r="I225" s="154">
        <v>0</v>
      </c>
      <c r="J225" s="154">
        <v>0</v>
      </c>
      <c r="K225" s="437">
        <v>0</v>
      </c>
      <c r="L225" s="154">
        <v>0</v>
      </c>
      <c r="M225" s="154">
        <v>0</v>
      </c>
      <c r="N225" s="217">
        <v>0</v>
      </c>
    </row>
    <row r="226" spans="1:14">
      <c r="A226" s="141"/>
      <c r="B226" s="382" t="s">
        <v>63</v>
      </c>
      <c r="C226" s="383" t="s">
        <v>64</v>
      </c>
      <c r="D226" s="384">
        <v>6855630</v>
      </c>
      <c r="E226" s="385">
        <v>33</v>
      </c>
      <c r="F226" s="385">
        <v>0</v>
      </c>
      <c r="G226" s="385">
        <v>33</v>
      </c>
      <c r="H226" s="154">
        <v>3042142</v>
      </c>
      <c r="I226" s="154">
        <v>33</v>
      </c>
      <c r="J226" s="154">
        <v>1400000</v>
      </c>
      <c r="K226" s="437">
        <v>1456607</v>
      </c>
      <c r="L226" s="154">
        <v>33</v>
      </c>
      <c r="M226" s="154">
        <f>+H226-K226</f>
        <v>1585535</v>
      </c>
      <c r="N226" s="446">
        <f t="shared" ref="N226:N230" si="39">+(K226/H226)*100</f>
        <v>47.880966766179881</v>
      </c>
    </row>
    <row r="227" spans="1:14">
      <c r="A227" s="141"/>
      <c r="B227" s="389"/>
      <c r="C227" s="390" t="s">
        <v>91</v>
      </c>
      <c r="D227" s="391">
        <v>925358720</v>
      </c>
      <c r="E227" s="392">
        <v>34.200000000000003</v>
      </c>
      <c r="F227" s="392">
        <v>991476000</v>
      </c>
      <c r="G227" s="392">
        <v>34.200000000000003</v>
      </c>
      <c r="H227" s="156">
        <f>+H220+H221+H222+H226</f>
        <v>1076518142</v>
      </c>
      <c r="I227" s="156">
        <v>34.200000000000003</v>
      </c>
      <c r="J227" s="156">
        <v>1400000</v>
      </c>
      <c r="K227" s="156">
        <f>+K220+K221+K222+K226</f>
        <v>1044827507</v>
      </c>
      <c r="L227" s="156">
        <v>34.200000000000003</v>
      </c>
      <c r="M227" s="156">
        <f>+H227-K227</f>
        <v>31690635</v>
      </c>
      <c r="N227" s="446">
        <f t="shared" si="39"/>
        <v>97.056191274108599</v>
      </c>
    </row>
    <row r="228" spans="1:14">
      <c r="A228" s="141"/>
      <c r="B228" s="382" t="s">
        <v>66</v>
      </c>
      <c r="C228" s="383" t="s">
        <v>67</v>
      </c>
      <c r="D228" s="384">
        <v>20274227</v>
      </c>
      <c r="E228" s="385">
        <v>0</v>
      </c>
      <c r="F228" s="385">
        <v>30000000</v>
      </c>
      <c r="G228" s="385">
        <v>0</v>
      </c>
      <c r="H228" s="154">
        <v>20676414</v>
      </c>
      <c r="I228" s="154">
        <v>0</v>
      </c>
      <c r="J228" s="154">
        <v>-30000000</v>
      </c>
      <c r="K228" s="437">
        <v>10213822</v>
      </c>
      <c r="L228" s="154">
        <v>0</v>
      </c>
      <c r="M228" s="154">
        <f>+H228-K228</f>
        <v>10462592</v>
      </c>
      <c r="N228" s="446">
        <f t="shared" si="39"/>
        <v>49.398420828679477</v>
      </c>
    </row>
    <row r="229" spans="1:14">
      <c r="A229" s="141"/>
      <c r="B229" s="382" t="s">
        <v>68</v>
      </c>
      <c r="C229" s="383" t="s">
        <v>69</v>
      </c>
      <c r="D229" s="384">
        <v>1699965400</v>
      </c>
      <c r="E229" s="385">
        <v>36.5</v>
      </c>
      <c r="F229" s="385">
        <v>1860000000</v>
      </c>
      <c r="G229" s="385">
        <v>36.5</v>
      </c>
      <c r="H229" s="154">
        <v>2334368586</v>
      </c>
      <c r="I229" s="154">
        <v>36.5</v>
      </c>
      <c r="J229" s="154">
        <v>30000000</v>
      </c>
      <c r="K229" s="437">
        <v>2275238110</v>
      </c>
      <c r="L229" s="154">
        <v>36.5</v>
      </c>
      <c r="M229" s="154">
        <f>+H229-K229</f>
        <v>59130476</v>
      </c>
      <c r="N229" s="446">
        <f t="shared" si="39"/>
        <v>97.466960601053941</v>
      </c>
    </row>
    <row r="230" spans="1:14">
      <c r="A230" s="141"/>
      <c r="B230" s="389"/>
      <c r="C230" s="394" t="s">
        <v>92</v>
      </c>
      <c r="D230" s="391">
        <v>1720239627</v>
      </c>
      <c r="E230" s="392">
        <v>36.6</v>
      </c>
      <c r="F230" s="392">
        <v>1890000000</v>
      </c>
      <c r="G230" s="392">
        <v>36.6</v>
      </c>
      <c r="H230" s="156">
        <f>+H228+H229</f>
        <v>2355045000</v>
      </c>
      <c r="I230" s="156">
        <v>36.6</v>
      </c>
      <c r="J230" s="156">
        <v>0</v>
      </c>
      <c r="K230" s="447">
        <f>+K228+K229</f>
        <v>2285451932</v>
      </c>
      <c r="L230" s="156">
        <v>36.6</v>
      </c>
      <c r="M230" s="156">
        <f>+H230-K230</f>
        <v>69593068</v>
      </c>
      <c r="N230" s="446">
        <f t="shared" si="39"/>
        <v>97.04493680587845</v>
      </c>
    </row>
    <row r="231" spans="1:14">
      <c r="A231" s="141"/>
      <c r="B231" s="382" t="s">
        <v>66</v>
      </c>
      <c r="C231" s="383" t="s">
        <v>67</v>
      </c>
      <c r="D231" s="384">
        <v>0</v>
      </c>
      <c r="E231" s="385">
        <v>0</v>
      </c>
      <c r="F231" s="385">
        <v>0</v>
      </c>
      <c r="G231" s="385">
        <v>0</v>
      </c>
      <c r="H231" s="154">
        <v>0</v>
      </c>
      <c r="I231" s="154">
        <v>0</v>
      </c>
      <c r="J231" s="154">
        <v>0</v>
      </c>
      <c r="K231" s="437">
        <v>0</v>
      </c>
      <c r="L231" s="154">
        <v>0</v>
      </c>
      <c r="M231" s="154">
        <v>0</v>
      </c>
      <c r="N231" s="217">
        <v>0</v>
      </c>
    </row>
    <row r="232" spans="1:14">
      <c r="A232" s="141"/>
      <c r="B232" s="382" t="s">
        <v>68</v>
      </c>
      <c r="C232" s="383" t="s">
        <v>69</v>
      </c>
      <c r="D232" s="384">
        <v>0</v>
      </c>
      <c r="E232" s="385">
        <v>0</v>
      </c>
      <c r="F232" s="385">
        <v>0</v>
      </c>
      <c r="G232" s="385">
        <v>0</v>
      </c>
      <c r="H232" s="154">
        <v>0</v>
      </c>
      <c r="I232" s="154">
        <v>0</v>
      </c>
      <c r="J232" s="154">
        <v>0</v>
      </c>
      <c r="K232" s="437">
        <v>0</v>
      </c>
      <c r="L232" s="154">
        <v>0</v>
      </c>
      <c r="M232" s="154">
        <v>0</v>
      </c>
      <c r="N232" s="217">
        <v>0</v>
      </c>
    </row>
    <row r="233" spans="1:14">
      <c r="A233" s="141"/>
      <c r="B233" s="389"/>
      <c r="C233" s="390" t="s">
        <v>93</v>
      </c>
      <c r="D233" s="391">
        <v>0</v>
      </c>
      <c r="E233" s="392">
        <v>0</v>
      </c>
      <c r="F233" s="392">
        <v>0</v>
      </c>
      <c r="G233" s="392">
        <v>0</v>
      </c>
      <c r="H233" s="156">
        <v>0</v>
      </c>
      <c r="I233" s="156">
        <v>0</v>
      </c>
      <c r="J233" s="156">
        <v>0</v>
      </c>
      <c r="K233" s="447">
        <v>0</v>
      </c>
      <c r="L233" s="156">
        <v>0</v>
      </c>
      <c r="M233" s="156">
        <v>0</v>
      </c>
      <c r="N233" s="448">
        <v>0</v>
      </c>
    </row>
    <row r="234" spans="1:14">
      <c r="A234" s="141"/>
      <c r="B234" s="398"/>
      <c r="C234" s="399" t="s">
        <v>94</v>
      </c>
      <c r="D234" s="400">
        <v>1720239627</v>
      </c>
      <c r="E234" s="400">
        <v>36.6</v>
      </c>
      <c r="F234" s="400">
        <v>1890000000</v>
      </c>
      <c r="G234" s="400">
        <v>36.6</v>
      </c>
      <c r="H234" s="439">
        <f>+H230</f>
        <v>2355045000</v>
      </c>
      <c r="I234" s="439">
        <v>36.6</v>
      </c>
      <c r="J234" s="439">
        <v>0</v>
      </c>
      <c r="K234" s="439">
        <f>+K230</f>
        <v>2285451932</v>
      </c>
      <c r="L234" s="439">
        <v>36.6</v>
      </c>
      <c r="M234" s="439">
        <f>+H234-K234</f>
        <v>69593068</v>
      </c>
      <c r="N234" s="446">
        <f t="shared" ref="N234:N235" si="40">+(K234/H234)*100</f>
        <v>97.04493680587845</v>
      </c>
    </row>
    <row r="235" spans="1:14">
      <c r="A235" s="141"/>
      <c r="B235" s="398"/>
      <c r="C235" s="399" t="s">
        <v>95</v>
      </c>
      <c r="D235" s="400">
        <v>2645598347</v>
      </c>
      <c r="E235" s="400">
        <v>35.700000000000003</v>
      </c>
      <c r="F235" s="400">
        <v>2881476000</v>
      </c>
      <c r="G235" s="400">
        <v>35.700000000000003</v>
      </c>
      <c r="H235" s="439">
        <f>+H230+H227</f>
        <v>3431563142</v>
      </c>
      <c r="I235" s="439">
        <v>35.700000000000003</v>
      </c>
      <c r="J235" s="439">
        <v>1400000</v>
      </c>
      <c r="K235" s="439">
        <f>+K234+K227</f>
        <v>3330279439</v>
      </c>
      <c r="L235" s="439">
        <v>35.700000000000003</v>
      </c>
      <c r="M235" s="439">
        <f>+H235-K235</f>
        <v>101283703</v>
      </c>
      <c r="N235" s="446">
        <f t="shared" si="40"/>
        <v>97.048467453203585</v>
      </c>
    </row>
    <row r="236" spans="1:14">
      <c r="A236" s="141"/>
      <c r="B236" s="389"/>
      <c r="C236" s="394" t="s">
        <v>96</v>
      </c>
      <c r="D236" s="391">
        <v>0</v>
      </c>
      <c r="E236" s="392"/>
      <c r="F236" s="392"/>
      <c r="G236" s="392"/>
      <c r="H236" s="156"/>
      <c r="I236" s="156"/>
      <c r="J236" s="156"/>
      <c r="K236" s="447">
        <v>0</v>
      </c>
      <c r="L236" s="156"/>
      <c r="M236" s="156"/>
      <c r="N236" s="448"/>
    </row>
    <row r="237" spans="1:14">
      <c r="A237" s="141"/>
      <c r="B237" s="389"/>
      <c r="C237" s="394" t="s">
        <v>97</v>
      </c>
      <c r="D237" s="391">
        <v>0</v>
      </c>
      <c r="E237" s="392"/>
      <c r="F237" s="392"/>
      <c r="G237" s="392"/>
      <c r="H237" s="156"/>
      <c r="I237" s="156"/>
      <c r="J237" s="156"/>
      <c r="K237" s="447">
        <v>0</v>
      </c>
      <c r="L237" s="156"/>
      <c r="M237" s="156"/>
      <c r="N237" s="448"/>
    </row>
    <row r="238" spans="1:14" ht="13.5" thickBot="1">
      <c r="A238" s="141"/>
      <c r="B238" s="398"/>
      <c r="C238" s="399" t="s">
        <v>98</v>
      </c>
      <c r="D238" s="397">
        <v>2645598347</v>
      </c>
      <c r="E238" s="400"/>
      <c r="F238" s="400"/>
      <c r="G238" s="400"/>
      <c r="H238" s="439">
        <f>+H235</f>
        <v>3431563142</v>
      </c>
      <c r="I238" s="439"/>
      <c r="J238" s="439"/>
      <c r="K238" s="438">
        <f>+K235</f>
        <v>3330279439</v>
      </c>
      <c r="L238" s="439"/>
      <c r="M238" s="439">
        <f>+H238-K238</f>
        <v>101283703</v>
      </c>
      <c r="N238" s="446">
        <f t="shared" ref="N238" si="41">+(K238/H238)*100</f>
        <v>97.048467453203585</v>
      </c>
    </row>
    <row r="239" spans="1:14" ht="13.5" thickTop="1">
      <c r="A239" s="141"/>
      <c r="B239" s="671" t="s">
        <v>99</v>
      </c>
      <c r="C239" s="671"/>
      <c r="D239" s="404"/>
      <c r="E239" s="405"/>
      <c r="F239" s="404"/>
      <c r="G239" s="405"/>
      <c r="H239" s="404"/>
      <c r="I239" s="405"/>
      <c r="J239" s="407"/>
      <c r="K239" s="404"/>
      <c r="L239" s="405"/>
      <c r="M239" s="404"/>
      <c r="N239" s="408"/>
    </row>
    <row r="240" spans="1:14">
      <c r="A240" s="141"/>
      <c r="B240" s="409" t="s">
        <v>50</v>
      </c>
      <c r="C240" s="380" t="s">
        <v>31</v>
      </c>
      <c r="D240" s="148"/>
      <c r="E240" s="149"/>
      <c r="F240" s="148"/>
      <c r="G240" s="149"/>
      <c r="H240" s="148"/>
      <c r="I240" s="149"/>
      <c r="J240" s="381"/>
      <c r="K240" s="148"/>
      <c r="L240" s="149"/>
      <c r="M240" s="148"/>
      <c r="N240" s="378"/>
    </row>
    <row r="241" spans="1:14">
      <c r="A241" s="141"/>
      <c r="B241" s="382"/>
      <c r="C241" s="411" t="s">
        <v>100</v>
      </c>
      <c r="D241" s="397">
        <v>925358720</v>
      </c>
      <c r="E241" s="400">
        <v>35</v>
      </c>
      <c r="F241" s="400">
        <v>991476000</v>
      </c>
      <c r="G241" s="400">
        <v>34.4</v>
      </c>
      <c r="H241" s="439">
        <f>+H242+H243+H244+H245+H246</f>
        <v>1076518142</v>
      </c>
      <c r="I241" s="439">
        <v>34.4</v>
      </c>
      <c r="J241" s="439">
        <v>1400000</v>
      </c>
      <c r="K241" s="439">
        <f>+K227</f>
        <v>1044827507</v>
      </c>
      <c r="L241" s="439">
        <v>32.9</v>
      </c>
      <c r="M241" s="154">
        <f>+H241-K241</f>
        <v>31690635</v>
      </c>
      <c r="N241" s="446">
        <f t="shared" ref="N241" si="42">+(K241/H241)*100</f>
        <v>97.056191274108599</v>
      </c>
    </row>
    <row r="242" spans="1:14">
      <c r="A242" s="141"/>
      <c r="B242" s="382" t="s">
        <v>101</v>
      </c>
      <c r="C242" s="413" t="s">
        <v>102</v>
      </c>
      <c r="D242" s="384"/>
      <c r="E242" s="385"/>
      <c r="F242" s="385"/>
      <c r="G242" s="385"/>
      <c r="H242" s="154"/>
      <c r="I242" s="154"/>
      <c r="J242" s="154"/>
      <c r="K242" s="437"/>
      <c r="L242" s="154"/>
      <c r="M242" s="154"/>
      <c r="N242" s="217"/>
    </row>
    <row r="243" spans="1:14">
      <c r="A243" s="141"/>
      <c r="B243" s="382" t="s">
        <v>535</v>
      </c>
      <c r="C243" s="413" t="s">
        <v>536</v>
      </c>
      <c r="D243" s="384">
        <v>113303110</v>
      </c>
      <c r="E243" s="385">
        <v>4.3</v>
      </c>
      <c r="F243" s="385">
        <v>80000000</v>
      </c>
      <c r="G243" s="385">
        <v>2.8</v>
      </c>
      <c r="H243" s="154">
        <v>80000000</v>
      </c>
      <c r="I243" s="154">
        <v>2.8</v>
      </c>
      <c r="J243" s="154">
        <v>0</v>
      </c>
      <c r="K243" s="437">
        <v>79496450</v>
      </c>
      <c r="L243" s="154">
        <v>1.4</v>
      </c>
      <c r="M243" s="154">
        <f>+H243-K243</f>
        <v>503550</v>
      </c>
      <c r="N243" s="446">
        <f t="shared" ref="N243:N247" si="43">+(K243/H243)*100</f>
        <v>99.370562500000005</v>
      </c>
    </row>
    <row r="244" spans="1:14">
      <c r="A244" s="141"/>
      <c r="B244" s="382" t="s">
        <v>537</v>
      </c>
      <c r="C244" s="413" t="s">
        <v>538</v>
      </c>
      <c r="D244" s="384">
        <v>336975583</v>
      </c>
      <c r="E244" s="385">
        <v>12.7</v>
      </c>
      <c r="F244" s="385">
        <v>207400000</v>
      </c>
      <c r="G244" s="385">
        <v>7.2</v>
      </c>
      <c r="H244" s="154">
        <v>290850567</v>
      </c>
      <c r="I244" s="154">
        <v>7.2</v>
      </c>
      <c r="J244" s="154">
        <v>0</v>
      </c>
      <c r="K244" s="437">
        <v>268392916</v>
      </c>
      <c r="L244" s="154">
        <v>4.0999999999999996</v>
      </c>
      <c r="M244" s="154">
        <f>+H244-K244</f>
        <v>22457651</v>
      </c>
      <c r="N244" s="446">
        <f t="shared" si="43"/>
        <v>92.278629114723358</v>
      </c>
    </row>
    <row r="245" spans="1:14" ht="25.5">
      <c r="A245" s="141"/>
      <c r="B245" s="382" t="s">
        <v>539</v>
      </c>
      <c r="C245" s="413" t="s">
        <v>540</v>
      </c>
      <c r="D245" s="384">
        <v>468224397</v>
      </c>
      <c r="E245" s="385">
        <v>17.7</v>
      </c>
      <c r="F245" s="385">
        <v>343000000</v>
      </c>
      <c r="G245" s="385">
        <v>11.9</v>
      </c>
      <c r="H245" s="154">
        <v>286591575</v>
      </c>
      <c r="I245" s="154">
        <v>11.9</v>
      </c>
      <c r="J245" s="154">
        <v>0</v>
      </c>
      <c r="K245" s="437">
        <v>281853665</v>
      </c>
      <c r="L245" s="154">
        <v>10.8</v>
      </c>
      <c r="M245" s="154">
        <f>+H245-K245</f>
        <v>4737910</v>
      </c>
      <c r="N245" s="446">
        <f t="shared" si="43"/>
        <v>98.346807647782384</v>
      </c>
    </row>
    <row r="246" spans="1:14">
      <c r="A246" s="141"/>
      <c r="B246" s="382" t="s">
        <v>541</v>
      </c>
      <c r="C246" s="413" t="s">
        <v>542</v>
      </c>
      <c r="D246" s="384">
        <v>6855630</v>
      </c>
      <c r="E246" s="385">
        <v>0.3</v>
      </c>
      <c r="F246" s="385">
        <v>361076000</v>
      </c>
      <c r="G246" s="385">
        <v>12.5</v>
      </c>
      <c r="H246" s="154">
        <f>+H220+H221</f>
        <v>419076000</v>
      </c>
      <c r="I246" s="154">
        <v>12.6</v>
      </c>
      <c r="J246" s="154">
        <v>1400000</v>
      </c>
      <c r="K246" s="437">
        <f>+K220+K221</f>
        <v>415084476</v>
      </c>
      <c r="L246" s="154">
        <v>16.600000000000001</v>
      </c>
      <c r="M246" s="154">
        <f>+H246-K246</f>
        <v>3991524</v>
      </c>
      <c r="N246" s="446">
        <f t="shared" si="43"/>
        <v>99.04754173467343</v>
      </c>
    </row>
    <row r="247" spans="1:14">
      <c r="A247" s="141"/>
      <c r="B247" s="382"/>
      <c r="C247" s="411" t="s">
        <v>113</v>
      </c>
      <c r="D247" s="397">
        <v>1720239627</v>
      </c>
      <c r="E247" s="400">
        <v>65</v>
      </c>
      <c r="F247" s="400">
        <v>1890000000</v>
      </c>
      <c r="G247" s="400">
        <v>65.599999999999994</v>
      </c>
      <c r="H247" s="439">
        <f>+H234</f>
        <v>2355045000</v>
      </c>
      <c r="I247" s="439">
        <v>65.599999999999994</v>
      </c>
      <c r="J247" s="439">
        <v>0</v>
      </c>
      <c r="K247" s="439">
        <f>+K234</f>
        <v>2285451932</v>
      </c>
      <c r="L247" s="439">
        <v>67.099999999999994</v>
      </c>
      <c r="M247" s="439">
        <f>+H247-K247</f>
        <v>69593068</v>
      </c>
      <c r="N247" s="446">
        <f t="shared" si="43"/>
        <v>97.04493680587845</v>
      </c>
    </row>
    <row r="248" spans="1:14">
      <c r="A248" s="141"/>
      <c r="B248" s="382" t="s">
        <v>101</v>
      </c>
      <c r="C248" s="413" t="s">
        <v>102</v>
      </c>
      <c r="D248" s="384"/>
      <c r="E248" s="385"/>
      <c r="F248" s="385"/>
      <c r="G248" s="385"/>
      <c r="H248" s="154"/>
      <c r="I248" s="154"/>
      <c r="J248" s="154"/>
      <c r="K248" s="437"/>
      <c r="L248" s="154"/>
      <c r="M248" s="154"/>
      <c r="N248" s="217"/>
    </row>
    <row r="249" spans="1:14">
      <c r="A249" s="141"/>
      <c r="B249" s="382" t="s">
        <v>543</v>
      </c>
      <c r="C249" s="413" t="s">
        <v>544</v>
      </c>
      <c r="D249" s="384">
        <v>7316766</v>
      </c>
      <c r="E249" s="385">
        <v>0.3</v>
      </c>
      <c r="F249" s="385">
        <v>0</v>
      </c>
      <c r="G249" s="385">
        <v>0</v>
      </c>
      <c r="H249" s="154">
        <v>0</v>
      </c>
      <c r="I249" s="154">
        <v>0</v>
      </c>
      <c r="J249" s="154">
        <v>0</v>
      </c>
      <c r="K249" s="437">
        <v>0</v>
      </c>
      <c r="L249" s="154">
        <v>0</v>
      </c>
      <c r="M249" s="154">
        <v>0</v>
      </c>
      <c r="N249" s="217">
        <v>0</v>
      </c>
    </row>
    <row r="250" spans="1:14" ht="25.5">
      <c r="A250" s="141"/>
      <c r="B250" s="382" t="s">
        <v>545</v>
      </c>
      <c r="C250" s="413" t="s">
        <v>546</v>
      </c>
      <c r="D250" s="384">
        <v>160510307</v>
      </c>
      <c r="E250" s="385">
        <v>6.1</v>
      </c>
      <c r="F250" s="385">
        <v>0</v>
      </c>
      <c r="G250" s="385">
        <v>0</v>
      </c>
      <c r="H250" s="154">
        <v>0</v>
      </c>
      <c r="I250" s="154">
        <v>0</v>
      </c>
      <c r="J250" s="154">
        <v>0</v>
      </c>
      <c r="K250" s="437">
        <v>0</v>
      </c>
      <c r="L250" s="154">
        <v>0</v>
      </c>
      <c r="M250" s="154">
        <v>0</v>
      </c>
      <c r="N250" s="217">
        <v>0</v>
      </c>
    </row>
    <row r="251" spans="1:14" ht="25.5">
      <c r="A251" s="141"/>
      <c r="B251" s="382" t="s">
        <v>547</v>
      </c>
      <c r="C251" s="413" t="s">
        <v>548</v>
      </c>
      <c r="D251" s="384">
        <v>26697495</v>
      </c>
      <c r="E251" s="385">
        <v>1</v>
      </c>
      <c r="F251" s="385">
        <v>0</v>
      </c>
      <c r="G251" s="385">
        <v>0</v>
      </c>
      <c r="H251" s="154">
        <v>0</v>
      </c>
      <c r="I251" s="154">
        <v>0</v>
      </c>
      <c r="J251" s="154">
        <v>0</v>
      </c>
      <c r="K251" s="437">
        <v>0</v>
      </c>
      <c r="L251" s="154">
        <v>0</v>
      </c>
      <c r="M251" s="154">
        <v>0</v>
      </c>
      <c r="N251" s="217">
        <v>0</v>
      </c>
    </row>
    <row r="252" spans="1:14">
      <c r="A252" s="141"/>
      <c r="B252" s="382" t="s">
        <v>549</v>
      </c>
      <c r="C252" s="413" t="s">
        <v>550</v>
      </c>
      <c r="D252" s="384">
        <v>23694731</v>
      </c>
      <c r="E252" s="385">
        <v>0.9</v>
      </c>
      <c r="F252" s="385">
        <v>0</v>
      </c>
      <c r="G252" s="385">
        <v>0</v>
      </c>
      <c r="H252" s="154">
        <v>0</v>
      </c>
      <c r="I252" s="154">
        <v>0</v>
      </c>
      <c r="J252" s="154">
        <v>0</v>
      </c>
      <c r="K252" s="437">
        <v>0</v>
      </c>
      <c r="L252" s="154">
        <v>0</v>
      </c>
      <c r="M252" s="154">
        <v>0</v>
      </c>
      <c r="N252" s="217">
        <v>0</v>
      </c>
    </row>
    <row r="253" spans="1:14">
      <c r="A253" s="141"/>
      <c r="B253" s="382" t="s">
        <v>551</v>
      </c>
      <c r="C253" s="413" t="s">
        <v>552</v>
      </c>
      <c r="D253" s="384">
        <v>49812929</v>
      </c>
      <c r="E253" s="385">
        <v>1.9</v>
      </c>
      <c r="F253" s="385">
        <v>0</v>
      </c>
      <c r="G253" s="385">
        <v>0</v>
      </c>
      <c r="H253" s="154">
        <v>0</v>
      </c>
      <c r="I253" s="154">
        <v>0</v>
      </c>
      <c r="J253" s="154">
        <v>0</v>
      </c>
      <c r="K253" s="437">
        <v>0</v>
      </c>
      <c r="L253" s="154">
        <v>0</v>
      </c>
      <c r="M253" s="154">
        <v>0</v>
      </c>
      <c r="N253" s="217">
        <v>0</v>
      </c>
    </row>
    <row r="254" spans="1:14" ht="25.5">
      <c r="A254" s="141"/>
      <c r="B254" s="382" t="s">
        <v>553</v>
      </c>
      <c r="C254" s="413" t="s">
        <v>554</v>
      </c>
      <c r="D254" s="384">
        <v>68835581</v>
      </c>
      <c r="E254" s="385">
        <v>2.6</v>
      </c>
      <c r="F254" s="385">
        <v>167092928</v>
      </c>
      <c r="G254" s="385">
        <v>5.8</v>
      </c>
      <c r="H254" s="449">
        <v>188454090</v>
      </c>
      <c r="I254" s="154">
        <v>5.5</v>
      </c>
      <c r="J254" s="154">
        <v>-8101784</v>
      </c>
      <c r="K254" s="437">
        <v>188453878</v>
      </c>
      <c r="L254" s="154">
        <v>3.4</v>
      </c>
      <c r="M254" s="154">
        <f>+H254-K254</f>
        <v>212</v>
      </c>
      <c r="N254" s="217">
        <f>+(K254/H254)*100</f>
        <v>99.999887505758039</v>
      </c>
    </row>
    <row r="255" spans="1:14" ht="25.5">
      <c r="A255" s="141"/>
      <c r="B255" s="382" t="s">
        <v>555</v>
      </c>
      <c r="C255" s="413" t="s">
        <v>556</v>
      </c>
      <c r="D255" s="384">
        <v>12590198</v>
      </c>
      <c r="E255" s="385">
        <v>0.5</v>
      </c>
      <c r="F255" s="385">
        <v>18885297</v>
      </c>
      <c r="G255" s="385">
        <v>0.7</v>
      </c>
      <c r="H255" s="449">
        <v>46367868</v>
      </c>
      <c r="I255" s="154">
        <v>0.7</v>
      </c>
      <c r="J255" s="154">
        <v>0</v>
      </c>
      <c r="K255" s="437">
        <v>46361368</v>
      </c>
      <c r="L255" s="154">
        <v>0.1</v>
      </c>
      <c r="M255" s="154">
        <f t="shared" ref="M255:M318" si="44">+H255-K255</f>
        <v>6500</v>
      </c>
      <c r="N255" s="217">
        <f t="shared" ref="N255:N318" si="45">+(K255/H255)*100</f>
        <v>99.985981671617935</v>
      </c>
    </row>
    <row r="256" spans="1:14">
      <c r="A256" s="141"/>
      <c r="B256" s="382" t="s">
        <v>557</v>
      </c>
      <c r="C256" s="413" t="s">
        <v>558</v>
      </c>
      <c r="D256" s="384">
        <v>11506137</v>
      </c>
      <c r="E256" s="385">
        <v>0.4</v>
      </c>
      <c r="F256" s="385">
        <v>17259206</v>
      </c>
      <c r="G256" s="385">
        <v>0.6</v>
      </c>
      <c r="H256" s="449">
        <v>40773393</v>
      </c>
      <c r="I256" s="154">
        <v>0.6</v>
      </c>
      <c r="J256" s="154">
        <v>0</v>
      </c>
      <c r="K256" s="437">
        <v>40773393</v>
      </c>
      <c r="L256" s="154">
        <v>0</v>
      </c>
      <c r="M256" s="154">
        <f t="shared" si="44"/>
        <v>0</v>
      </c>
      <c r="N256" s="217">
        <f t="shared" si="45"/>
        <v>100</v>
      </c>
    </row>
    <row r="257" spans="1:14">
      <c r="A257" s="141"/>
      <c r="B257" s="382" t="s">
        <v>559</v>
      </c>
      <c r="C257" s="413" t="s">
        <v>560</v>
      </c>
      <c r="D257" s="384">
        <v>8225690</v>
      </c>
      <c r="E257" s="385">
        <v>0.3</v>
      </c>
      <c r="F257" s="385">
        <v>12338536</v>
      </c>
      <c r="G257" s="385">
        <v>0.4</v>
      </c>
      <c r="H257" s="449">
        <v>32381499</v>
      </c>
      <c r="I257" s="154">
        <v>0.4</v>
      </c>
      <c r="J257" s="154">
        <v>0</v>
      </c>
      <c r="K257" s="437">
        <v>32381499</v>
      </c>
      <c r="L257" s="154">
        <v>0</v>
      </c>
      <c r="M257" s="154">
        <f t="shared" si="44"/>
        <v>0</v>
      </c>
      <c r="N257" s="217">
        <f t="shared" si="45"/>
        <v>100</v>
      </c>
    </row>
    <row r="258" spans="1:14">
      <c r="A258" s="141"/>
      <c r="B258" s="382" t="s">
        <v>561</v>
      </c>
      <c r="C258" s="413" t="s">
        <v>562</v>
      </c>
      <c r="D258" s="384">
        <v>19759789</v>
      </c>
      <c r="E258" s="385">
        <v>0.7</v>
      </c>
      <c r="F258" s="385">
        <v>29639684</v>
      </c>
      <c r="G258" s="385">
        <v>1</v>
      </c>
      <c r="H258" s="449">
        <v>74512668</v>
      </c>
      <c r="I258" s="154">
        <v>1</v>
      </c>
      <c r="J258" s="154">
        <v>0</v>
      </c>
      <c r="K258" s="437">
        <v>74512423</v>
      </c>
      <c r="L258" s="154">
        <v>2.9</v>
      </c>
      <c r="M258" s="154">
        <f t="shared" si="44"/>
        <v>245</v>
      </c>
      <c r="N258" s="217">
        <f t="shared" si="45"/>
        <v>99.999671196849377</v>
      </c>
    </row>
    <row r="259" spans="1:14">
      <c r="A259" s="141"/>
      <c r="B259" s="382" t="s">
        <v>563</v>
      </c>
      <c r="C259" s="413" t="s">
        <v>564</v>
      </c>
      <c r="D259" s="384">
        <v>9386837</v>
      </c>
      <c r="E259" s="385">
        <v>0.4</v>
      </c>
      <c r="F259" s="385">
        <v>14080261</v>
      </c>
      <c r="G259" s="385">
        <v>0.5</v>
      </c>
      <c r="H259" s="449">
        <v>14080261</v>
      </c>
      <c r="I259" s="154">
        <v>0.5</v>
      </c>
      <c r="J259" s="154">
        <v>0</v>
      </c>
      <c r="K259" s="437">
        <v>14080261</v>
      </c>
      <c r="L259" s="154">
        <v>1.4</v>
      </c>
      <c r="M259" s="154">
        <f t="shared" si="44"/>
        <v>0</v>
      </c>
      <c r="N259" s="217">
        <f t="shared" si="45"/>
        <v>100</v>
      </c>
    </row>
    <row r="260" spans="1:14">
      <c r="A260" s="141"/>
      <c r="B260" s="382" t="s">
        <v>565</v>
      </c>
      <c r="C260" s="413" t="s">
        <v>566</v>
      </c>
      <c r="D260" s="384">
        <v>2853716</v>
      </c>
      <c r="E260" s="385">
        <v>0.1</v>
      </c>
      <c r="F260" s="385">
        <v>4408074</v>
      </c>
      <c r="G260" s="385">
        <v>0.2</v>
      </c>
      <c r="H260" s="449">
        <v>11839864</v>
      </c>
      <c r="I260" s="154">
        <v>0.2</v>
      </c>
      <c r="J260" s="154">
        <v>0</v>
      </c>
      <c r="K260" s="437">
        <v>11839863</v>
      </c>
      <c r="L260" s="154">
        <v>0.3</v>
      </c>
      <c r="M260" s="154">
        <f t="shared" si="44"/>
        <v>1</v>
      </c>
      <c r="N260" s="217">
        <f t="shared" si="45"/>
        <v>99.999991553957031</v>
      </c>
    </row>
    <row r="261" spans="1:14">
      <c r="A261" s="141"/>
      <c r="B261" s="382" t="s">
        <v>567</v>
      </c>
      <c r="C261" s="413" t="s">
        <v>568</v>
      </c>
      <c r="D261" s="384">
        <v>10303699</v>
      </c>
      <c r="E261" s="385">
        <v>0.4</v>
      </c>
      <c r="F261" s="385">
        <v>15455549</v>
      </c>
      <c r="G261" s="385">
        <v>0.5</v>
      </c>
      <c r="H261" s="449">
        <v>24665160</v>
      </c>
      <c r="I261" s="154">
        <v>0.5</v>
      </c>
      <c r="J261" s="154">
        <v>0</v>
      </c>
      <c r="K261" s="437">
        <v>24665160</v>
      </c>
      <c r="L261" s="154">
        <v>0</v>
      </c>
      <c r="M261" s="154">
        <f t="shared" si="44"/>
        <v>0</v>
      </c>
      <c r="N261" s="217">
        <f t="shared" si="45"/>
        <v>100</v>
      </c>
    </row>
    <row r="262" spans="1:14">
      <c r="A262" s="141"/>
      <c r="B262" s="382" t="s">
        <v>569</v>
      </c>
      <c r="C262" s="413" t="s">
        <v>570</v>
      </c>
      <c r="D262" s="384">
        <v>5100633</v>
      </c>
      <c r="E262" s="385">
        <v>0.2</v>
      </c>
      <c r="F262" s="385">
        <v>7650949</v>
      </c>
      <c r="G262" s="385">
        <v>0.3</v>
      </c>
      <c r="H262" s="449">
        <v>20402539</v>
      </c>
      <c r="I262" s="154">
        <v>0.3</v>
      </c>
      <c r="J262" s="154">
        <v>0</v>
      </c>
      <c r="K262" s="437">
        <v>20402518</v>
      </c>
      <c r="L262" s="154">
        <v>0.7</v>
      </c>
      <c r="M262" s="154">
        <f t="shared" si="44"/>
        <v>21</v>
      </c>
      <c r="N262" s="217">
        <f t="shared" si="45"/>
        <v>99.999897071634066</v>
      </c>
    </row>
    <row r="263" spans="1:14" ht="25.5">
      <c r="A263" s="141"/>
      <c r="B263" s="382" t="s">
        <v>571</v>
      </c>
      <c r="C263" s="413" t="s">
        <v>572</v>
      </c>
      <c r="D263" s="384">
        <v>0</v>
      </c>
      <c r="E263" s="385">
        <v>0</v>
      </c>
      <c r="F263" s="385">
        <v>27000000</v>
      </c>
      <c r="G263" s="385">
        <v>0.9</v>
      </c>
      <c r="H263" s="154">
        <v>0</v>
      </c>
      <c r="I263" s="154">
        <v>0</v>
      </c>
      <c r="J263" s="154">
        <v>-27000000</v>
      </c>
      <c r="K263" s="437">
        <v>0</v>
      </c>
      <c r="L263" s="154">
        <v>0</v>
      </c>
      <c r="M263" s="154">
        <f t="shared" si="44"/>
        <v>0</v>
      </c>
      <c r="N263" s="217"/>
    </row>
    <row r="264" spans="1:14">
      <c r="A264" s="141"/>
      <c r="B264" s="382" t="s">
        <v>573</v>
      </c>
      <c r="C264" s="413" t="s">
        <v>574</v>
      </c>
      <c r="D264" s="384">
        <v>0</v>
      </c>
      <c r="E264" s="385">
        <v>0</v>
      </c>
      <c r="F264" s="385">
        <v>19845000</v>
      </c>
      <c r="G264" s="385">
        <v>0.7</v>
      </c>
      <c r="H264" s="449">
        <v>19845000</v>
      </c>
      <c r="I264" s="154">
        <v>0.7</v>
      </c>
      <c r="J264" s="154">
        <v>0</v>
      </c>
      <c r="K264" s="437">
        <v>19840751</v>
      </c>
      <c r="L264" s="154">
        <v>0</v>
      </c>
      <c r="M264" s="154">
        <f t="shared" si="44"/>
        <v>4249</v>
      </c>
      <c r="N264" s="217">
        <f t="shared" si="45"/>
        <v>99.978589065255733</v>
      </c>
    </row>
    <row r="265" spans="1:14">
      <c r="A265" s="141"/>
      <c r="B265" s="382" t="s">
        <v>575</v>
      </c>
      <c r="C265" s="413" t="s">
        <v>576</v>
      </c>
      <c r="D265" s="384">
        <v>10321600</v>
      </c>
      <c r="E265" s="385">
        <v>0.4</v>
      </c>
      <c r="F265" s="385">
        <v>36981528</v>
      </c>
      <c r="G265" s="385">
        <v>1.3</v>
      </c>
      <c r="H265" s="449">
        <v>74019232</v>
      </c>
      <c r="I265" s="154">
        <v>1.3</v>
      </c>
      <c r="J265" s="154">
        <v>0</v>
      </c>
      <c r="K265" s="437">
        <v>74019232</v>
      </c>
      <c r="L265" s="154">
        <v>3.6</v>
      </c>
      <c r="M265" s="154">
        <f t="shared" si="44"/>
        <v>0</v>
      </c>
      <c r="N265" s="217">
        <f t="shared" si="45"/>
        <v>100</v>
      </c>
    </row>
    <row r="266" spans="1:14" ht="25.5">
      <c r="A266" s="141"/>
      <c r="B266" s="382" t="s">
        <v>577</v>
      </c>
      <c r="C266" s="413" t="s">
        <v>578</v>
      </c>
      <c r="D266" s="384">
        <v>0</v>
      </c>
      <c r="E266" s="385">
        <v>0</v>
      </c>
      <c r="F266" s="385">
        <v>8188033</v>
      </c>
      <c r="G266" s="385">
        <v>0.3</v>
      </c>
      <c r="H266" s="449">
        <v>8188033</v>
      </c>
      <c r="I266" s="154">
        <v>0.3</v>
      </c>
      <c r="J266" s="154">
        <v>0</v>
      </c>
      <c r="K266" s="437">
        <v>8109321</v>
      </c>
      <c r="L266" s="154">
        <v>0</v>
      </c>
      <c r="M266" s="154">
        <f t="shared" si="44"/>
        <v>78712</v>
      </c>
      <c r="N266" s="217">
        <f t="shared" si="45"/>
        <v>99.038694641313725</v>
      </c>
    </row>
    <row r="267" spans="1:14">
      <c r="A267" s="141"/>
      <c r="B267" s="382" t="s">
        <v>579</v>
      </c>
      <c r="C267" s="413" t="s">
        <v>580</v>
      </c>
      <c r="D267" s="384">
        <v>0</v>
      </c>
      <c r="E267" s="385">
        <v>0</v>
      </c>
      <c r="F267" s="385">
        <v>50000000</v>
      </c>
      <c r="G267" s="385">
        <v>1.7</v>
      </c>
      <c r="H267" s="449">
        <v>50000000</v>
      </c>
      <c r="I267" s="154">
        <v>1.7</v>
      </c>
      <c r="J267" s="154">
        <v>0</v>
      </c>
      <c r="K267" s="437">
        <v>48000000</v>
      </c>
      <c r="L267" s="154">
        <v>0</v>
      </c>
      <c r="M267" s="154">
        <f t="shared" si="44"/>
        <v>2000000</v>
      </c>
      <c r="N267" s="217">
        <f t="shared" si="45"/>
        <v>96</v>
      </c>
    </row>
    <row r="268" spans="1:14" ht="25.5">
      <c r="A268" s="141"/>
      <c r="B268" s="382" t="s">
        <v>581</v>
      </c>
      <c r="C268" s="413" t="s">
        <v>582</v>
      </c>
      <c r="D268" s="384">
        <v>0</v>
      </c>
      <c r="E268" s="385">
        <v>0</v>
      </c>
      <c r="F268" s="385">
        <v>0</v>
      </c>
      <c r="G268" s="385">
        <v>0</v>
      </c>
      <c r="H268" s="154">
        <v>0</v>
      </c>
      <c r="I268" s="154">
        <v>0</v>
      </c>
      <c r="J268" s="154">
        <v>0</v>
      </c>
      <c r="K268" s="437">
        <v>0</v>
      </c>
      <c r="L268" s="154">
        <v>0</v>
      </c>
      <c r="M268" s="154">
        <f t="shared" si="44"/>
        <v>0</v>
      </c>
      <c r="N268" s="217"/>
    </row>
    <row r="269" spans="1:14" ht="25.5">
      <c r="A269" s="141"/>
      <c r="B269" s="382" t="s">
        <v>583</v>
      </c>
      <c r="C269" s="413" t="s">
        <v>584</v>
      </c>
      <c r="D269" s="384">
        <v>24000000</v>
      </c>
      <c r="E269" s="385">
        <v>0.9</v>
      </c>
      <c r="F269" s="385">
        <v>20000000</v>
      </c>
      <c r="G269" s="385">
        <v>0.7</v>
      </c>
      <c r="H269" s="449">
        <v>20000000</v>
      </c>
      <c r="I269" s="154">
        <v>0.7</v>
      </c>
      <c r="J269" s="154">
        <v>0</v>
      </c>
      <c r="K269" s="437">
        <v>20000000</v>
      </c>
      <c r="L269" s="154">
        <v>1.9</v>
      </c>
      <c r="M269" s="154">
        <f t="shared" si="44"/>
        <v>0</v>
      </c>
      <c r="N269" s="217">
        <f t="shared" si="45"/>
        <v>100</v>
      </c>
    </row>
    <row r="270" spans="1:14">
      <c r="A270" s="141"/>
      <c r="B270" s="382" t="s">
        <v>585</v>
      </c>
      <c r="C270" s="413" t="s">
        <v>586</v>
      </c>
      <c r="D270" s="384">
        <v>14561342</v>
      </c>
      <c r="E270" s="385">
        <v>0.6</v>
      </c>
      <c r="F270" s="385">
        <v>23000000</v>
      </c>
      <c r="G270" s="385">
        <v>0.8</v>
      </c>
      <c r="H270" s="449">
        <v>23000000</v>
      </c>
      <c r="I270" s="154">
        <v>0.8</v>
      </c>
      <c r="J270" s="154">
        <v>0</v>
      </c>
      <c r="K270" s="437">
        <v>23000000</v>
      </c>
      <c r="L270" s="154">
        <v>0.5</v>
      </c>
      <c r="M270" s="154">
        <f t="shared" si="44"/>
        <v>0</v>
      </c>
      <c r="N270" s="217">
        <f t="shared" si="45"/>
        <v>100</v>
      </c>
    </row>
    <row r="271" spans="1:14">
      <c r="A271" s="141"/>
      <c r="B271" s="382" t="s">
        <v>587</v>
      </c>
      <c r="C271" s="413" t="s">
        <v>588</v>
      </c>
      <c r="D271" s="384">
        <v>15000000</v>
      </c>
      <c r="E271" s="385">
        <v>0.6</v>
      </c>
      <c r="F271" s="385">
        <v>16248170</v>
      </c>
      <c r="G271" s="385">
        <v>0.6</v>
      </c>
      <c r="H271" s="449">
        <v>16248170</v>
      </c>
      <c r="I271" s="154">
        <v>0.6</v>
      </c>
      <c r="J271" s="154">
        <v>0</v>
      </c>
      <c r="K271" s="437">
        <v>16247409</v>
      </c>
      <c r="L271" s="154">
        <v>0.5</v>
      </c>
      <c r="M271" s="154">
        <f t="shared" si="44"/>
        <v>761</v>
      </c>
      <c r="N271" s="217">
        <f t="shared" si="45"/>
        <v>99.995316395631022</v>
      </c>
    </row>
    <row r="272" spans="1:14">
      <c r="A272" s="141"/>
      <c r="B272" s="382" t="s">
        <v>589</v>
      </c>
      <c r="C272" s="413" t="s">
        <v>590</v>
      </c>
      <c r="D272" s="384">
        <v>5500000</v>
      </c>
      <c r="E272" s="385">
        <v>0.2</v>
      </c>
      <c r="F272" s="385">
        <v>40000000</v>
      </c>
      <c r="G272" s="385">
        <v>1.4</v>
      </c>
      <c r="H272" s="449">
        <v>40000000</v>
      </c>
      <c r="I272" s="154">
        <v>1.4</v>
      </c>
      <c r="J272" s="154">
        <v>0</v>
      </c>
      <c r="K272" s="437">
        <v>14768380</v>
      </c>
      <c r="L272" s="154">
        <v>0</v>
      </c>
      <c r="M272" s="154">
        <f t="shared" si="44"/>
        <v>25231620</v>
      </c>
      <c r="N272" s="217">
        <f t="shared" si="45"/>
        <v>36.920950000000005</v>
      </c>
    </row>
    <row r="273" spans="1:14" ht="25.5">
      <c r="A273" s="141"/>
      <c r="B273" s="382" t="s">
        <v>591</v>
      </c>
      <c r="C273" s="413" t="s">
        <v>592</v>
      </c>
      <c r="D273" s="384">
        <v>20000000</v>
      </c>
      <c r="E273" s="385">
        <v>0.8</v>
      </c>
      <c r="F273" s="385">
        <v>16860314</v>
      </c>
      <c r="G273" s="385">
        <v>0.6</v>
      </c>
      <c r="H273" s="449">
        <v>16860314</v>
      </c>
      <c r="I273" s="154">
        <v>0.6</v>
      </c>
      <c r="J273" s="154">
        <v>0</v>
      </c>
      <c r="K273" s="437">
        <v>16859782</v>
      </c>
      <c r="L273" s="154">
        <v>1.4</v>
      </c>
      <c r="M273" s="154">
        <f t="shared" si="44"/>
        <v>532</v>
      </c>
      <c r="N273" s="217">
        <f t="shared" si="45"/>
        <v>99.996844661374624</v>
      </c>
    </row>
    <row r="274" spans="1:14">
      <c r="A274" s="141"/>
      <c r="B274" s="382" t="s">
        <v>593</v>
      </c>
      <c r="C274" s="413" t="s">
        <v>594</v>
      </c>
      <c r="D274" s="384">
        <v>20000000</v>
      </c>
      <c r="E274" s="385">
        <v>0.8</v>
      </c>
      <c r="F274" s="385">
        <v>17000000</v>
      </c>
      <c r="G274" s="385">
        <v>0.6</v>
      </c>
      <c r="H274" s="449">
        <v>34974452</v>
      </c>
      <c r="I274" s="154">
        <v>0.6</v>
      </c>
      <c r="J274" s="154">
        <v>0</v>
      </c>
      <c r="K274" s="437">
        <v>34972331</v>
      </c>
      <c r="L274" s="154">
        <v>1.6</v>
      </c>
      <c r="M274" s="154">
        <f t="shared" si="44"/>
        <v>2121</v>
      </c>
      <c r="N274" s="217">
        <f t="shared" si="45"/>
        <v>99.993935573315056</v>
      </c>
    </row>
    <row r="275" spans="1:14" ht="25.5">
      <c r="A275" s="141"/>
      <c r="B275" s="382" t="s">
        <v>595</v>
      </c>
      <c r="C275" s="413" t="s">
        <v>596</v>
      </c>
      <c r="D275" s="384">
        <v>9167508</v>
      </c>
      <c r="E275" s="385">
        <v>0.3</v>
      </c>
      <c r="F275" s="385">
        <v>0</v>
      </c>
      <c r="G275" s="385">
        <v>0</v>
      </c>
      <c r="H275" s="154">
        <v>0</v>
      </c>
      <c r="I275" s="154">
        <v>0</v>
      </c>
      <c r="J275" s="154">
        <v>0</v>
      </c>
      <c r="K275" s="437">
        <v>0</v>
      </c>
      <c r="L275" s="154">
        <v>0</v>
      </c>
      <c r="M275" s="154">
        <f t="shared" si="44"/>
        <v>0</v>
      </c>
      <c r="N275" s="217"/>
    </row>
    <row r="276" spans="1:14">
      <c r="A276" s="141"/>
      <c r="B276" s="382" t="s">
        <v>597</v>
      </c>
      <c r="C276" s="413" t="s">
        <v>598</v>
      </c>
      <c r="D276" s="384">
        <v>10000000</v>
      </c>
      <c r="E276" s="385">
        <v>0.4</v>
      </c>
      <c r="F276" s="385">
        <v>5795108</v>
      </c>
      <c r="G276" s="385">
        <v>0.2</v>
      </c>
      <c r="H276" s="449">
        <v>5795108</v>
      </c>
      <c r="I276" s="154">
        <v>0.2</v>
      </c>
      <c r="J276" s="154">
        <v>0</v>
      </c>
      <c r="K276" s="437">
        <v>5470598</v>
      </c>
      <c r="L276" s="154">
        <v>0</v>
      </c>
      <c r="M276" s="154">
        <f t="shared" si="44"/>
        <v>324510</v>
      </c>
      <c r="N276" s="217">
        <f t="shared" si="45"/>
        <v>94.40027692322559</v>
      </c>
    </row>
    <row r="277" spans="1:14" ht="25.5">
      <c r="A277" s="141"/>
      <c r="B277" s="382" t="s">
        <v>599</v>
      </c>
      <c r="C277" s="413" t="s">
        <v>600</v>
      </c>
      <c r="D277" s="384">
        <v>25000000</v>
      </c>
      <c r="E277" s="385">
        <v>0.9</v>
      </c>
      <c r="F277" s="385">
        <v>29000000</v>
      </c>
      <c r="G277" s="385">
        <v>1</v>
      </c>
      <c r="H277" s="449">
        <v>29000000</v>
      </c>
      <c r="I277" s="154">
        <v>1</v>
      </c>
      <c r="J277" s="154">
        <v>0</v>
      </c>
      <c r="K277" s="437">
        <v>29000000</v>
      </c>
      <c r="L277" s="154">
        <v>0</v>
      </c>
      <c r="M277" s="154">
        <f t="shared" si="44"/>
        <v>0</v>
      </c>
      <c r="N277" s="217">
        <f t="shared" si="45"/>
        <v>100</v>
      </c>
    </row>
    <row r="278" spans="1:14" ht="25.5">
      <c r="A278" s="141"/>
      <c r="B278" s="382" t="s">
        <v>601</v>
      </c>
      <c r="C278" s="413" t="s">
        <v>602</v>
      </c>
      <c r="D278" s="384">
        <v>7000000</v>
      </c>
      <c r="E278" s="385">
        <v>0.3</v>
      </c>
      <c r="F278" s="385">
        <v>5314890</v>
      </c>
      <c r="G278" s="385">
        <v>0.2</v>
      </c>
      <c r="H278" s="449">
        <v>5314890</v>
      </c>
      <c r="I278" s="154">
        <v>0.2</v>
      </c>
      <c r="J278" s="154">
        <v>0</v>
      </c>
      <c r="K278" s="437">
        <v>0</v>
      </c>
      <c r="L278" s="154">
        <v>0</v>
      </c>
      <c r="M278" s="154">
        <f t="shared" si="44"/>
        <v>5314890</v>
      </c>
      <c r="N278" s="217">
        <f t="shared" si="45"/>
        <v>0</v>
      </c>
    </row>
    <row r="279" spans="1:14">
      <c r="A279" s="141"/>
      <c r="B279" s="382" t="s">
        <v>603</v>
      </c>
      <c r="C279" s="413" t="s">
        <v>604</v>
      </c>
      <c r="D279" s="384">
        <v>8000000</v>
      </c>
      <c r="E279" s="385">
        <v>0.3</v>
      </c>
      <c r="F279" s="385">
        <v>5126053</v>
      </c>
      <c r="G279" s="385">
        <v>0.2</v>
      </c>
      <c r="H279" s="449">
        <v>5126053</v>
      </c>
      <c r="I279" s="154">
        <v>0.2</v>
      </c>
      <c r="J279" s="154">
        <v>0</v>
      </c>
      <c r="K279" s="437">
        <v>0</v>
      </c>
      <c r="L279" s="154">
        <v>0</v>
      </c>
      <c r="M279" s="154">
        <f t="shared" si="44"/>
        <v>5126053</v>
      </c>
      <c r="N279" s="217">
        <f t="shared" si="45"/>
        <v>0</v>
      </c>
    </row>
    <row r="280" spans="1:14" ht="25.5">
      <c r="A280" s="141"/>
      <c r="B280" s="382" t="s">
        <v>605</v>
      </c>
      <c r="C280" s="413" t="s">
        <v>606</v>
      </c>
      <c r="D280" s="384">
        <v>0</v>
      </c>
      <c r="E280" s="385">
        <v>0</v>
      </c>
      <c r="F280" s="385">
        <v>10000000</v>
      </c>
      <c r="G280" s="385">
        <v>0.3</v>
      </c>
      <c r="H280" s="449">
        <v>10000000</v>
      </c>
      <c r="I280" s="154">
        <v>0.3</v>
      </c>
      <c r="J280" s="154">
        <v>0</v>
      </c>
      <c r="K280" s="437">
        <v>10000000</v>
      </c>
      <c r="L280" s="154">
        <v>0</v>
      </c>
      <c r="M280" s="154">
        <f t="shared" si="44"/>
        <v>0</v>
      </c>
      <c r="N280" s="217">
        <f t="shared" si="45"/>
        <v>100</v>
      </c>
    </row>
    <row r="281" spans="1:14" ht="25.5">
      <c r="A281" s="141"/>
      <c r="B281" s="382" t="s">
        <v>607</v>
      </c>
      <c r="C281" s="413" t="s">
        <v>608</v>
      </c>
      <c r="D281" s="384">
        <v>5551320</v>
      </c>
      <c r="E281" s="385">
        <v>0.2</v>
      </c>
      <c r="F281" s="385">
        <v>0</v>
      </c>
      <c r="G281" s="385">
        <v>0</v>
      </c>
      <c r="H281" s="154">
        <v>0</v>
      </c>
      <c r="I281" s="154">
        <v>0</v>
      </c>
      <c r="J281" s="154">
        <v>0</v>
      </c>
      <c r="K281" s="437">
        <v>0</v>
      </c>
      <c r="L281" s="154">
        <v>0</v>
      </c>
      <c r="M281" s="154">
        <f t="shared" si="44"/>
        <v>0</v>
      </c>
      <c r="N281" s="217"/>
    </row>
    <row r="282" spans="1:14">
      <c r="A282" s="141"/>
      <c r="B282" s="382" t="s">
        <v>609</v>
      </c>
      <c r="C282" s="413" t="s">
        <v>610</v>
      </c>
      <c r="D282" s="384">
        <v>18850017</v>
      </c>
      <c r="E282" s="385">
        <v>0.7</v>
      </c>
      <c r="F282" s="385">
        <v>22000000</v>
      </c>
      <c r="G282" s="385">
        <v>0.8</v>
      </c>
      <c r="H282" s="449">
        <v>22000000</v>
      </c>
      <c r="I282" s="154">
        <v>0.8</v>
      </c>
      <c r="J282" s="154">
        <v>0</v>
      </c>
      <c r="K282" s="437">
        <v>22000000</v>
      </c>
      <c r="L282" s="154">
        <v>0.8</v>
      </c>
      <c r="M282" s="154">
        <f t="shared" si="44"/>
        <v>0</v>
      </c>
      <c r="N282" s="217">
        <f t="shared" si="45"/>
        <v>100</v>
      </c>
    </row>
    <row r="283" spans="1:14">
      <c r="A283" s="141"/>
      <c r="B283" s="382" t="s">
        <v>611</v>
      </c>
      <c r="C283" s="413" t="s">
        <v>612</v>
      </c>
      <c r="D283" s="384">
        <v>19989480</v>
      </c>
      <c r="E283" s="385">
        <v>0.8</v>
      </c>
      <c r="F283" s="385">
        <v>18597097</v>
      </c>
      <c r="G283" s="385">
        <v>0.6</v>
      </c>
      <c r="H283" s="449">
        <v>18597097</v>
      </c>
      <c r="I283" s="154">
        <v>0.6</v>
      </c>
      <c r="J283" s="154">
        <v>0</v>
      </c>
      <c r="K283" s="437">
        <v>18597092</v>
      </c>
      <c r="L283" s="154">
        <v>1.6</v>
      </c>
      <c r="M283" s="154">
        <f t="shared" si="44"/>
        <v>5</v>
      </c>
      <c r="N283" s="217">
        <f t="shared" si="45"/>
        <v>99.999973114083346</v>
      </c>
    </row>
    <row r="284" spans="1:14">
      <c r="A284" s="141"/>
      <c r="B284" s="382" t="s">
        <v>613</v>
      </c>
      <c r="C284" s="413" t="s">
        <v>614</v>
      </c>
      <c r="D284" s="384">
        <v>19999999</v>
      </c>
      <c r="E284" s="385">
        <v>0.8</v>
      </c>
      <c r="F284" s="385">
        <v>18000000</v>
      </c>
      <c r="G284" s="385">
        <v>0.6</v>
      </c>
      <c r="H284" s="449">
        <v>18000000</v>
      </c>
      <c r="I284" s="154">
        <v>0.6</v>
      </c>
      <c r="J284" s="154">
        <v>0</v>
      </c>
      <c r="K284" s="437">
        <v>18000000</v>
      </c>
      <c r="L284" s="154">
        <v>0</v>
      </c>
      <c r="M284" s="154">
        <f t="shared" si="44"/>
        <v>0</v>
      </c>
      <c r="N284" s="217">
        <f t="shared" si="45"/>
        <v>100</v>
      </c>
    </row>
    <row r="285" spans="1:14">
      <c r="A285" s="141"/>
      <c r="B285" s="382" t="s">
        <v>615</v>
      </c>
      <c r="C285" s="413" t="s">
        <v>616</v>
      </c>
      <c r="D285" s="384">
        <v>6646236</v>
      </c>
      <c r="E285" s="385">
        <v>0.3</v>
      </c>
      <c r="F285" s="385">
        <v>3914757</v>
      </c>
      <c r="G285" s="385">
        <v>0.1</v>
      </c>
      <c r="H285" s="449">
        <v>3914757</v>
      </c>
      <c r="I285" s="154">
        <v>0.1</v>
      </c>
      <c r="J285" s="154">
        <v>0</v>
      </c>
      <c r="K285" s="437">
        <v>3556400</v>
      </c>
      <c r="L285" s="154">
        <v>0</v>
      </c>
      <c r="M285" s="154">
        <f t="shared" si="44"/>
        <v>358357</v>
      </c>
      <c r="N285" s="217">
        <f t="shared" si="45"/>
        <v>90.845996315991002</v>
      </c>
    </row>
    <row r="286" spans="1:14">
      <c r="A286" s="141"/>
      <c r="B286" s="382" t="s">
        <v>617</v>
      </c>
      <c r="C286" s="413" t="s">
        <v>618</v>
      </c>
      <c r="D286" s="384">
        <v>17478053</v>
      </c>
      <c r="E286" s="385">
        <v>0.7</v>
      </c>
      <c r="F286" s="385">
        <v>23854565</v>
      </c>
      <c r="G286" s="385">
        <v>0.8</v>
      </c>
      <c r="H286" s="449">
        <v>23854565</v>
      </c>
      <c r="I286" s="154">
        <v>0.8</v>
      </c>
      <c r="J286" s="154">
        <v>0</v>
      </c>
      <c r="K286" s="437">
        <v>23854421</v>
      </c>
      <c r="L286" s="154">
        <v>1.3</v>
      </c>
      <c r="M286" s="154">
        <f t="shared" si="44"/>
        <v>144</v>
      </c>
      <c r="N286" s="217">
        <f t="shared" si="45"/>
        <v>99.999396341958018</v>
      </c>
    </row>
    <row r="287" spans="1:14">
      <c r="A287" s="141"/>
      <c r="B287" s="382" t="s">
        <v>619</v>
      </c>
      <c r="C287" s="413" t="s">
        <v>620</v>
      </c>
      <c r="D287" s="384">
        <v>0</v>
      </c>
      <c r="E287" s="385">
        <v>0</v>
      </c>
      <c r="F287" s="385">
        <v>5117597</v>
      </c>
      <c r="G287" s="385">
        <v>0.2</v>
      </c>
      <c r="H287" s="449">
        <v>5117597</v>
      </c>
      <c r="I287" s="154">
        <v>0.2</v>
      </c>
      <c r="J287" s="154">
        <v>0</v>
      </c>
      <c r="K287" s="437">
        <v>5117597</v>
      </c>
      <c r="L287" s="154">
        <v>0</v>
      </c>
      <c r="M287" s="154">
        <f t="shared" si="44"/>
        <v>0</v>
      </c>
      <c r="N287" s="217">
        <f t="shared" si="45"/>
        <v>100</v>
      </c>
    </row>
    <row r="288" spans="1:14">
      <c r="A288" s="141"/>
      <c r="B288" s="382" t="s">
        <v>621</v>
      </c>
      <c r="C288" s="413" t="s">
        <v>622</v>
      </c>
      <c r="D288" s="384">
        <v>0</v>
      </c>
      <c r="E288" s="385">
        <v>0</v>
      </c>
      <c r="F288" s="385">
        <v>1286602</v>
      </c>
      <c r="G288" s="385">
        <v>0</v>
      </c>
      <c r="H288" s="449">
        <v>1286602</v>
      </c>
      <c r="I288" s="154">
        <v>0</v>
      </c>
      <c r="J288" s="154">
        <v>0</v>
      </c>
      <c r="K288" s="437">
        <v>1286602</v>
      </c>
      <c r="L288" s="154">
        <v>0</v>
      </c>
      <c r="M288" s="154">
        <f t="shared" si="44"/>
        <v>0</v>
      </c>
      <c r="N288" s="217">
        <f t="shared" si="45"/>
        <v>100</v>
      </c>
    </row>
    <row r="289" spans="1:14" ht="25.5">
      <c r="A289" s="141"/>
      <c r="B289" s="382" t="s">
        <v>623</v>
      </c>
      <c r="C289" s="413" t="s">
        <v>624</v>
      </c>
      <c r="D289" s="384">
        <v>5998320</v>
      </c>
      <c r="E289" s="385">
        <v>0.2</v>
      </c>
      <c r="F289" s="385">
        <v>11361211</v>
      </c>
      <c r="G289" s="385">
        <v>0.4</v>
      </c>
      <c r="H289" s="449">
        <v>11361211</v>
      </c>
      <c r="I289" s="154">
        <v>0.4</v>
      </c>
      <c r="J289" s="154">
        <v>0</v>
      </c>
      <c r="K289" s="437">
        <v>11361211</v>
      </c>
      <c r="L289" s="154">
        <v>1.1000000000000001</v>
      </c>
      <c r="M289" s="154">
        <f t="shared" si="44"/>
        <v>0</v>
      </c>
      <c r="N289" s="217">
        <f t="shared" si="45"/>
        <v>100</v>
      </c>
    </row>
    <row r="290" spans="1:14">
      <c r="A290" s="141"/>
      <c r="B290" s="382" t="s">
        <v>625</v>
      </c>
      <c r="C290" s="413" t="s">
        <v>626</v>
      </c>
      <c r="D290" s="384">
        <v>10000000</v>
      </c>
      <c r="E290" s="385">
        <v>0.4</v>
      </c>
      <c r="F290" s="385">
        <v>23188971</v>
      </c>
      <c r="G290" s="385">
        <v>0.8</v>
      </c>
      <c r="H290" s="449">
        <v>23188971</v>
      </c>
      <c r="I290" s="154">
        <v>0.8</v>
      </c>
      <c r="J290" s="154">
        <v>0</v>
      </c>
      <c r="K290" s="437">
        <v>23188969</v>
      </c>
      <c r="L290" s="154">
        <v>0</v>
      </c>
      <c r="M290" s="154">
        <f t="shared" si="44"/>
        <v>2</v>
      </c>
      <c r="N290" s="217">
        <f t="shared" si="45"/>
        <v>99.999991375210229</v>
      </c>
    </row>
    <row r="291" spans="1:14">
      <c r="A291" s="141"/>
      <c r="B291" s="382" t="s">
        <v>627</v>
      </c>
      <c r="C291" s="413" t="s">
        <v>628</v>
      </c>
      <c r="D291" s="384">
        <v>9000000</v>
      </c>
      <c r="E291" s="385">
        <v>0.3</v>
      </c>
      <c r="F291" s="385">
        <v>13000000</v>
      </c>
      <c r="G291" s="385">
        <v>0.5</v>
      </c>
      <c r="H291" s="449">
        <v>13000000</v>
      </c>
      <c r="I291" s="154">
        <v>0.5</v>
      </c>
      <c r="J291" s="154">
        <v>0</v>
      </c>
      <c r="K291" s="437">
        <v>13000000</v>
      </c>
      <c r="L291" s="154">
        <v>0</v>
      </c>
      <c r="M291" s="154">
        <f t="shared" si="44"/>
        <v>0</v>
      </c>
      <c r="N291" s="217">
        <f t="shared" si="45"/>
        <v>100</v>
      </c>
    </row>
    <row r="292" spans="1:14">
      <c r="A292" s="141"/>
      <c r="B292" s="382" t="s">
        <v>629</v>
      </c>
      <c r="C292" s="413" t="s">
        <v>630</v>
      </c>
      <c r="D292" s="384">
        <v>0</v>
      </c>
      <c r="E292" s="385">
        <v>0</v>
      </c>
      <c r="F292" s="385">
        <v>1777460</v>
      </c>
      <c r="G292" s="385">
        <v>0.1</v>
      </c>
      <c r="H292" s="449">
        <v>1777460</v>
      </c>
      <c r="I292" s="154">
        <v>0.1</v>
      </c>
      <c r="J292" s="154">
        <v>0</v>
      </c>
      <c r="K292" s="437">
        <v>1777264</v>
      </c>
      <c r="L292" s="154">
        <v>0</v>
      </c>
      <c r="M292" s="154">
        <f t="shared" si="44"/>
        <v>196</v>
      </c>
      <c r="N292" s="217">
        <f t="shared" si="45"/>
        <v>99.988973028928925</v>
      </c>
    </row>
    <row r="293" spans="1:14">
      <c r="A293" s="141"/>
      <c r="B293" s="382" t="s">
        <v>631</v>
      </c>
      <c r="C293" s="413" t="s">
        <v>632</v>
      </c>
      <c r="D293" s="384">
        <v>0</v>
      </c>
      <c r="E293" s="385">
        <v>0</v>
      </c>
      <c r="F293" s="385">
        <v>3128237</v>
      </c>
      <c r="G293" s="385">
        <v>0.1</v>
      </c>
      <c r="H293" s="449">
        <v>3128237</v>
      </c>
      <c r="I293" s="154">
        <v>0.1</v>
      </c>
      <c r="J293" s="154">
        <v>0</v>
      </c>
      <c r="K293" s="437">
        <v>3128237</v>
      </c>
      <c r="L293" s="154">
        <v>0</v>
      </c>
      <c r="M293" s="154">
        <f t="shared" si="44"/>
        <v>0</v>
      </c>
      <c r="N293" s="217">
        <f t="shared" si="45"/>
        <v>100</v>
      </c>
    </row>
    <row r="294" spans="1:14">
      <c r="A294" s="141"/>
      <c r="B294" s="382" t="s">
        <v>633</v>
      </c>
      <c r="C294" s="413" t="s">
        <v>634</v>
      </c>
      <c r="D294" s="384">
        <v>2506152</v>
      </c>
      <c r="E294" s="385">
        <v>0.1</v>
      </c>
      <c r="F294" s="385">
        <v>914774</v>
      </c>
      <c r="G294" s="385">
        <v>0</v>
      </c>
      <c r="H294" s="449">
        <v>914774</v>
      </c>
      <c r="I294" s="154">
        <v>0</v>
      </c>
      <c r="J294" s="154">
        <v>0</v>
      </c>
      <c r="K294" s="437">
        <v>914124</v>
      </c>
      <c r="L294" s="154">
        <v>0.1</v>
      </c>
      <c r="M294" s="154">
        <f t="shared" si="44"/>
        <v>650</v>
      </c>
      <c r="N294" s="217">
        <f t="shared" si="45"/>
        <v>99.928944198239122</v>
      </c>
    </row>
    <row r="295" spans="1:14" ht="25.5">
      <c r="A295" s="141"/>
      <c r="B295" s="382" t="s">
        <v>635</v>
      </c>
      <c r="C295" s="413" t="s">
        <v>636</v>
      </c>
      <c r="D295" s="384">
        <v>0</v>
      </c>
      <c r="E295" s="385">
        <v>0</v>
      </c>
      <c r="F295" s="385">
        <v>38000000</v>
      </c>
      <c r="G295" s="385">
        <v>1.3</v>
      </c>
      <c r="H295" s="449">
        <v>58000000</v>
      </c>
      <c r="I295" s="154">
        <v>1.3</v>
      </c>
      <c r="J295" s="154">
        <v>0</v>
      </c>
      <c r="K295" s="437">
        <v>50111604</v>
      </c>
      <c r="L295" s="154">
        <v>0</v>
      </c>
      <c r="M295" s="154">
        <f t="shared" si="44"/>
        <v>7888396</v>
      </c>
      <c r="N295" s="217">
        <f t="shared" si="45"/>
        <v>86.399317241379308</v>
      </c>
    </row>
    <row r="296" spans="1:14" ht="25.5">
      <c r="A296" s="141"/>
      <c r="B296" s="382" t="s">
        <v>637</v>
      </c>
      <c r="C296" s="413" t="s">
        <v>638</v>
      </c>
      <c r="D296" s="384">
        <v>19492622</v>
      </c>
      <c r="E296" s="385">
        <v>0.7</v>
      </c>
      <c r="F296" s="385">
        <v>45000000</v>
      </c>
      <c r="G296" s="385">
        <v>1.6</v>
      </c>
      <c r="H296" s="449">
        <v>45000000</v>
      </c>
      <c r="I296" s="154">
        <v>1.6</v>
      </c>
      <c r="J296" s="154">
        <v>0</v>
      </c>
      <c r="K296" s="437">
        <v>43999742</v>
      </c>
      <c r="L296" s="154">
        <v>3.3</v>
      </c>
      <c r="M296" s="154">
        <f t="shared" si="44"/>
        <v>1000258</v>
      </c>
      <c r="N296" s="217">
        <f t="shared" si="45"/>
        <v>97.777204444444436</v>
      </c>
    </row>
    <row r="297" spans="1:14">
      <c r="A297" s="141"/>
      <c r="B297" s="382" t="s">
        <v>639</v>
      </c>
      <c r="C297" s="413" t="s">
        <v>640</v>
      </c>
      <c r="D297" s="384">
        <v>2005680</v>
      </c>
      <c r="E297" s="385">
        <v>0.1</v>
      </c>
      <c r="F297" s="385">
        <v>22073730</v>
      </c>
      <c r="G297" s="385">
        <v>0.8</v>
      </c>
      <c r="H297" s="449">
        <v>22073730</v>
      </c>
      <c r="I297" s="154">
        <v>0.8</v>
      </c>
      <c r="J297" s="154">
        <v>0</v>
      </c>
      <c r="K297" s="437">
        <v>22073730</v>
      </c>
      <c r="L297" s="154">
        <v>0.5</v>
      </c>
      <c r="M297" s="154">
        <f t="shared" si="44"/>
        <v>0</v>
      </c>
      <c r="N297" s="217">
        <f t="shared" si="45"/>
        <v>100</v>
      </c>
    </row>
    <row r="298" spans="1:14" ht="25.5">
      <c r="A298" s="141"/>
      <c r="B298" s="382" t="s">
        <v>641</v>
      </c>
      <c r="C298" s="413" t="s">
        <v>642</v>
      </c>
      <c r="D298" s="384">
        <v>0</v>
      </c>
      <c r="E298" s="385">
        <v>0</v>
      </c>
      <c r="F298" s="385">
        <v>20000000</v>
      </c>
      <c r="G298" s="385">
        <v>0.7</v>
      </c>
      <c r="H298" s="449">
        <v>25000000</v>
      </c>
      <c r="I298" s="154">
        <v>0.7</v>
      </c>
      <c r="J298" s="154">
        <v>0</v>
      </c>
      <c r="K298" s="437">
        <v>25000000</v>
      </c>
      <c r="L298" s="154">
        <v>0</v>
      </c>
      <c r="M298" s="154">
        <f t="shared" si="44"/>
        <v>0</v>
      </c>
      <c r="N298" s="217">
        <f t="shared" si="45"/>
        <v>100</v>
      </c>
    </row>
    <row r="299" spans="1:14">
      <c r="A299" s="141"/>
      <c r="B299" s="382" t="s">
        <v>643</v>
      </c>
      <c r="C299" s="413" t="s">
        <v>644</v>
      </c>
      <c r="D299" s="384">
        <v>0</v>
      </c>
      <c r="E299" s="385">
        <v>0</v>
      </c>
      <c r="F299" s="385">
        <v>10000000</v>
      </c>
      <c r="G299" s="385">
        <v>0.3</v>
      </c>
      <c r="H299" s="449">
        <v>15000000</v>
      </c>
      <c r="I299" s="154">
        <v>0.3</v>
      </c>
      <c r="J299" s="154">
        <v>0</v>
      </c>
      <c r="K299" s="437">
        <v>15000000</v>
      </c>
      <c r="L299" s="154">
        <v>0</v>
      </c>
      <c r="M299" s="154">
        <f t="shared" si="44"/>
        <v>0</v>
      </c>
      <c r="N299" s="217">
        <f t="shared" si="45"/>
        <v>100</v>
      </c>
    </row>
    <row r="300" spans="1:14" ht="25.5">
      <c r="A300" s="141"/>
      <c r="B300" s="382" t="s">
        <v>645</v>
      </c>
      <c r="C300" s="413" t="s">
        <v>646</v>
      </c>
      <c r="D300" s="384">
        <v>15000000</v>
      </c>
      <c r="E300" s="385">
        <v>0.6</v>
      </c>
      <c r="F300" s="385">
        <v>19000000</v>
      </c>
      <c r="G300" s="385">
        <v>0.7</v>
      </c>
      <c r="H300" s="449">
        <v>41685293</v>
      </c>
      <c r="I300" s="154">
        <v>0.7</v>
      </c>
      <c r="J300" s="154">
        <v>0</v>
      </c>
      <c r="K300" s="437">
        <v>41685293</v>
      </c>
      <c r="L300" s="154">
        <v>0.8</v>
      </c>
      <c r="M300" s="154">
        <f t="shared" si="44"/>
        <v>0</v>
      </c>
      <c r="N300" s="217">
        <f t="shared" si="45"/>
        <v>100</v>
      </c>
    </row>
    <row r="301" spans="1:14" ht="25.5">
      <c r="A301" s="141"/>
      <c r="B301" s="382" t="s">
        <v>647</v>
      </c>
      <c r="C301" s="413" t="s">
        <v>648</v>
      </c>
      <c r="D301" s="384">
        <v>7305543</v>
      </c>
      <c r="E301" s="385">
        <v>0.3</v>
      </c>
      <c r="F301" s="385">
        <v>8000000</v>
      </c>
      <c r="G301" s="385">
        <v>0.3</v>
      </c>
      <c r="H301" s="449">
        <v>8000000</v>
      </c>
      <c r="I301" s="154">
        <v>0.3</v>
      </c>
      <c r="J301" s="154">
        <v>0</v>
      </c>
      <c r="K301" s="437">
        <v>8000000</v>
      </c>
      <c r="L301" s="154">
        <v>0</v>
      </c>
      <c r="M301" s="154">
        <f t="shared" si="44"/>
        <v>0</v>
      </c>
      <c r="N301" s="217">
        <f t="shared" si="45"/>
        <v>100</v>
      </c>
    </row>
    <row r="302" spans="1:14">
      <c r="A302" s="141"/>
      <c r="B302" s="382" t="s">
        <v>649</v>
      </c>
      <c r="C302" s="413" t="s">
        <v>650</v>
      </c>
      <c r="D302" s="384">
        <v>0</v>
      </c>
      <c r="E302" s="385">
        <v>0</v>
      </c>
      <c r="F302" s="385">
        <v>5358297</v>
      </c>
      <c r="G302" s="385">
        <v>0.2</v>
      </c>
      <c r="H302" s="449">
        <v>5358297</v>
      </c>
      <c r="I302" s="154">
        <v>0.2</v>
      </c>
      <c r="J302" s="154">
        <v>0</v>
      </c>
      <c r="K302" s="437">
        <v>5205602</v>
      </c>
      <c r="L302" s="154">
        <v>0.5</v>
      </c>
      <c r="M302" s="154">
        <f t="shared" si="44"/>
        <v>152695</v>
      </c>
      <c r="N302" s="217">
        <f t="shared" si="45"/>
        <v>97.150307271134835</v>
      </c>
    </row>
    <row r="303" spans="1:14">
      <c r="A303" s="141"/>
      <c r="B303" s="382" t="s">
        <v>651</v>
      </c>
      <c r="C303" s="413" t="s">
        <v>652</v>
      </c>
      <c r="D303" s="384">
        <v>8738400</v>
      </c>
      <c r="E303" s="385">
        <v>0.3</v>
      </c>
      <c r="F303" s="385">
        <v>1267225</v>
      </c>
      <c r="G303" s="385">
        <v>0</v>
      </c>
      <c r="H303" s="449">
        <v>1267225</v>
      </c>
      <c r="I303" s="154">
        <v>0</v>
      </c>
      <c r="J303" s="154">
        <v>0</v>
      </c>
      <c r="K303" s="437">
        <v>951960</v>
      </c>
      <c r="L303" s="154">
        <v>0</v>
      </c>
      <c r="M303" s="154">
        <f t="shared" si="44"/>
        <v>315265</v>
      </c>
      <c r="N303" s="217">
        <f t="shared" si="45"/>
        <v>75.121624020990751</v>
      </c>
    </row>
    <row r="304" spans="1:14">
      <c r="A304" s="141"/>
      <c r="B304" s="382" t="s">
        <v>653</v>
      </c>
      <c r="C304" s="413" t="s">
        <v>654</v>
      </c>
      <c r="D304" s="384">
        <v>10000000</v>
      </c>
      <c r="E304" s="385">
        <v>0.4</v>
      </c>
      <c r="F304" s="385">
        <v>10000000</v>
      </c>
      <c r="G304" s="385">
        <v>0.3</v>
      </c>
      <c r="H304" s="449">
        <v>10000000</v>
      </c>
      <c r="I304" s="154">
        <v>0.3</v>
      </c>
      <c r="J304" s="154">
        <v>0</v>
      </c>
      <c r="K304" s="450">
        <v>10000000</v>
      </c>
      <c r="L304" s="154">
        <v>0</v>
      </c>
      <c r="M304" s="154">
        <f t="shared" si="44"/>
        <v>0</v>
      </c>
      <c r="N304" s="217">
        <f t="shared" si="45"/>
        <v>100</v>
      </c>
    </row>
    <row r="305" spans="1:14" ht="25.5">
      <c r="A305" s="141"/>
      <c r="B305" s="382" t="s">
        <v>655</v>
      </c>
      <c r="C305" s="413" t="s">
        <v>656</v>
      </c>
      <c r="D305" s="384">
        <v>13164678</v>
      </c>
      <c r="E305" s="385">
        <v>0.5</v>
      </c>
      <c r="F305" s="385">
        <v>578233</v>
      </c>
      <c r="G305" s="385">
        <v>0</v>
      </c>
      <c r="H305" s="449">
        <v>578233</v>
      </c>
      <c r="I305" s="154">
        <v>0</v>
      </c>
      <c r="J305" s="154">
        <v>0</v>
      </c>
      <c r="K305" s="437">
        <v>578232</v>
      </c>
      <c r="L305" s="154">
        <v>0.1</v>
      </c>
      <c r="M305" s="154">
        <f t="shared" si="44"/>
        <v>1</v>
      </c>
      <c r="N305" s="217">
        <f t="shared" si="45"/>
        <v>99.999827059334208</v>
      </c>
    </row>
    <row r="306" spans="1:14" ht="25.5">
      <c r="A306" s="141"/>
      <c r="B306" s="382" t="s">
        <v>657</v>
      </c>
      <c r="C306" s="413" t="s">
        <v>658</v>
      </c>
      <c r="D306" s="384">
        <v>10000000</v>
      </c>
      <c r="E306" s="385">
        <v>0.4</v>
      </c>
      <c r="F306" s="385">
        <v>15627598</v>
      </c>
      <c r="G306" s="385">
        <v>0.5</v>
      </c>
      <c r="H306" s="449">
        <v>15627598</v>
      </c>
      <c r="I306" s="154">
        <v>0.5</v>
      </c>
      <c r="J306" s="154">
        <v>0</v>
      </c>
      <c r="K306" s="437">
        <v>15627593</v>
      </c>
      <c r="L306" s="154">
        <v>1</v>
      </c>
      <c r="M306" s="154">
        <f t="shared" si="44"/>
        <v>5</v>
      </c>
      <c r="N306" s="217">
        <f t="shared" si="45"/>
        <v>99.999968005319815</v>
      </c>
    </row>
    <row r="307" spans="1:14" ht="25.5">
      <c r="A307" s="141"/>
      <c r="B307" s="382" t="s">
        <v>659</v>
      </c>
      <c r="C307" s="413" t="s">
        <v>660</v>
      </c>
      <c r="D307" s="384">
        <v>0</v>
      </c>
      <c r="E307" s="385">
        <v>0</v>
      </c>
      <c r="F307" s="385">
        <v>15314848</v>
      </c>
      <c r="G307" s="385">
        <v>0.5</v>
      </c>
      <c r="H307" s="449">
        <v>15314848</v>
      </c>
      <c r="I307" s="154">
        <v>0.5</v>
      </c>
      <c r="J307" s="154">
        <v>0</v>
      </c>
      <c r="K307" s="437">
        <v>14626438</v>
      </c>
      <c r="L307" s="154">
        <v>0</v>
      </c>
      <c r="M307" s="154">
        <f t="shared" si="44"/>
        <v>688410</v>
      </c>
      <c r="N307" s="217">
        <f t="shared" si="45"/>
        <v>95.504950489877544</v>
      </c>
    </row>
    <row r="308" spans="1:14">
      <c r="A308" s="141"/>
      <c r="B308" s="382" t="s">
        <v>661</v>
      </c>
      <c r="C308" s="413" t="s">
        <v>662</v>
      </c>
      <c r="D308" s="384">
        <v>0</v>
      </c>
      <c r="E308" s="385">
        <v>0</v>
      </c>
      <c r="F308" s="385">
        <v>12061518</v>
      </c>
      <c r="G308" s="385">
        <v>0.4</v>
      </c>
      <c r="H308" s="449">
        <v>12061518</v>
      </c>
      <c r="I308" s="154">
        <v>0.4</v>
      </c>
      <c r="J308" s="154">
        <v>0</v>
      </c>
      <c r="K308" s="437">
        <v>12061269</v>
      </c>
      <c r="L308" s="154">
        <v>0</v>
      </c>
      <c r="M308" s="154">
        <f t="shared" si="44"/>
        <v>249</v>
      </c>
      <c r="N308" s="217">
        <f t="shared" si="45"/>
        <v>99.997935583232561</v>
      </c>
    </row>
    <row r="309" spans="1:14" ht="25.5">
      <c r="A309" s="141"/>
      <c r="B309" s="382" t="s">
        <v>663</v>
      </c>
      <c r="C309" s="413" t="s">
        <v>664</v>
      </c>
      <c r="D309" s="384">
        <v>0</v>
      </c>
      <c r="E309" s="385">
        <v>0</v>
      </c>
      <c r="F309" s="385">
        <v>16683196</v>
      </c>
      <c r="G309" s="385">
        <v>0.6</v>
      </c>
      <c r="H309" s="449">
        <v>16683196</v>
      </c>
      <c r="I309" s="154">
        <v>0.6</v>
      </c>
      <c r="J309" s="154">
        <v>0</v>
      </c>
      <c r="K309" s="437">
        <v>16114266</v>
      </c>
      <c r="L309" s="154">
        <v>0</v>
      </c>
      <c r="M309" s="154">
        <f t="shared" si="44"/>
        <v>568930</v>
      </c>
      <c r="N309" s="217">
        <f t="shared" si="45"/>
        <v>96.589802097871413</v>
      </c>
    </row>
    <row r="310" spans="1:14">
      <c r="A310" s="141"/>
      <c r="B310" s="382" t="s">
        <v>665</v>
      </c>
      <c r="C310" s="413" t="s">
        <v>666</v>
      </c>
      <c r="D310" s="384">
        <v>17468236</v>
      </c>
      <c r="E310" s="385">
        <v>0.7</v>
      </c>
      <c r="F310" s="385">
        <v>0</v>
      </c>
      <c r="G310" s="385">
        <v>0</v>
      </c>
      <c r="H310" s="154">
        <v>0</v>
      </c>
      <c r="I310" s="154">
        <v>0</v>
      </c>
      <c r="J310" s="154">
        <v>0</v>
      </c>
      <c r="K310" s="437">
        <v>0</v>
      </c>
      <c r="L310" s="154">
        <v>0</v>
      </c>
      <c r="M310" s="154">
        <f t="shared" si="44"/>
        <v>0</v>
      </c>
      <c r="N310" s="217"/>
    </row>
    <row r="311" spans="1:14">
      <c r="A311" s="141"/>
      <c r="B311" s="382" t="s">
        <v>667</v>
      </c>
      <c r="C311" s="413" t="s">
        <v>668</v>
      </c>
      <c r="D311" s="384">
        <v>4069850</v>
      </c>
      <c r="E311" s="385">
        <v>0.2</v>
      </c>
      <c r="F311" s="385">
        <v>0</v>
      </c>
      <c r="G311" s="385">
        <v>0</v>
      </c>
      <c r="H311" s="154">
        <v>0</v>
      </c>
      <c r="I311" s="154">
        <v>0</v>
      </c>
      <c r="J311" s="154">
        <v>0</v>
      </c>
      <c r="K311" s="437">
        <v>0</v>
      </c>
      <c r="L311" s="154">
        <v>0</v>
      </c>
      <c r="M311" s="154">
        <f t="shared" si="44"/>
        <v>0</v>
      </c>
      <c r="N311" s="217"/>
    </row>
    <row r="312" spans="1:14">
      <c r="A312" s="141"/>
      <c r="B312" s="382" t="s">
        <v>669</v>
      </c>
      <c r="C312" s="413" t="s">
        <v>670</v>
      </c>
      <c r="D312" s="384">
        <v>18054296</v>
      </c>
      <c r="E312" s="385">
        <v>0.7</v>
      </c>
      <c r="F312" s="385">
        <v>27081445</v>
      </c>
      <c r="G312" s="385">
        <v>0.9</v>
      </c>
      <c r="H312" s="449">
        <v>72217186</v>
      </c>
      <c r="I312" s="154">
        <v>0.9</v>
      </c>
      <c r="J312" s="154">
        <v>0</v>
      </c>
      <c r="K312" s="437">
        <v>72214311</v>
      </c>
      <c r="L312" s="154">
        <v>1.9</v>
      </c>
      <c r="M312" s="154">
        <f t="shared" si="44"/>
        <v>2875</v>
      </c>
      <c r="N312" s="217">
        <f t="shared" si="45"/>
        <v>99.996018953161652</v>
      </c>
    </row>
    <row r="313" spans="1:14">
      <c r="A313" s="141"/>
      <c r="B313" s="382" t="s">
        <v>671</v>
      </c>
      <c r="C313" s="413" t="s">
        <v>672</v>
      </c>
      <c r="D313" s="384">
        <v>15850948</v>
      </c>
      <c r="E313" s="385">
        <v>0.6</v>
      </c>
      <c r="F313" s="385">
        <v>23776424</v>
      </c>
      <c r="G313" s="385">
        <v>0.8</v>
      </c>
      <c r="H313" s="449">
        <v>23776424</v>
      </c>
      <c r="I313" s="154">
        <v>0.8</v>
      </c>
      <c r="J313" s="154">
        <v>0</v>
      </c>
      <c r="K313" s="437">
        <v>19635736</v>
      </c>
      <c r="L313" s="154">
        <v>1</v>
      </c>
      <c r="M313" s="154">
        <f t="shared" si="44"/>
        <v>4140688</v>
      </c>
      <c r="N313" s="217">
        <f t="shared" si="45"/>
        <v>82.5849000673945</v>
      </c>
    </row>
    <row r="314" spans="1:14">
      <c r="A314" s="141"/>
      <c r="B314" s="382" t="s">
        <v>673</v>
      </c>
      <c r="C314" s="413" t="s">
        <v>674</v>
      </c>
      <c r="D314" s="384">
        <v>0</v>
      </c>
      <c r="E314" s="385">
        <v>0</v>
      </c>
      <c r="F314" s="385">
        <v>20000000</v>
      </c>
      <c r="G314" s="385">
        <v>0.7</v>
      </c>
      <c r="H314" s="449">
        <v>20000000</v>
      </c>
      <c r="I314" s="154">
        <v>0.7</v>
      </c>
      <c r="J314" s="154">
        <v>0</v>
      </c>
      <c r="K314" s="437">
        <v>20000000</v>
      </c>
      <c r="L314" s="154">
        <v>0</v>
      </c>
      <c r="M314" s="154">
        <f t="shared" si="44"/>
        <v>0</v>
      </c>
      <c r="N314" s="217">
        <f t="shared" si="45"/>
        <v>100</v>
      </c>
    </row>
    <row r="315" spans="1:14">
      <c r="A315" s="141"/>
      <c r="B315" s="382" t="s">
        <v>675</v>
      </c>
      <c r="C315" s="413" t="s">
        <v>676</v>
      </c>
      <c r="D315" s="384">
        <v>50400000</v>
      </c>
      <c r="E315" s="385">
        <v>1.9</v>
      </c>
      <c r="F315" s="385">
        <v>135600000</v>
      </c>
      <c r="G315" s="385">
        <v>4.7</v>
      </c>
      <c r="H315" s="449">
        <v>135600000</v>
      </c>
      <c r="I315" s="154">
        <v>4.7</v>
      </c>
      <c r="J315" s="154">
        <v>0</v>
      </c>
      <c r="K315" s="450">
        <v>135600000</v>
      </c>
      <c r="L315" s="154">
        <v>0</v>
      </c>
      <c r="M315" s="154">
        <f t="shared" si="44"/>
        <v>0</v>
      </c>
      <c r="N315" s="217">
        <f t="shared" si="45"/>
        <v>100</v>
      </c>
    </row>
    <row r="316" spans="1:14">
      <c r="A316" s="141"/>
      <c r="B316" s="382" t="s">
        <v>677</v>
      </c>
      <c r="C316" s="413" t="s">
        <v>678</v>
      </c>
      <c r="D316" s="384">
        <v>9689010</v>
      </c>
      <c r="E316" s="385">
        <v>0.4</v>
      </c>
      <c r="F316" s="385">
        <v>54785941</v>
      </c>
      <c r="G316" s="385">
        <v>1.9</v>
      </c>
      <c r="H316" s="449">
        <v>54785941</v>
      </c>
      <c r="I316" s="154">
        <v>1.9</v>
      </c>
      <c r="J316" s="154">
        <v>0</v>
      </c>
      <c r="K316" s="437">
        <v>54785941</v>
      </c>
      <c r="L316" s="154">
        <v>4.7</v>
      </c>
      <c r="M316" s="154">
        <f t="shared" si="44"/>
        <v>0</v>
      </c>
      <c r="N316" s="217">
        <f t="shared" si="45"/>
        <v>100</v>
      </c>
    </row>
    <row r="317" spans="1:14">
      <c r="A317" s="141"/>
      <c r="B317" s="382" t="s">
        <v>679</v>
      </c>
      <c r="C317" s="413" t="s">
        <v>680</v>
      </c>
      <c r="D317" s="384">
        <v>0</v>
      </c>
      <c r="E317" s="385">
        <v>0</v>
      </c>
      <c r="F317" s="385">
        <v>0</v>
      </c>
      <c r="G317" s="385">
        <v>0</v>
      </c>
      <c r="H317" s="449">
        <v>0</v>
      </c>
      <c r="I317" s="154">
        <v>0.8</v>
      </c>
      <c r="J317" s="154">
        <v>24000000</v>
      </c>
      <c r="K317" s="437">
        <v>0</v>
      </c>
      <c r="L317" s="154">
        <v>0</v>
      </c>
      <c r="M317" s="154">
        <f t="shared" si="44"/>
        <v>0</v>
      </c>
      <c r="N317" s="217" t="e">
        <f t="shared" si="45"/>
        <v>#DIV/0!</v>
      </c>
    </row>
    <row r="318" spans="1:14" ht="25.5">
      <c r="A318" s="141"/>
      <c r="B318" s="382" t="s">
        <v>681</v>
      </c>
      <c r="C318" s="413" t="s">
        <v>682</v>
      </c>
      <c r="D318" s="384">
        <v>0</v>
      </c>
      <c r="E318" s="385">
        <v>0</v>
      </c>
      <c r="F318" s="385">
        <v>0</v>
      </c>
      <c r="G318" s="385">
        <v>0</v>
      </c>
      <c r="H318" s="449">
        <v>7330000</v>
      </c>
      <c r="I318" s="154">
        <v>0.3</v>
      </c>
      <c r="J318" s="154">
        <v>8750000</v>
      </c>
      <c r="K318" s="437">
        <v>7290589</v>
      </c>
      <c r="L318" s="154">
        <v>0</v>
      </c>
      <c r="M318" s="154">
        <f t="shared" si="44"/>
        <v>39411</v>
      </c>
      <c r="N318" s="217">
        <f t="shared" si="45"/>
        <v>99.462332878581179</v>
      </c>
    </row>
    <row r="319" spans="1:14">
      <c r="A319" s="141"/>
      <c r="B319" s="382" t="s">
        <v>683</v>
      </c>
      <c r="C319" s="413" t="s">
        <v>684</v>
      </c>
      <c r="D319" s="384">
        <v>0</v>
      </c>
      <c r="E319" s="385">
        <v>0</v>
      </c>
      <c r="F319" s="385">
        <v>0</v>
      </c>
      <c r="G319" s="385">
        <v>0</v>
      </c>
      <c r="H319" s="449">
        <v>16500000</v>
      </c>
      <c r="I319" s="154">
        <v>0.9</v>
      </c>
      <c r="J319" s="154">
        <v>27000000</v>
      </c>
      <c r="K319" s="437">
        <v>16448464</v>
      </c>
      <c r="L319" s="154">
        <v>0</v>
      </c>
      <c r="M319" s="154">
        <f t="shared" ref="M319:M364" si="46">+H319-K319</f>
        <v>51536</v>
      </c>
      <c r="N319" s="217">
        <f t="shared" ref="N319:N371" si="47">+(K319/H319)*100</f>
        <v>99.687660606060604</v>
      </c>
    </row>
    <row r="320" spans="1:14">
      <c r="A320" s="141"/>
      <c r="B320" s="382" t="s">
        <v>685</v>
      </c>
      <c r="C320" s="413" t="s">
        <v>686</v>
      </c>
      <c r="D320" s="384">
        <v>0</v>
      </c>
      <c r="E320" s="385">
        <v>0</v>
      </c>
      <c r="F320" s="385">
        <v>0</v>
      </c>
      <c r="G320" s="385">
        <v>0</v>
      </c>
      <c r="H320" s="449">
        <v>26639797</v>
      </c>
      <c r="I320" s="154">
        <v>0.9</v>
      </c>
      <c r="J320" s="154">
        <v>26639797</v>
      </c>
      <c r="K320" s="437">
        <v>26639797</v>
      </c>
      <c r="L320" s="154">
        <v>0</v>
      </c>
      <c r="M320" s="154">
        <f t="shared" si="46"/>
        <v>0</v>
      </c>
      <c r="N320" s="217">
        <f t="shared" si="47"/>
        <v>100</v>
      </c>
    </row>
    <row r="321" spans="1:14" ht="25.5">
      <c r="A321" s="141"/>
      <c r="B321" s="382" t="s">
        <v>687</v>
      </c>
      <c r="C321" s="413" t="s">
        <v>688</v>
      </c>
      <c r="D321" s="384">
        <v>7872610</v>
      </c>
      <c r="E321" s="385">
        <v>0.3</v>
      </c>
      <c r="F321" s="385">
        <v>0</v>
      </c>
      <c r="G321" s="385">
        <v>0</v>
      </c>
      <c r="H321" s="154">
        <v>0</v>
      </c>
      <c r="I321" s="154">
        <v>0</v>
      </c>
      <c r="J321" s="154">
        <v>0</v>
      </c>
      <c r="K321" s="437">
        <v>0</v>
      </c>
      <c r="L321" s="154">
        <v>0</v>
      </c>
      <c r="M321" s="154">
        <f t="shared" si="46"/>
        <v>0</v>
      </c>
      <c r="N321" s="217"/>
    </row>
    <row r="322" spans="1:14">
      <c r="A322" s="141"/>
      <c r="B322" s="382" t="s">
        <v>689</v>
      </c>
      <c r="C322" s="413" t="s">
        <v>690</v>
      </c>
      <c r="D322" s="384">
        <v>8707386</v>
      </c>
      <c r="E322" s="385">
        <v>0.3</v>
      </c>
      <c r="F322" s="385">
        <v>0</v>
      </c>
      <c r="G322" s="385">
        <v>0</v>
      </c>
      <c r="H322" s="154">
        <v>0</v>
      </c>
      <c r="I322" s="154">
        <v>0</v>
      </c>
      <c r="J322" s="154">
        <v>0</v>
      </c>
      <c r="K322" s="437">
        <v>0</v>
      </c>
      <c r="L322" s="154">
        <v>0</v>
      </c>
      <c r="M322" s="154">
        <f t="shared" si="46"/>
        <v>0</v>
      </c>
      <c r="N322" s="217"/>
    </row>
    <row r="323" spans="1:14" ht="25.5">
      <c r="A323" s="141"/>
      <c r="B323" s="382" t="s">
        <v>691</v>
      </c>
      <c r="C323" s="413" t="s">
        <v>692</v>
      </c>
      <c r="D323" s="384">
        <v>21026889</v>
      </c>
      <c r="E323" s="385">
        <v>0.8</v>
      </c>
      <c r="F323" s="385">
        <v>0</v>
      </c>
      <c r="G323" s="385">
        <v>0</v>
      </c>
      <c r="H323" s="154">
        <v>0</v>
      </c>
      <c r="I323" s="154">
        <v>0</v>
      </c>
      <c r="J323" s="154">
        <v>0</v>
      </c>
      <c r="K323" s="437">
        <v>0</v>
      </c>
      <c r="L323" s="154">
        <v>0</v>
      </c>
      <c r="M323" s="154">
        <f t="shared" si="46"/>
        <v>0</v>
      </c>
      <c r="N323" s="217"/>
    </row>
    <row r="324" spans="1:14">
      <c r="A324" s="141"/>
      <c r="B324" s="382" t="s">
        <v>693</v>
      </c>
      <c r="C324" s="413" t="s">
        <v>694</v>
      </c>
      <c r="D324" s="384">
        <v>8661528</v>
      </c>
      <c r="E324" s="385">
        <v>0.3</v>
      </c>
      <c r="F324" s="385">
        <v>0</v>
      </c>
      <c r="G324" s="385">
        <v>0</v>
      </c>
      <c r="H324" s="154">
        <v>0</v>
      </c>
      <c r="I324" s="154">
        <v>0</v>
      </c>
      <c r="J324" s="154">
        <v>0</v>
      </c>
      <c r="K324" s="437">
        <v>0</v>
      </c>
      <c r="L324" s="154">
        <v>0</v>
      </c>
      <c r="M324" s="154">
        <f t="shared" si="46"/>
        <v>0</v>
      </c>
      <c r="N324" s="217"/>
    </row>
    <row r="325" spans="1:14">
      <c r="A325" s="141"/>
      <c r="B325" s="382" t="s">
        <v>695</v>
      </c>
      <c r="C325" s="413" t="s">
        <v>696</v>
      </c>
      <c r="D325" s="384">
        <v>28872181</v>
      </c>
      <c r="E325" s="385">
        <v>1.1000000000000001</v>
      </c>
      <c r="F325" s="385">
        <v>0</v>
      </c>
      <c r="G325" s="385">
        <v>0</v>
      </c>
      <c r="H325" s="154">
        <v>0</v>
      </c>
      <c r="I325" s="154">
        <v>0</v>
      </c>
      <c r="J325" s="154">
        <v>0</v>
      </c>
      <c r="K325" s="437">
        <v>0</v>
      </c>
      <c r="L325" s="154">
        <v>0</v>
      </c>
      <c r="M325" s="154">
        <f t="shared" si="46"/>
        <v>0</v>
      </c>
      <c r="N325" s="217"/>
    </row>
    <row r="326" spans="1:14">
      <c r="A326" s="141"/>
      <c r="B326" s="382" t="s">
        <v>697</v>
      </c>
      <c r="C326" s="413" t="s">
        <v>698</v>
      </c>
      <c r="D326" s="384">
        <v>85049189</v>
      </c>
      <c r="E326" s="385">
        <v>3.2</v>
      </c>
      <c r="F326" s="385">
        <v>0</v>
      </c>
      <c r="G326" s="385">
        <v>0</v>
      </c>
      <c r="H326" s="154">
        <v>0</v>
      </c>
      <c r="I326" s="154">
        <v>0</v>
      </c>
      <c r="J326" s="154">
        <v>0</v>
      </c>
      <c r="K326" s="437">
        <v>0</v>
      </c>
      <c r="L326" s="154">
        <v>0</v>
      </c>
      <c r="M326" s="154">
        <f t="shared" si="46"/>
        <v>0</v>
      </c>
      <c r="N326" s="217"/>
    </row>
    <row r="327" spans="1:14">
      <c r="A327" s="141"/>
      <c r="B327" s="382" t="s">
        <v>699</v>
      </c>
      <c r="C327" s="413" t="s">
        <v>700</v>
      </c>
      <c r="D327" s="384">
        <v>12396556</v>
      </c>
      <c r="E327" s="385">
        <v>0.5</v>
      </c>
      <c r="F327" s="385">
        <v>0</v>
      </c>
      <c r="G327" s="385">
        <v>0</v>
      </c>
      <c r="H327" s="154">
        <v>0</v>
      </c>
      <c r="I327" s="154">
        <v>0</v>
      </c>
      <c r="J327" s="154">
        <v>0</v>
      </c>
      <c r="K327" s="437">
        <v>0</v>
      </c>
      <c r="L327" s="154">
        <v>0</v>
      </c>
      <c r="M327" s="154">
        <f t="shared" si="46"/>
        <v>0</v>
      </c>
      <c r="N327" s="217"/>
    </row>
    <row r="328" spans="1:14">
      <c r="A328" s="141"/>
      <c r="B328" s="382" t="s">
        <v>701</v>
      </c>
      <c r="C328" s="413" t="s">
        <v>702</v>
      </c>
      <c r="D328" s="384">
        <v>48638025</v>
      </c>
      <c r="E328" s="385">
        <v>1.8</v>
      </c>
      <c r="F328" s="385">
        <v>0</v>
      </c>
      <c r="G328" s="385">
        <v>0</v>
      </c>
      <c r="H328" s="154">
        <v>180000</v>
      </c>
      <c r="I328" s="154">
        <v>0</v>
      </c>
      <c r="J328" s="154">
        <v>0</v>
      </c>
      <c r="K328" s="437">
        <v>180000</v>
      </c>
      <c r="L328" s="154">
        <v>0</v>
      </c>
      <c r="M328" s="154">
        <f t="shared" si="46"/>
        <v>0</v>
      </c>
      <c r="N328" s="217"/>
    </row>
    <row r="329" spans="1:14" ht="25.5">
      <c r="A329" s="141"/>
      <c r="B329" s="382" t="s">
        <v>703</v>
      </c>
      <c r="C329" s="413" t="s">
        <v>704</v>
      </c>
      <c r="D329" s="384">
        <v>67508005</v>
      </c>
      <c r="E329" s="385">
        <v>2.6</v>
      </c>
      <c r="F329" s="385">
        <v>0</v>
      </c>
      <c r="G329" s="385">
        <v>0</v>
      </c>
      <c r="H329" s="154">
        <v>0</v>
      </c>
      <c r="I329" s="154">
        <v>0</v>
      </c>
      <c r="J329" s="154">
        <v>0</v>
      </c>
      <c r="K329" s="437">
        <v>0</v>
      </c>
      <c r="L329" s="154">
        <v>0</v>
      </c>
      <c r="M329" s="154">
        <f t="shared" si="46"/>
        <v>0</v>
      </c>
      <c r="N329" s="217"/>
    </row>
    <row r="330" spans="1:14" ht="25.5">
      <c r="A330" s="141"/>
      <c r="B330" s="382" t="s">
        <v>705</v>
      </c>
      <c r="C330" s="413" t="s">
        <v>706</v>
      </c>
      <c r="D330" s="384">
        <v>10099014</v>
      </c>
      <c r="E330" s="385">
        <v>0.4</v>
      </c>
      <c r="F330" s="385">
        <v>0</v>
      </c>
      <c r="G330" s="385">
        <v>0</v>
      </c>
      <c r="H330" s="154">
        <v>0</v>
      </c>
      <c r="I330" s="154">
        <v>0</v>
      </c>
      <c r="J330" s="154">
        <v>0</v>
      </c>
      <c r="K330" s="437">
        <v>0</v>
      </c>
      <c r="L330" s="154">
        <v>0</v>
      </c>
      <c r="M330" s="154">
        <f t="shared" si="46"/>
        <v>0</v>
      </c>
      <c r="N330" s="217"/>
    </row>
    <row r="331" spans="1:14" ht="25.5">
      <c r="A331" s="141"/>
      <c r="B331" s="382" t="s">
        <v>707</v>
      </c>
      <c r="C331" s="413" t="s">
        <v>708</v>
      </c>
      <c r="D331" s="384">
        <v>45694840</v>
      </c>
      <c r="E331" s="385">
        <v>1.7</v>
      </c>
      <c r="F331" s="385">
        <v>10000000</v>
      </c>
      <c r="G331" s="385">
        <v>0.3</v>
      </c>
      <c r="H331" s="449">
        <v>10000000</v>
      </c>
      <c r="I331" s="154">
        <v>0.3</v>
      </c>
      <c r="J331" s="154">
        <v>0</v>
      </c>
      <c r="K331" s="437">
        <v>9997040</v>
      </c>
      <c r="L331" s="154">
        <v>1</v>
      </c>
      <c r="M331" s="154">
        <f t="shared" si="46"/>
        <v>2960</v>
      </c>
      <c r="N331" s="217">
        <f t="shared" si="47"/>
        <v>99.970399999999998</v>
      </c>
    </row>
    <row r="332" spans="1:14">
      <c r="A332" s="141"/>
      <c r="B332" s="382" t="s">
        <v>709</v>
      </c>
      <c r="C332" s="413" t="s">
        <v>710</v>
      </c>
      <c r="D332" s="384">
        <v>22396293</v>
      </c>
      <c r="E332" s="385">
        <v>0.8</v>
      </c>
      <c r="F332" s="385">
        <v>0</v>
      </c>
      <c r="G332" s="385">
        <v>0</v>
      </c>
      <c r="H332" s="154">
        <v>0</v>
      </c>
      <c r="I332" s="154">
        <v>0</v>
      </c>
      <c r="J332" s="154">
        <v>0</v>
      </c>
      <c r="K332" s="437">
        <v>0</v>
      </c>
      <c r="L332" s="154">
        <v>0</v>
      </c>
      <c r="M332" s="154">
        <f t="shared" si="46"/>
        <v>0</v>
      </c>
      <c r="N332" s="217"/>
    </row>
    <row r="333" spans="1:14">
      <c r="A333" s="141"/>
      <c r="B333" s="382" t="s">
        <v>711</v>
      </c>
      <c r="C333" s="413" t="s">
        <v>712</v>
      </c>
      <c r="D333" s="384">
        <v>8909163</v>
      </c>
      <c r="E333" s="385">
        <v>0.3</v>
      </c>
      <c r="F333" s="385">
        <v>0</v>
      </c>
      <c r="G333" s="385">
        <v>0</v>
      </c>
      <c r="H333" s="154">
        <v>0</v>
      </c>
      <c r="I333" s="154">
        <v>0</v>
      </c>
      <c r="J333" s="154">
        <v>0</v>
      </c>
      <c r="K333" s="437">
        <v>0</v>
      </c>
      <c r="L333" s="154">
        <v>0</v>
      </c>
      <c r="M333" s="154">
        <f t="shared" si="46"/>
        <v>0</v>
      </c>
      <c r="N333" s="217"/>
    </row>
    <row r="334" spans="1:14">
      <c r="A334" s="141"/>
      <c r="B334" s="382" t="s">
        <v>713</v>
      </c>
      <c r="C334" s="413" t="s">
        <v>714</v>
      </c>
      <c r="D334" s="384">
        <v>14257933</v>
      </c>
      <c r="E334" s="385">
        <v>0.5</v>
      </c>
      <c r="F334" s="385">
        <v>0</v>
      </c>
      <c r="G334" s="385">
        <v>0</v>
      </c>
      <c r="H334" s="154">
        <v>0</v>
      </c>
      <c r="I334" s="154">
        <v>0</v>
      </c>
      <c r="J334" s="154">
        <v>0</v>
      </c>
      <c r="K334" s="437">
        <v>0</v>
      </c>
      <c r="L334" s="154">
        <v>0</v>
      </c>
      <c r="M334" s="154">
        <f t="shared" si="46"/>
        <v>0</v>
      </c>
      <c r="N334" s="217"/>
    </row>
    <row r="335" spans="1:14">
      <c r="A335" s="141"/>
      <c r="B335" s="382" t="s">
        <v>715</v>
      </c>
      <c r="C335" s="413" t="s">
        <v>716</v>
      </c>
      <c r="D335" s="384">
        <v>10085765</v>
      </c>
      <c r="E335" s="385">
        <v>0.4</v>
      </c>
      <c r="F335" s="385">
        <v>0</v>
      </c>
      <c r="G335" s="385">
        <v>0</v>
      </c>
      <c r="H335" s="154">
        <v>0</v>
      </c>
      <c r="I335" s="154">
        <v>0</v>
      </c>
      <c r="J335" s="154">
        <v>0</v>
      </c>
      <c r="K335" s="437">
        <v>0</v>
      </c>
      <c r="L335" s="154">
        <v>0</v>
      </c>
      <c r="M335" s="154">
        <f t="shared" si="46"/>
        <v>0</v>
      </c>
      <c r="N335" s="217"/>
    </row>
    <row r="336" spans="1:14" ht="25.5">
      <c r="A336" s="141"/>
      <c r="B336" s="382" t="s">
        <v>717</v>
      </c>
      <c r="C336" s="413" t="s">
        <v>718</v>
      </c>
      <c r="D336" s="384">
        <v>39286124</v>
      </c>
      <c r="E336" s="385">
        <v>1.5</v>
      </c>
      <c r="F336" s="385">
        <v>0</v>
      </c>
      <c r="G336" s="385">
        <v>0</v>
      </c>
      <c r="H336" s="154">
        <v>0</v>
      </c>
      <c r="I336" s="154">
        <v>0</v>
      </c>
      <c r="J336" s="154">
        <v>0</v>
      </c>
      <c r="K336" s="437">
        <v>0</v>
      </c>
      <c r="L336" s="154">
        <v>0</v>
      </c>
      <c r="M336" s="154">
        <f t="shared" si="46"/>
        <v>0</v>
      </c>
      <c r="N336" s="217"/>
    </row>
    <row r="337" spans="1:14" ht="25.5">
      <c r="A337" s="141"/>
      <c r="B337" s="382" t="s">
        <v>719</v>
      </c>
      <c r="C337" s="413" t="s">
        <v>720</v>
      </c>
      <c r="D337" s="384">
        <v>51406590</v>
      </c>
      <c r="E337" s="385">
        <v>1.9</v>
      </c>
      <c r="F337" s="385">
        <v>0</v>
      </c>
      <c r="G337" s="385">
        <v>0</v>
      </c>
      <c r="H337" s="154">
        <v>0</v>
      </c>
      <c r="I337" s="154">
        <v>0</v>
      </c>
      <c r="J337" s="154">
        <v>0</v>
      </c>
      <c r="K337" s="437">
        <v>0</v>
      </c>
      <c r="L337" s="154">
        <v>0</v>
      </c>
      <c r="M337" s="154">
        <f t="shared" si="46"/>
        <v>0</v>
      </c>
      <c r="N337" s="217"/>
    </row>
    <row r="338" spans="1:14">
      <c r="A338" s="141"/>
      <c r="B338" s="382" t="s">
        <v>721</v>
      </c>
      <c r="C338" s="413" t="s">
        <v>722</v>
      </c>
      <c r="D338" s="384">
        <v>10000000</v>
      </c>
      <c r="E338" s="385">
        <v>0.4</v>
      </c>
      <c r="F338" s="385">
        <v>24332053</v>
      </c>
      <c r="G338" s="385">
        <v>0.8</v>
      </c>
      <c r="H338" s="449">
        <v>24332053</v>
      </c>
      <c r="I338" s="154">
        <v>0.8</v>
      </c>
      <c r="J338" s="154">
        <v>0</v>
      </c>
      <c r="K338" s="437">
        <v>24332052</v>
      </c>
      <c r="L338" s="154">
        <v>0</v>
      </c>
      <c r="M338" s="154">
        <f t="shared" si="46"/>
        <v>1</v>
      </c>
      <c r="N338" s="217">
        <f t="shared" si="47"/>
        <v>99.999995890194711</v>
      </c>
    </row>
    <row r="339" spans="1:14">
      <c r="A339" s="141"/>
      <c r="B339" s="382" t="s">
        <v>723</v>
      </c>
      <c r="C339" s="413" t="s">
        <v>724</v>
      </c>
      <c r="D339" s="384">
        <v>0</v>
      </c>
      <c r="E339" s="385">
        <v>0</v>
      </c>
      <c r="F339" s="385">
        <v>50676708</v>
      </c>
      <c r="G339" s="385">
        <v>1.8</v>
      </c>
      <c r="H339" s="449">
        <v>50676708</v>
      </c>
      <c r="I339" s="154">
        <v>1.8</v>
      </c>
      <c r="J339" s="154">
        <v>0</v>
      </c>
      <c r="K339" s="437">
        <v>50676708</v>
      </c>
      <c r="L339" s="154">
        <v>0</v>
      </c>
      <c r="M339" s="154">
        <f t="shared" si="46"/>
        <v>0</v>
      </c>
      <c r="N339" s="217">
        <f t="shared" si="47"/>
        <v>100</v>
      </c>
    </row>
    <row r="340" spans="1:14">
      <c r="A340" s="141"/>
      <c r="B340" s="382" t="s">
        <v>725</v>
      </c>
      <c r="C340" s="413" t="s">
        <v>726</v>
      </c>
      <c r="D340" s="384">
        <v>17822047</v>
      </c>
      <c r="E340" s="385">
        <v>0.7</v>
      </c>
      <c r="F340" s="385">
        <v>15145047</v>
      </c>
      <c r="G340" s="385">
        <v>0.5</v>
      </c>
      <c r="H340" s="449">
        <v>15145047</v>
      </c>
      <c r="I340" s="154">
        <v>0.5</v>
      </c>
      <c r="J340" s="154">
        <v>0</v>
      </c>
      <c r="K340" s="437">
        <v>15145047</v>
      </c>
      <c r="L340" s="154">
        <v>1.5</v>
      </c>
      <c r="M340" s="154">
        <f t="shared" si="46"/>
        <v>0</v>
      </c>
      <c r="N340" s="217">
        <f t="shared" si="47"/>
        <v>100</v>
      </c>
    </row>
    <row r="341" spans="1:14">
      <c r="A341" s="141"/>
      <c r="B341" s="382" t="s">
        <v>727</v>
      </c>
      <c r="C341" s="413" t="s">
        <v>728</v>
      </c>
      <c r="D341" s="384">
        <v>21042624</v>
      </c>
      <c r="E341" s="385">
        <v>0.8</v>
      </c>
      <c r="F341" s="385">
        <v>31563937</v>
      </c>
      <c r="G341" s="385">
        <v>1.1000000000000001</v>
      </c>
      <c r="H341" s="449">
        <v>83896643</v>
      </c>
      <c r="I341" s="154">
        <v>1.1000000000000001</v>
      </c>
      <c r="J341" s="154">
        <v>0</v>
      </c>
      <c r="K341" s="437">
        <v>83896643</v>
      </c>
      <c r="L341" s="154">
        <v>3.1</v>
      </c>
      <c r="M341" s="154">
        <f t="shared" si="46"/>
        <v>0</v>
      </c>
      <c r="N341" s="217">
        <f t="shared" si="47"/>
        <v>100</v>
      </c>
    </row>
    <row r="342" spans="1:14">
      <c r="A342" s="141"/>
      <c r="B342" s="382" t="s">
        <v>729</v>
      </c>
      <c r="C342" s="413" t="s">
        <v>730</v>
      </c>
      <c r="D342" s="384">
        <v>17122399</v>
      </c>
      <c r="E342" s="385">
        <v>0.6</v>
      </c>
      <c r="F342" s="385">
        <v>25684498</v>
      </c>
      <c r="G342" s="385">
        <v>0.9</v>
      </c>
      <c r="H342" s="449">
        <v>25684498</v>
      </c>
      <c r="I342" s="154">
        <v>0.9</v>
      </c>
      <c r="J342" s="154">
        <v>0</v>
      </c>
      <c r="K342" s="437">
        <v>25683790</v>
      </c>
      <c r="L342" s="154">
        <v>2.4</v>
      </c>
      <c r="M342" s="154">
        <f t="shared" si="46"/>
        <v>708</v>
      </c>
      <c r="N342" s="217">
        <f t="shared" si="47"/>
        <v>99.99724347347572</v>
      </c>
    </row>
    <row r="343" spans="1:14">
      <c r="A343" s="141"/>
      <c r="B343" s="382" t="s">
        <v>731</v>
      </c>
      <c r="C343" s="413" t="s">
        <v>732</v>
      </c>
      <c r="D343" s="384">
        <v>15993693</v>
      </c>
      <c r="E343" s="385">
        <v>0.6</v>
      </c>
      <c r="F343" s="385">
        <v>0</v>
      </c>
      <c r="G343" s="385">
        <v>0</v>
      </c>
      <c r="H343" s="154">
        <v>0</v>
      </c>
      <c r="I343" s="154">
        <v>0</v>
      </c>
      <c r="J343" s="154">
        <v>0</v>
      </c>
      <c r="K343" s="437">
        <v>0</v>
      </c>
      <c r="L343" s="154">
        <v>0</v>
      </c>
      <c r="M343" s="154">
        <f t="shared" si="46"/>
        <v>0</v>
      </c>
      <c r="N343" s="217"/>
    </row>
    <row r="344" spans="1:14">
      <c r="A344" s="141"/>
      <c r="B344" s="382" t="s">
        <v>733</v>
      </c>
      <c r="C344" s="413" t="s">
        <v>734</v>
      </c>
      <c r="D344" s="384">
        <v>28464452</v>
      </c>
      <c r="E344" s="385">
        <v>1.1000000000000001</v>
      </c>
      <c r="F344" s="385">
        <v>42696679</v>
      </c>
      <c r="G344" s="385">
        <v>1.5</v>
      </c>
      <c r="H344" s="449">
        <v>101659039</v>
      </c>
      <c r="I344" s="154">
        <v>1.5</v>
      </c>
      <c r="J344" s="154">
        <v>0</v>
      </c>
      <c r="K344" s="437">
        <v>101659039</v>
      </c>
      <c r="L344" s="154">
        <v>4.0999999999999996</v>
      </c>
      <c r="M344" s="154">
        <f t="shared" si="46"/>
        <v>0</v>
      </c>
      <c r="N344" s="217">
        <f t="shared" si="47"/>
        <v>100</v>
      </c>
    </row>
    <row r="345" spans="1:14">
      <c r="A345" s="141"/>
      <c r="B345" s="382" t="s">
        <v>735</v>
      </c>
      <c r="C345" s="413" t="s">
        <v>736</v>
      </c>
      <c r="D345" s="384">
        <v>0</v>
      </c>
      <c r="E345" s="385">
        <v>0</v>
      </c>
      <c r="F345" s="385">
        <v>7392449</v>
      </c>
      <c r="G345" s="385">
        <v>0.3</v>
      </c>
      <c r="H345" s="449">
        <v>7392449</v>
      </c>
      <c r="I345" s="154">
        <v>0.3</v>
      </c>
      <c r="J345" s="154">
        <v>0</v>
      </c>
      <c r="K345" s="437">
        <v>7392449</v>
      </c>
      <c r="L345" s="154">
        <v>0.7</v>
      </c>
      <c r="M345" s="154">
        <f t="shared" si="46"/>
        <v>0</v>
      </c>
      <c r="N345" s="217">
        <f t="shared" si="47"/>
        <v>100</v>
      </c>
    </row>
    <row r="346" spans="1:14">
      <c r="A346" s="141"/>
      <c r="B346" s="382" t="s">
        <v>737</v>
      </c>
      <c r="C346" s="413" t="s">
        <v>738</v>
      </c>
      <c r="D346" s="384">
        <v>0</v>
      </c>
      <c r="E346" s="385">
        <v>0</v>
      </c>
      <c r="F346" s="385">
        <v>14427920</v>
      </c>
      <c r="G346" s="385">
        <v>0.5</v>
      </c>
      <c r="H346" s="449">
        <v>14427920</v>
      </c>
      <c r="I346" s="154">
        <v>0.5</v>
      </c>
      <c r="J346" s="154">
        <v>0</v>
      </c>
      <c r="K346" s="437">
        <v>14427920</v>
      </c>
      <c r="L346" s="154">
        <v>1.4</v>
      </c>
      <c r="M346" s="154">
        <f t="shared" si="46"/>
        <v>0</v>
      </c>
      <c r="N346" s="217">
        <f t="shared" si="47"/>
        <v>100</v>
      </c>
    </row>
    <row r="347" spans="1:14" ht="25.5">
      <c r="A347" s="141"/>
      <c r="B347" s="382" t="s">
        <v>739</v>
      </c>
      <c r="C347" s="413" t="s">
        <v>740</v>
      </c>
      <c r="D347" s="384">
        <v>19244282</v>
      </c>
      <c r="E347" s="385">
        <v>0.7</v>
      </c>
      <c r="F347" s="385">
        <v>28866424</v>
      </c>
      <c r="G347" s="385">
        <v>1</v>
      </c>
      <c r="H347" s="449">
        <v>28866424</v>
      </c>
      <c r="I347" s="154">
        <v>1</v>
      </c>
      <c r="J347" s="154">
        <v>0</v>
      </c>
      <c r="K347" s="437">
        <v>28866424</v>
      </c>
      <c r="L347" s="154">
        <v>2.8</v>
      </c>
      <c r="M347" s="154">
        <f t="shared" si="46"/>
        <v>0</v>
      </c>
      <c r="N347" s="217">
        <f t="shared" si="47"/>
        <v>100</v>
      </c>
    </row>
    <row r="348" spans="1:14" ht="25.5">
      <c r="A348" s="141"/>
      <c r="B348" s="382" t="s">
        <v>741</v>
      </c>
      <c r="C348" s="413" t="s">
        <v>742</v>
      </c>
      <c r="D348" s="384">
        <v>17799682</v>
      </c>
      <c r="E348" s="385">
        <v>0.7</v>
      </c>
      <c r="F348" s="385">
        <v>26699524</v>
      </c>
      <c r="G348" s="385">
        <v>0.9</v>
      </c>
      <c r="H348" s="449">
        <v>71178731</v>
      </c>
      <c r="I348" s="154">
        <v>0.9</v>
      </c>
      <c r="J348" s="154">
        <v>0</v>
      </c>
      <c r="K348" s="437">
        <v>71178731</v>
      </c>
      <c r="L348" s="154">
        <v>2.6</v>
      </c>
      <c r="M348" s="154">
        <f t="shared" si="46"/>
        <v>0</v>
      </c>
      <c r="N348" s="217">
        <f t="shared" si="47"/>
        <v>100</v>
      </c>
    </row>
    <row r="349" spans="1:14">
      <c r="A349" s="141"/>
      <c r="B349" s="382" t="s">
        <v>743</v>
      </c>
      <c r="C349" s="413" t="s">
        <v>744</v>
      </c>
      <c r="D349" s="384">
        <v>6324332</v>
      </c>
      <c r="E349" s="385">
        <v>0.2</v>
      </c>
      <c r="F349" s="385">
        <v>0</v>
      </c>
      <c r="G349" s="385">
        <v>0</v>
      </c>
      <c r="H349" s="154">
        <v>0</v>
      </c>
      <c r="I349" s="154">
        <v>0</v>
      </c>
      <c r="J349" s="154">
        <v>0</v>
      </c>
      <c r="K349" s="437">
        <v>0</v>
      </c>
      <c r="L349" s="154">
        <v>0</v>
      </c>
      <c r="M349" s="154">
        <f t="shared" si="46"/>
        <v>0</v>
      </c>
      <c r="N349" s="217"/>
    </row>
    <row r="350" spans="1:14">
      <c r="A350" s="141"/>
      <c r="B350" s="382" t="s">
        <v>745</v>
      </c>
      <c r="C350" s="413" t="s">
        <v>746</v>
      </c>
      <c r="D350" s="384">
        <v>0</v>
      </c>
      <c r="E350" s="385">
        <v>0</v>
      </c>
      <c r="F350" s="385">
        <v>15000000</v>
      </c>
      <c r="G350" s="385">
        <v>0.5</v>
      </c>
      <c r="H350" s="154">
        <v>0</v>
      </c>
      <c r="I350" s="154">
        <v>0</v>
      </c>
      <c r="J350" s="154">
        <v>-15000000</v>
      </c>
      <c r="K350" s="437">
        <v>0</v>
      </c>
      <c r="L350" s="154">
        <v>0</v>
      </c>
      <c r="M350" s="154">
        <f t="shared" si="46"/>
        <v>0</v>
      </c>
      <c r="N350" s="217"/>
    </row>
    <row r="351" spans="1:14">
      <c r="A351" s="141"/>
      <c r="B351" s="382" t="s">
        <v>747</v>
      </c>
      <c r="C351" s="413" t="s">
        <v>748</v>
      </c>
      <c r="D351" s="384">
        <v>0</v>
      </c>
      <c r="E351" s="385">
        <v>0</v>
      </c>
      <c r="F351" s="385">
        <v>34000000</v>
      </c>
      <c r="G351" s="385">
        <v>1.2</v>
      </c>
      <c r="H351" s="154">
        <v>0</v>
      </c>
      <c r="I351" s="154">
        <v>0</v>
      </c>
      <c r="J351" s="154">
        <v>-34000000</v>
      </c>
      <c r="K351" s="437">
        <v>0</v>
      </c>
      <c r="L351" s="154">
        <v>0</v>
      </c>
      <c r="M351" s="154">
        <f t="shared" si="46"/>
        <v>0</v>
      </c>
      <c r="N351" s="217"/>
    </row>
    <row r="352" spans="1:14">
      <c r="A352" s="141"/>
      <c r="B352" s="382" t="s">
        <v>749</v>
      </c>
      <c r="C352" s="413" t="s">
        <v>750</v>
      </c>
      <c r="D352" s="384">
        <v>11880000</v>
      </c>
      <c r="E352" s="385">
        <v>0.4</v>
      </c>
      <c r="F352" s="385">
        <v>18024000</v>
      </c>
      <c r="G352" s="385">
        <v>0.6</v>
      </c>
      <c r="H352" s="449">
        <v>18000000</v>
      </c>
      <c r="I352" s="154">
        <v>0.6</v>
      </c>
      <c r="J352" s="154">
        <v>0</v>
      </c>
      <c r="K352" s="437">
        <v>18000000</v>
      </c>
      <c r="L352" s="154">
        <v>1.7</v>
      </c>
      <c r="M352" s="154">
        <f t="shared" si="46"/>
        <v>0</v>
      </c>
      <c r="N352" s="217">
        <f t="shared" si="47"/>
        <v>100</v>
      </c>
    </row>
    <row r="353" spans="1:14">
      <c r="A353" s="141"/>
      <c r="B353" s="382" t="s">
        <v>751</v>
      </c>
      <c r="C353" s="413" t="s">
        <v>752</v>
      </c>
      <c r="D353" s="384">
        <v>130000000</v>
      </c>
      <c r="E353" s="385">
        <v>4.9000000000000004</v>
      </c>
      <c r="F353" s="385">
        <v>31016000</v>
      </c>
      <c r="G353" s="385">
        <v>1.1000000000000001</v>
      </c>
      <c r="H353" s="449">
        <v>31016000</v>
      </c>
      <c r="I353" s="154">
        <v>1.1000000000000001</v>
      </c>
      <c r="J353" s="154">
        <v>0</v>
      </c>
      <c r="K353" s="437">
        <v>31016000</v>
      </c>
      <c r="L353" s="154">
        <v>3</v>
      </c>
      <c r="M353" s="154">
        <f t="shared" si="46"/>
        <v>0</v>
      </c>
      <c r="N353" s="217">
        <f t="shared" si="47"/>
        <v>100</v>
      </c>
    </row>
    <row r="354" spans="1:14">
      <c r="A354" s="141"/>
      <c r="B354" s="382" t="s">
        <v>753</v>
      </c>
      <c r="C354" s="413" t="s">
        <v>754</v>
      </c>
      <c r="D354" s="384">
        <v>11000000</v>
      </c>
      <c r="E354" s="385">
        <v>0.4</v>
      </c>
      <c r="F354" s="385">
        <v>16000000</v>
      </c>
      <c r="G354" s="385">
        <v>0.6</v>
      </c>
      <c r="H354" s="449">
        <v>16000000</v>
      </c>
      <c r="I354" s="154">
        <v>0.6</v>
      </c>
      <c r="J354" s="154">
        <v>0</v>
      </c>
      <c r="K354" s="437">
        <v>16000000</v>
      </c>
      <c r="L354" s="154">
        <v>1.6</v>
      </c>
      <c r="M354" s="154">
        <f t="shared" si="46"/>
        <v>0</v>
      </c>
      <c r="N354" s="217">
        <f t="shared" si="47"/>
        <v>100</v>
      </c>
    </row>
    <row r="355" spans="1:14">
      <c r="A355" s="141"/>
      <c r="B355" s="382" t="s">
        <v>755</v>
      </c>
      <c r="C355" s="413" t="s">
        <v>756</v>
      </c>
      <c r="D355" s="384">
        <v>0</v>
      </c>
      <c r="E355" s="385">
        <v>0</v>
      </c>
      <c r="F355" s="385">
        <v>26102963</v>
      </c>
      <c r="G355" s="385">
        <v>0.9</v>
      </c>
      <c r="H355" s="449">
        <v>26102963</v>
      </c>
      <c r="I355" s="154">
        <v>0.9</v>
      </c>
      <c r="J355" s="154">
        <v>0</v>
      </c>
      <c r="K355" s="437">
        <v>25779294</v>
      </c>
      <c r="L355" s="154">
        <v>0</v>
      </c>
      <c r="M355" s="154">
        <f t="shared" si="46"/>
        <v>323669</v>
      </c>
      <c r="N355" s="217">
        <f t="shared" si="47"/>
        <v>98.760029656403375</v>
      </c>
    </row>
    <row r="356" spans="1:14">
      <c r="A356" s="141"/>
      <c r="B356" s="382" t="s">
        <v>757</v>
      </c>
      <c r="C356" s="413" t="s">
        <v>758</v>
      </c>
      <c r="D356" s="384">
        <v>0</v>
      </c>
      <c r="E356" s="385">
        <v>0</v>
      </c>
      <c r="F356" s="385">
        <v>100000000</v>
      </c>
      <c r="G356" s="385">
        <v>3.5</v>
      </c>
      <c r="H356" s="449">
        <v>100000000</v>
      </c>
      <c r="I356" s="154">
        <v>3.5</v>
      </c>
      <c r="J356" s="154">
        <v>0</v>
      </c>
      <c r="K356" s="437">
        <v>100000000</v>
      </c>
      <c r="L356" s="154">
        <v>4.0999999999999996</v>
      </c>
      <c r="M356" s="154">
        <f t="shared" si="46"/>
        <v>0</v>
      </c>
      <c r="N356" s="217">
        <f t="shared" si="47"/>
        <v>100</v>
      </c>
    </row>
    <row r="357" spans="1:14">
      <c r="A357" s="141"/>
      <c r="B357" s="382" t="s">
        <v>118</v>
      </c>
      <c r="C357" s="413" t="s">
        <v>119</v>
      </c>
      <c r="D357" s="384">
        <v>0</v>
      </c>
      <c r="E357" s="385">
        <v>0</v>
      </c>
      <c r="F357" s="385">
        <v>106750000</v>
      </c>
      <c r="G357" s="385">
        <v>3.7</v>
      </c>
      <c r="H357" s="154"/>
      <c r="I357" s="154">
        <v>3.6</v>
      </c>
      <c r="J357" s="154">
        <v>-2288013</v>
      </c>
      <c r="K357" s="437">
        <v>0</v>
      </c>
      <c r="L357" s="154">
        <v>0</v>
      </c>
      <c r="M357" s="154">
        <f t="shared" si="46"/>
        <v>0</v>
      </c>
      <c r="N357" s="217"/>
    </row>
    <row r="358" spans="1:14">
      <c r="A358" s="141"/>
      <c r="B358" s="382" t="s">
        <v>759</v>
      </c>
      <c r="C358" s="413" t="s">
        <v>760</v>
      </c>
      <c r="D358" s="384">
        <v>20274227</v>
      </c>
      <c r="E358" s="385">
        <v>0.8</v>
      </c>
      <c r="F358" s="385">
        <v>2102492</v>
      </c>
      <c r="G358" s="385">
        <v>0.1</v>
      </c>
      <c r="H358" s="449">
        <v>20676414</v>
      </c>
      <c r="I358" s="154">
        <v>0.1</v>
      </c>
      <c r="J358" s="154">
        <v>0</v>
      </c>
      <c r="K358" s="437">
        <v>10213822</v>
      </c>
      <c r="L358" s="154">
        <v>0.2</v>
      </c>
      <c r="M358" s="154">
        <f t="shared" si="46"/>
        <v>10462592</v>
      </c>
      <c r="N358" s="217">
        <f t="shared" si="47"/>
        <v>49.398420828679477</v>
      </c>
    </row>
    <row r="359" spans="1:14">
      <c r="A359" s="141"/>
      <c r="B359" s="451" t="s">
        <v>761</v>
      </c>
      <c r="C359" s="413" t="s">
        <v>762</v>
      </c>
      <c r="D359" s="384"/>
      <c r="E359" s="385"/>
      <c r="F359" s="385"/>
      <c r="G359" s="385"/>
      <c r="H359" s="449">
        <v>43371893</v>
      </c>
      <c r="I359" s="154"/>
      <c r="J359" s="154"/>
      <c r="K359" s="437">
        <v>41915467</v>
      </c>
      <c r="L359" s="154"/>
      <c r="M359" s="154">
        <f t="shared" si="46"/>
        <v>1456426</v>
      </c>
      <c r="N359" s="217">
        <f t="shared" si="47"/>
        <v>96.642004996184966</v>
      </c>
    </row>
    <row r="360" spans="1:14" ht="25.5">
      <c r="A360" s="141"/>
      <c r="B360" s="382" t="s">
        <v>763</v>
      </c>
      <c r="C360" s="413" t="s">
        <v>764</v>
      </c>
      <c r="D360" s="384"/>
      <c r="E360" s="385"/>
      <c r="F360" s="385"/>
      <c r="G360" s="385"/>
      <c r="H360" s="449">
        <v>39409185</v>
      </c>
      <c r="I360" s="154"/>
      <c r="J360" s="154"/>
      <c r="K360" s="437">
        <v>36560975</v>
      </c>
      <c r="L360" s="154"/>
      <c r="M360" s="154">
        <f t="shared" si="46"/>
        <v>2848210</v>
      </c>
      <c r="N360" s="217">
        <f t="shared" si="47"/>
        <v>92.772725444588616</v>
      </c>
    </row>
    <row r="361" spans="1:14">
      <c r="A361" s="141"/>
      <c r="B361" s="382" t="s">
        <v>765</v>
      </c>
      <c r="C361" s="413" t="s">
        <v>766</v>
      </c>
      <c r="D361" s="384"/>
      <c r="E361" s="385"/>
      <c r="F361" s="385"/>
      <c r="G361" s="385"/>
      <c r="H361" s="449">
        <v>0</v>
      </c>
      <c r="I361" s="154"/>
      <c r="J361" s="154"/>
      <c r="K361" s="437">
        <v>0</v>
      </c>
      <c r="L361" s="154"/>
      <c r="M361" s="154">
        <f t="shared" si="46"/>
        <v>0</v>
      </c>
      <c r="N361" s="217" t="e">
        <f t="shared" si="47"/>
        <v>#DIV/0!</v>
      </c>
    </row>
    <row r="362" spans="1:14">
      <c r="A362" s="141"/>
      <c r="B362" s="382" t="s">
        <v>767</v>
      </c>
      <c r="C362" s="413" t="s">
        <v>768</v>
      </c>
      <c r="D362" s="384"/>
      <c r="E362" s="385"/>
      <c r="F362" s="385"/>
      <c r="G362" s="385"/>
      <c r="H362" s="449">
        <v>0</v>
      </c>
      <c r="I362" s="154"/>
      <c r="J362" s="154"/>
      <c r="K362" s="437">
        <v>0</v>
      </c>
      <c r="L362" s="154"/>
      <c r="M362" s="154">
        <f t="shared" si="46"/>
        <v>0</v>
      </c>
      <c r="N362" s="217" t="e">
        <f t="shared" si="47"/>
        <v>#DIV/0!</v>
      </c>
    </row>
    <row r="363" spans="1:14" ht="25.5">
      <c r="A363" s="141"/>
      <c r="B363" s="382" t="s">
        <v>769</v>
      </c>
      <c r="C363" s="452" t="s">
        <v>770</v>
      </c>
      <c r="D363" s="384"/>
      <c r="E363" s="385"/>
      <c r="F363" s="385"/>
      <c r="G363" s="385"/>
      <c r="H363" s="449">
        <v>19339882</v>
      </c>
      <c r="I363" s="154"/>
      <c r="J363" s="154"/>
      <c r="K363" s="437">
        <v>19339880</v>
      </c>
      <c r="L363" s="154"/>
      <c r="M363" s="154">
        <f t="shared" si="46"/>
        <v>2</v>
      </c>
      <c r="N363" s="217">
        <f t="shared" si="47"/>
        <v>99.999989658675275</v>
      </c>
    </row>
    <row r="364" spans="1:14">
      <c r="A364" s="141"/>
      <c r="B364" s="453" t="s">
        <v>1312</v>
      </c>
      <c r="C364" s="454" t="s">
        <v>1313</v>
      </c>
      <c r="D364" s="384"/>
      <c r="E364" s="385"/>
      <c r="F364" s="385"/>
      <c r="G364" s="385"/>
      <c r="H364" s="449">
        <v>1200000</v>
      </c>
      <c r="I364" s="154"/>
      <c r="J364" s="154"/>
      <c r="K364" s="437">
        <v>0</v>
      </c>
      <c r="L364" s="154"/>
      <c r="M364" s="154">
        <f t="shared" si="46"/>
        <v>1200000</v>
      </c>
      <c r="N364" s="217">
        <f t="shared" si="47"/>
        <v>0</v>
      </c>
    </row>
    <row r="365" spans="1:14">
      <c r="A365" s="141"/>
      <c r="B365" s="382"/>
      <c r="C365" s="452"/>
      <c r="D365" s="384"/>
      <c r="E365" s="385"/>
      <c r="F365" s="385"/>
      <c r="G365" s="385"/>
      <c r="H365" s="455"/>
      <c r="I365" s="154"/>
      <c r="J365" s="154"/>
      <c r="K365" s="437"/>
      <c r="L365" s="154"/>
      <c r="M365" s="154"/>
      <c r="N365" s="217"/>
    </row>
    <row r="366" spans="1:14">
      <c r="A366" s="141"/>
      <c r="B366" s="382"/>
      <c r="C366" s="394" t="s">
        <v>92</v>
      </c>
      <c r="D366" s="391">
        <v>1720239627</v>
      </c>
      <c r="E366" s="392">
        <v>65</v>
      </c>
      <c r="F366" s="392">
        <v>1890000000</v>
      </c>
      <c r="G366" s="392">
        <v>65.599999999999994</v>
      </c>
      <c r="H366" s="156">
        <f>SUM(H248:H365)</f>
        <v>2355045000</v>
      </c>
      <c r="I366" s="156">
        <v>65.599999999999994</v>
      </c>
      <c r="J366" s="156">
        <v>0</v>
      </c>
      <c r="K366" s="156">
        <f>SUM(K248:K365)</f>
        <v>2285451932</v>
      </c>
      <c r="L366" s="156">
        <v>67.099999999999994</v>
      </c>
      <c r="M366" s="154">
        <f t="shared" ref="M366:M371" si="48">+H366-K366</f>
        <v>69593068</v>
      </c>
      <c r="N366" s="217">
        <f t="shared" ref="N366" si="49">+(K366/H366)*100</f>
        <v>97.04493680587845</v>
      </c>
    </row>
    <row r="367" spans="1:14">
      <c r="A367" s="141"/>
      <c r="B367" s="382" t="s">
        <v>101</v>
      </c>
      <c r="C367" s="413" t="s">
        <v>102</v>
      </c>
      <c r="D367" s="384"/>
      <c r="E367" s="385"/>
      <c r="F367" s="385"/>
      <c r="G367" s="385"/>
      <c r="H367" s="154"/>
      <c r="I367" s="154"/>
      <c r="J367" s="154"/>
      <c r="K367" s="437"/>
      <c r="L367" s="154"/>
      <c r="M367" s="154">
        <f t="shared" si="48"/>
        <v>0</v>
      </c>
      <c r="N367" s="217"/>
    </row>
    <row r="368" spans="1:14">
      <c r="A368" s="141"/>
      <c r="B368" s="382"/>
      <c r="C368" s="394" t="s">
        <v>93</v>
      </c>
      <c r="D368" s="391">
        <v>0</v>
      </c>
      <c r="E368" s="392">
        <v>0</v>
      </c>
      <c r="F368" s="392">
        <v>0</v>
      </c>
      <c r="G368" s="392">
        <v>0</v>
      </c>
      <c r="H368" s="156">
        <v>0</v>
      </c>
      <c r="I368" s="156">
        <v>0</v>
      </c>
      <c r="J368" s="156">
        <v>0</v>
      </c>
      <c r="K368" s="447">
        <v>0</v>
      </c>
      <c r="L368" s="156">
        <v>0</v>
      </c>
      <c r="M368" s="154">
        <f t="shared" si="48"/>
        <v>0</v>
      </c>
      <c r="N368" s="217"/>
    </row>
    <row r="369" spans="1:14">
      <c r="A369" s="141"/>
      <c r="B369" s="382" t="s">
        <v>101</v>
      </c>
      <c r="C369" s="413" t="s">
        <v>102</v>
      </c>
      <c r="D369" s="384"/>
      <c r="E369" s="385"/>
      <c r="F369" s="385"/>
      <c r="G369" s="385"/>
      <c r="H369" s="154"/>
      <c r="I369" s="154"/>
      <c r="J369" s="154"/>
      <c r="K369" s="437"/>
      <c r="L369" s="154"/>
      <c r="M369" s="154">
        <f t="shared" si="48"/>
        <v>0</v>
      </c>
      <c r="N369" s="217"/>
    </row>
    <row r="370" spans="1:14">
      <c r="A370" s="141"/>
      <c r="B370" s="382" t="s">
        <v>101</v>
      </c>
      <c r="C370" s="413" t="s">
        <v>102</v>
      </c>
      <c r="D370" s="384"/>
      <c r="E370" s="385"/>
      <c r="F370" s="385"/>
      <c r="G370" s="385"/>
      <c r="H370" s="154"/>
      <c r="I370" s="154"/>
      <c r="J370" s="154"/>
      <c r="K370" s="437"/>
      <c r="L370" s="154"/>
      <c r="M370" s="154">
        <f t="shared" si="48"/>
        <v>0</v>
      </c>
      <c r="N370" s="217"/>
    </row>
    <row r="371" spans="1:14">
      <c r="A371" s="141"/>
      <c r="B371" s="382"/>
      <c r="C371" s="419" t="s">
        <v>98</v>
      </c>
      <c r="D371" s="420">
        <v>2645598347</v>
      </c>
      <c r="E371" s="421"/>
      <c r="F371" s="421">
        <v>2881476000</v>
      </c>
      <c r="G371" s="421"/>
      <c r="H371" s="456">
        <f>+H366+H241</f>
        <v>3431563142</v>
      </c>
      <c r="I371" s="456"/>
      <c r="J371" s="456">
        <v>1400000</v>
      </c>
      <c r="K371" s="456">
        <f>+K366+K227</f>
        <v>3330279439</v>
      </c>
      <c r="L371" s="456"/>
      <c r="M371" s="457">
        <f t="shared" si="48"/>
        <v>101283703</v>
      </c>
      <c r="N371" s="458">
        <f t="shared" si="47"/>
        <v>97.048467453203585</v>
      </c>
    </row>
    <row r="372" spans="1:14">
      <c r="A372" s="141"/>
      <c r="B372" s="142"/>
      <c r="C372" s="141"/>
      <c r="D372" s="141"/>
      <c r="E372" s="141"/>
      <c r="F372" s="141"/>
      <c r="G372" s="141"/>
      <c r="H372" s="141"/>
      <c r="I372" s="141"/>
      <c r="J372" s="141"/>
      <c r="K372" s="141"/>
      <c r="L372" s="141"/>
      <c r="M372" s="141"/>
      <c r="N372" s="141"/>
    </row>
    <row r="377" spans="1:14">
      <c r="A377" s="141"/>
      <c r="B377" s="687" t="s">
        <v>1343</v>
      </c>
      <c r="C377" s="687"/>
      <c r="D377" s="687"/>
      <c r="E377" s="687"/>
      <c r="F377" s="687"/>
      <c r="G377" s="687"/>
      <c r="H377" s="687"/>
      <c r="I377" s="687"/>
      <c r="J377" s="687"/>
      <c r="K377" s="687"/>
      <c r="L377" s="687"/>
      <c r="M377" s="687"/>
      <c r="N377" s="687"/>
    </row>
    <row r="378" spans="1:14">
      <c r="A378" s="141"/>
      <c r="B378" s="688" t="s">
        <v>1311</v>
      </c>
      <c r="C378" s="688"/>
      <c r="D378" s="688"/>
      <c r="E378" s="688"/>
      <c r="F378" s="688"/>
      <c r="G378" s="688"/>
      <c r="H378" s="688"/>
      <c r="I378" s="688"/>
      <c r="J378" s="688"/>
      <c r="K378" s="688"/>
      <c r="L378" s="688"/>
      <c r="M378" s="688"/>
      <c r="N378" s="688"/>
    </row>
    <row r="379" spans="1:14">
      <c r="A379" s="141"/>
      <c r="B379" s="689" t="s">
        <v>1</v>
      </c>
      <c r="C379" s="689"/>
      <c r="D379" s="689"/>
      <c r="E379" s="689"/>
      <c r="F379" s="689"/>
      <c r="G379" s="689"/>
      <c r="H379" s="689"/>
      <c r="I379" s="689"/>
      <c r="J379" s="689"/>
      <c r="K379" s="689"/>
      <c r="L379" s="689"/>
      <c r="M379" s="689"/>
      <c r="N379" s="689"/>
    </row>
    <row r="380" spans="1:14" ht="13.5" thickBot="1">
      <c r="A380" s="673"/>
      <c r="B380" s="141"/>
      <c r="C380" s="141"/>
      <c r="D380" s="141"/>
      <c r="E380" s="141"/>
      <c r="F380" s="141"/>
      <c r="G380" s="141"/>
      <c r="H380" s="141"/>
      <c r="I380" s="141"/>
      <c r="J380" s="141"/>
      <c r="K380" s="141"/>
      <c r="L380" s="141"/>
      <c r="M380" s="141"/>
      <c r="N380" s="141"/>
    </row>
    <row r="381" spans="1:14" ht="13.5" customHeight="1" thickTop="1" thickBot="1">
      <c r="A381" s="673"/>
      <c r="B381" s="674" t="s">
        <v>82</v>
      </c>
      <c r="C381" s="675" t="s">
        <v>3</v>
      </c>
      <c r="D381" s="675"/>
      <c r="E381" s="675"/>
      <c r="F381" s="676" t="s">
        <v>4</v>
      </c>
      <c r="G381" s="676"/>
      <c r="H381" s="677" t="s">
        <v>5</v>
      </c>
      <c r="I381" s="677"/>
      <c r="J381" s="677"/>
      <c r="K381" s="677"/>
      <c r="L381" s="677"/>
      <c r="M381" s="677"/>
      <c r="N381" s="677"/>
    </row>
    <row r="382" spans="1:14" ht="12" customHeight="1" thickTop="1">
      <c r="A382" s="141"/>
      <c r="B382" s="674"/>
      <c r="C382" s="675"/>
      <c r="D382" s="675"/>
      <c r="E382" s="675"/>
      <c r="F382" s="676"/>
      <c r="G382" s="676"/>
      <c r="H382" s="677"/>
      <c r="I382" s="677"/>
      <c r="J382" s="677"/>
      <c r="K382" s="677"/>
      <c r="L382" s="677"/>
      <c r="M382" s="677"/>
      <c r="N382" s="677"/>
    </row>
    <row r="383" spans="1:14">
      <c r="A383" s="141"/>
      <c r="B383" s="376" t="s">
        <v>83</v>
      </c>
      <c r="C383" s="678" t="s">
        <v>41</v>
      </c>
      <c r="D383" s="678"/>
      <c r="E383" s="678"/>
      <c r="F383" s="679" t="s">
        <v>84</v>
      </c>
      <c r="G383" s="679"/>
      <c r="H383" s="680" t="s">
        <v>40</v>
      </c>
      <c r="I383" s="680"/>
      <c r="J383" s="680"/>
      <c r="K383" s="680"/>
      <c r="L383" s="680"/>
      <c r="M383" s="680"/>
      <c r="N383" s="680"/>
    </row>
    <row r="384" spans="1:14" ht="13.5" thickBot="1">
      <c r="A384" s="141"/>
      <c r="B384" s="681" t="s">
        <v>6</v>
      </c>
      <c r="C384" s="681"/>
      <c r="D384" s="682" t="s">
        <v>85</v>
      </c>
      <c r="E384" s="682"/>
      <c r="F384" s="682"/>
      <c r="G384" s="682"/>
      <c r="H384" s="682"/>
      <c r="I384" s="682"/>
      <c r="J384" s="682"/>
      <c r="K384" s="682"/>
      <c r="L384" s="682"/>
      <c r="M384" s="682"/>
      <c r="N384" s="682"/>
    </row>
    <row r="385" spans="1:16" ht="14.25" thickTop="1" thickBot="1">
      <c r="A385" s="141"/>
      <c r="B385" s="681"/>
      <c r="C385" s="681"/>
      <c r="D385" s="163" t="s">
        <v>86</v>
      </c>
      <c r="E385" s="164">
        <v>2024</v>
      </c>
      <c r="F385" s="683" t="s">
        <v>9</v>
      </c>
      <c r="G385" s="683"/>
      <c r="H385" s="683" t="s">
        <v>9</v>
      </c>
      <c r="I385" s="683"/>
      <c r="J385" s="162" t="s">
        <v>9</v>
      </c>
      <c r="K385" s="683" t="s">
        <v>9</v>
      </c>
      <c r="L385" s="683"/>
      <c r="M385" s="684" t="s">
        <v>284</v>
      </c>
      <c r="N385" s="685" t="s">
        <v>11</v>
      </c>
    </row>
    <row r="386" spans="1:16" ht="39.75" thickTop="1" thickBot="1">
      <c r="A386" s="141"/>
      <c r="B386" s="681"/>
      <c r="C386" s="681"/>
      <c r="D386" s="143" t="s">
        <v>88</v>
      </c>
      <c r="E386" s="165" t="s">
        <v>13</v>
      </c>
      <c r="F386" s="145" t="s">
        <v>14</v>
      </c>
      <c r="G386" s="144" t="s">
        <v>13</v>
      </c>
      <c r="H386" s="145" t="s">
        <v>15</v>
      </c>
      <c r="I386" s="144" t="s">
        <v>13</v>
      </c>
      <c r="J386" s="166" t="s">
        <v>89</v>
      </c>
      <c r="K386" s="145" t="s">
        <v>17</v>
      </c>
      <c r="L386" s="144" t="s">
        <v>13</v>
      </c>
      <c r="M386" s="684"/>
      <c r="N386" s="685"/>
    </row>
    <row r="387" spans="1:16" ht="14.25" thickTop="1" thickBot="1">
      <c r="A387" s="141"/>
      <c r="B387" s="681"/>
      <c r="C387" s="681"/>
      <c r="D387" s="146" t="s">
        <v>18</v>
      </c>
      <c r="E387" s="146" t="s">
        <v>19</v>
      </c>
      <c r="F387" s="146" t="s">
        <v>20</v>
      </c>
      <c r="G387" s="146" t="s">
        <v>21</v>
      </c>
      <c r="H387" s="146" t="s">
        <v>22</v>
      </c>
      <c r="I387" s="146" t="s">
        <v>23</v>
      </c>
      <c r="J387" s="146" t="s">
        <v>24</v>
      </c>
      <c r="K387" s="146" t="s">
        <v>25</v>
      </c>
      <c r="L387" s="146" t="s">
        <v>26</v>
      </c>
      <c r="M387" s="146" t="s">
        <v>27</v>
      </c>
      <c r="N387" s="147" t="s">
        <v>28</v>
      </c>
    </row>
    <row r="388" spans="1:16" ht="13.5" thickTop="1">
      <c r="A388" s="141"/>
      <c r="B388" s="686" t="s">
        <v>49</v>
      </c>
      <c r="C388" s="686"/>
      <c r="D388" s="148"/>
      <c r="E388" s="149"/>
      <c r="F388" s="148"/>
      <c r="G388" s="149"/>
      <c r="H388" s="148"/>
      <c r="I388" s="149"/>
      <c r="J388" s="150"/>
      <c r="K388" s="148"/>
      <c r="L388" s="149"/>
      <c r="M388" s="148"/>
      <c r="N388" s="378"/>
    </row>
    <row r="389" spans="1:16">
      <c r="A389" s="141"/>
      <c r="B389" s="409" t="s">
        <v>30</v>
      </c>
      <c r="C389" s="380" t="s">
        <v>31</v>
      </c>
      <c r="D389" s="148"/>
      <c r="E389" s="149"/>
      <c r="F389" s="148"/>
      <c r="G389" s="149"/>
      <c r="H389" s="148"/>
      <c r="I389" s="149"/>
      <c r="J389" s="381"/>
      <c r="K389" s="148"/>
      <c r="L389" s="149"/>
      <c r="M389" s="148"/>
      <c r="N389" s="378"/>
    </row>
    <row r="390" spans="1:16">
      <c r="A390" s="141"/>
      <c r="B390" s="382" t="s">
        <v>51</v>
      </c>
      <c r="C390" s="383" t="s">
        <v>52</v>
      </c>
      <c r="D390" s="384">
        <v>317584938</v>
      </c>
      <c r="E390" s="459">
        <v>41.3</v>
      </c>
      <c r="F390" s="385">
        <v>329600000</v>
      </c>
      <c r="G390" s="459">
        <v>41.3</v>
      </c>
      <c r="H390" s="385">
        <v>344403250</v>
      </c>
      <c r="I390" s="459">
        <f>H390/$H$405*100</f>
        <v>4.2832069774325374</v>
      </c>
      <c r="J390" s="385">
        <f t="shared" ref="J390:J396" si="50">H390-F390</f>
        <v>14803250</v>
      </c>
      <c r="K390" s="384">
        <v>343443722</v>
      </c>
      <c r="L390" s="459">
        <f>K390/$K$405*100</f>
        <v>4.8404358843919715</v>
      </c>
      <c r="M390" s="385">
        <f>H390-K390</f>
        <v>959528</v>
      </c>
      <c r="N390" s="460">
        <f>K390/H390*100</f>
        <v>99.721394034463955</v>
      </c>
      <c r="P390" s="414"/>
    </row>
    <row r="391" spans="1:16">
      <c r="A391" s="141"/>
      <c r="B391" s="382" t="s">
        <v>53</v>
      </c>
      <c r="C391" s="383" t="s">
        <v>54</v>
      </c>
      <c r="D391" s="384">
        <v>51506462</v>
      </c>
      <c r="E391" s="459">
        <v>36.299999999999997</v>
      </c>
      <c r="F391" s="385">
        <v>52809000</v>
      </c>
      <c r="G391" s="459">
        <v>36.299999999999997</v>
      </c>
      <c r="H391" s="385">
        <v>57080743</v>
      </c>
      <c r="I391" s="459">
        <f t="shared" ref="I391:I405" si="51">H391/$H$405*100</f>
        <v>0.70989062006422265</v>
      </c>
      <c r="J391" s="385">
        <f>H391-F391</f>
        <v>4271743</v>
      </c>
      <c r="K391" s="384">
        <v>57043702</v>
      </c>
      <c r="L391" s="459">
        <f t="shared" ref="L391:L405" si="52">K391/$K$405*100</f>
        <v>0.80396398143903791</v>
      </c>
      <c r="M391" s="385">
        <f>H391-K391</f>
        <v>37041</v>
      </c>
      <c r="N391" s="460">
        <f t="shared" ref="N391:N405" si="53">K391/H391*100</f>
        <v>99.93510771224544</v>
      </c>
    </row>
    <row r="392" spans="1:16">
      <c r="A392" s="141"/>
      <c r="B392" s="382" t="s">
        <v>55</v>
      </c>
      <c r="C392" s="383" t="s">
        <v>56</v>
      </c>
      <c r="D392" s="384">
        <v>179206982.19999999</v>
      </c>
      <c r="E392" s="459">
        <v>15.3</v>
      </c>
      <c r="F392" s="385">
        <v>250000000</v>
      </c>
      <c r="G392" s="459">
        <v>15.3</v>
      </c>
      <c r="H392" s="385">
        <v>192787007</v>
      </c>
      <c r="I392" s="459">
        <f t="shared" si="51"/>
        <v>2.3976157412589325</v>
      </c>
      <c r="J392" s="385">
        <f t="shared" si="50"/>
        <v>-57212993</v>
      </c>
      <c r="K392" s="384">
        <v>168311283</v>
      </c>
      <c r="L392" s="459">
        <f t="shared" si="52"/>
        <v>2.3721498510351351</v>
      </c>
      <c r="M392" s="385">
        <f t="shared" ref="M392:M402" si="54">H392-K392</f>
        <v>24475724</v>
      </c>
      <c r="N392" s="460">
        <f t="shared" si="53"/>
        <v>87.304266827483872</v>
      </c>
    </row>
    <row r="393" spans="1:16">
      <c r="A393" s="141"/>
      <c r="B393" s="382" t="s">
        <v>57</v>
      </c>
      <c r="C393" s="383" t="s">
        <v>58</v>
      </c>
      <c r="D393" s="384">
        <v>0</v>
      </c>
      <c r="E393" s="459">
        <v>0</v>
      </c>
      <c r="F393" s="385">
        <v>0</v>
      </c>
      <c r="G393" s="459">
        <v>0</v>
      </c>
      <c r="H393" s="385">
        <v>0</v>
      </c>
      <c r="I393" s="459">
        <f t="shared" si="51"/>
        <v>0</v>
      </c>
      <c r="J393" s="385">
        <f t="shared" si="50"/>
        <v>0</v>
      </c>
      <c r="K393" s="384">
        <v>0</v>
      </c>
      <c r="L393" s="459">
        <f t="shared" si="52"/>
        <v>0</v>
      </c>
      <c r="M393" s="385">
        <f t="shared" si="54"/>
        <v>0</v>
      </c>
      <c r="N393" s="460">
        <v>0</v>
      </c>
    </row>
    <row r="394" spans="1:16">
      <c r="A394" s="141"/>
      <c r="B394" s="382" t="s">
        <v>59</v>
      </c>
      <c r="C394" s="383" t="s">
        <v>60</v>
      </c>
      <c r="D394" s="384">
        <v>0</v>
      </c>
      <c r="E394" s="459">
        <v>0</v>
      </c>
      <c r="F394" s="385">
        <v>0</v>
      </c>
      <c r="G394" s="459">
        <v>0</v>
      </c>
      <c r="H394" s="385">
        <v>0</v>
      </c>
      <c r="I394" s="459">
        <f t="shared" si="51"/>
        <v>0</v>
      </c>
      <c r="J394" s="385">
        <f t="shared" si="50"/>
        <v>0</v>
      </c>
      <c r="K394" s="384">
        <v>0</v>
      </c>
      <c r="L394" s="459">
        <f t="shared" si="52"/>
        <v>0</v>
      </c>
      <c r="M394" s="385">
        <f t="shared" si="54"/>
        <v>0</v>
      </c>
      <c r="N394" s="460">
        <v>0</v>
      </c>
    </row>
    <row r="395" spans="1:16">
      <c r="A395" s="141"/>
      <c r="B395" s="382" t="s">
        <v>61</v>
      </c>
      <c r="C395" s="383" t="s">
        <v>62</v>
      </c>
      <c r="D395" s="384">
        <v>0</v>
      </c>
      <c r="E395" s="459">
        <v>0</v>
      </c>
      <c r="F395" s="385">
        <v>0</v>
      </c>
      <c r="G395" s="459">
        <v>0</v>
      </c>
      <c r="H395" s="385">
        <v>0</v>
      </c>
      <c r="I395" s="459">
        <f t="shared" si="51"/>
        <v>0</v>
      </c>
      <c r="J395" s="385">
        <f t="shared" si="50"/>
        <v>0</v>
      </c>
      <c r="K395" s="384">
        <v>0</v>
      </c>
      <c r="L395" s="459">
        <f t="shared" si="52"/>
        <v>0</v>
      </c>
      <c r="M395" s="385">
        <f t="shared" si="54"/>
        <v>0</v>
      </c>
      <c r="N395" s="460">
        <v>0</v>
      </c>
    </row>
    <row r="396" spans="1:16">
      <c r="A396" s="141"/>
      <c r="B396" s="382" t="s">
        <v>63</v>
      </c>
      <c r="C396" s="383" t="s">
        <v>64</v>
      </c>
      <c r="D396" s="384">
        <v>5201977794.8999996</v>
      </c>
      <c r="E396" s="459">
        <v>0.6</v>
      </c>
      <c r="F396" s="385">
        <v>4399000000</v>
      </c>
      <c r="G396" s="459">
        <v>0.6</v>
      </c>
      <c r="H396" s="385">
        <v>6360054000</v>
      </c>
      <c r="I396" s="459">
        <f t="shared" si="51"/>
        <v>79.097475618037066</v>
      </c>
      <c r="J396" s="385">
        <f t="shared" si="50"/>
        <v>1961054000</v>
      </c>
      <c r="K396" s="384">
        <v>5543535523</v>
      </c>
      <c r="L396" s="459">
        <f t="shared" si="52"/>
        <v>78.129622273109462</v>
      </c>
      <c r="M396" s="385">
        <f t="shared" si="54"/>
        <v>816518477</v>
      </c>
      <c r="N396" s="460">
        <f t="shared" si="53"/>
        <v>87.161768170521825</v>
      </c>
    </row>
    <row r="397" spans="1:16">
      <c r="A397" s="141"/>
      <c r="B397" s="389"/>
      <c r="C397" s="390" t="s">
        <v>91</v>
      </c>
      <c r="D397" s="391">
        <f>SUM(D390:D396)</f>
        <v>5750276177.0999994</v>
      </c>
      <c r="E397" s="461">
        <v>4.5</v>
      </c>
      <c r="F397" s="391">
        <f>SUM(F390:F396)</f>
        <v>5031409000</v>
      </c>
      <c r="G397" s="461">
        <v>4.5</v>
      </c>
      <c r="H397" s="391">
        <f>SUM(H390:H396)</f>
        <v>6954325000</v>
      </c>
      <c r="I397" s="461">
        <f t="shared" si="51"/>
        <v>86.48818895679274</v>
      </c>
      <c r="J397" s="391">
        <f>SUM(J390:J396)</f>
        <v>1922916000</v>
      </c>
      <c r="K397" s="391">
        <f>SUM(K390:K396)</f>
        <v>6112334230</v>
      </c>
      <c r="L397" s="461">
        <f t="shared" si="52"/>
        <v>86.146171989975613</v>
      </c>
      <c r="M397" s="391">
        <f>SUM(M390:M396)</f>
        <v>841990770</v>
      </c>
      <c r="N397" s="462">
        <f t="shared" si="53"/>
        <v>87.892559378516239</v>
      </c>
    </row>
    <row r="398" spans="1:16">
      <c r="A398" s="141"/>
      <c r="B398" s="382" t="s">
        <v>66</v>
      </c>
      <c r="C398" s="383" t="s">
        <v>67</v>
      </c>
      <c r="D398" s="384">
        <v>0</v>
      </c>
      <c r="E398" s="459">
        <v>0</v>
      </c>
      <c r="F398" s="385">
        <v>25000000</v>
      </c>
      <c r="G398" s="459">
        <v>0</v>
      </c>
      <c r="H398" s="385">
        <v>19542000</v>
      </c>
      <c r="I398" s="459">
        <f t="shared" si="51"/>
        <v>0.24303612336116645</v>
      </c>
      <c r="J398" s="385">
        <f>H398-F398</f>
        <v>-5458000</v>
      </c>
      <c r="K398" s="384">
        <v>19542000</v>
      </c>
      <c r="L398" s="459">
        <f t="shared" si="52"/>
        <v>0.27542153777610151</v>
      </c>
      <c r="M398" s="385">
        <f t="shared" si="54"/>
        <v>0</v>
      </c>
      <c r="N398" s="460">
        <f t="shared" si="53"/>
        <v>100</v>
      </c>
    </row>
    <row r="399" spans="1:16">
      <c r="A399" s="141"/>
      <c r="B399" s="382" t="s">
        <v>68</v>
      </c>
      <c r="C399" s="383" t="s">
        <v>69</v>
      </c>
      <c r="D399" s="384">
        <v>188971444.47999999</v>
      </c>
      <c r="E399" s="459">
        <v>5</v>
      </c>
      <c r="F399" s="385">
        <f>363858000+222142000+32363000</f>
        <v>618363000</v>
      </c>
      <c r="G399" s="459">
        <v>5</v>
      </c>
      <c r="H399" s="385">
        <v>469505000</v>
      </c>
      <c r="I399" s="459">
        <f t="shared" si="51"/>
        <v>5.8390479530592803</v>
      </c>
      <c r="J399" s="385">
        <f>H399-F399</f>
        <v>-148858000</v>
      </c>
      <c r="K399" s="384">
        <v>448720489</v>
      </c>
      <c r="L399" s="459">
        <f t="shared" si="52"/>
        <v>6.3241882669135316</v>
      </c>
      <c r="M399" s="385">
        <f t="shared" si="54"/>
        <v>20784511</v>
      </c>
      <c r="N399" s="460">
        <f t="shared" si="53"/>
        <v>95.573101244928168</v>
      </c>
    </row>
    <row r="400" spans="1:16">
      <c r="A400" s="141"/>
      <c r="B400" s="389"/>
      <c r="C400" s="390" t="s">
        <v>92</v>
      </c>
      <c r="D400" s="391">
        <f>SUM(D398:D399)</f>
        <v>188971444.47999999</v>
      </c>
      <c r="E400" s="461">
        <v>4.8</v>
      </c>
      <c r="F400" s="391">
        <f>SUM(F398:F399)</f>
        <v>643363000</v>
      </c>
      <c r="G400" s="461">
        <v>4.8</v>
      </c>
      <c r="H400" s="391">
        <f>SUM(H398:H399)</f>
        <v>489047000</v>
      </c>
      <c r="I400" s="461">
        <f t="shared" si="51"/>
        <v>6.0820840764204469</v>
      </c>
      <c r="J400" s="391">
        <f>SUM(J398:J399)</f>
        <v>-154316000</v>
      </c>
      <c r="K400" s="391">
        <f>SUM(K398:K399)</f>
        <v>468262489</v>
      </c>
      <c r="L400" s="461">
        <f t="shared" si="52"/>
        <v>6.5996098046896341</v>
      </c>
      <c r="M400" s="391">
        <f>SUM(M398:M399)</f>
        <v>20784511</v>
      </c>
      <c r="N400" s="462">
        <f t="shared" si="53"/>
        <v>95.749997239529122</v>
      </c>
    </row>
    <row r="401" spans="1:14">
      <c r="A401" s="141"/>
      <c r="B401" s="382" t="s">
        <v>66</v>
      </c>
      <c r="C401" s="383" t="s">
        <v>67</v>
      </c>
      <c r="D401" s="384">
        <v>63556780</v>
      </c>
      <c r="E401" s="459">
        <v>0</v>
      </c>
      <c r="F401" s="385">
        <v>0</v>
      </c>
      <c r="G401" s="459">
        <v>0</v>
      </c>
      <c r="H401" s="385">
        <v>0</v>
      </c>
      <c r="I401" s="459">
        <f t="shared" si="51"/>
        <v>0</v>
      </c>
      <c r="J401" s="385">
        <f>H401-F401</f>
        <v>0</v>
      </c>
      <c r="K401" s="384">
        <v>2300</v>
      </c>
      <c r="L401" s="459">
        <f t="shared" si="52"/>
        <v>3.2415798632946139E-5</v>
      </c>
      <c r="M401" s="385">
        <f t="shared" si="54"/>
        <v>-2300</v>
      </c>
      <c r="N401" s="460">
        <v>0</v>
      </c>
    </row>
    <row r="402" spans="1:14">
      <c r="A402" s="141"/>
      <c r="B402" s="382" t="s">
        <v>68</v>
      </c>
      <c r="C402" s="383" t="s">
        <v>69</v>
      </c>
      <c r="D402" s="384">
        <v>664484830</v>
      </c>
      <c r="E402" s="459">
        <v>7</v>
      </c>
      <c r="F402" s="385">
        <v>1569408000</v>
      </c>
      <c r="G402" s="459">
        <v>7</v>
      </c>
      <c r="H402" s="385">
        <v>597408000</v>
      </c>
      <c r="I402" s="459">
        <f t="shared" si="51"/>
        <v>7.429726966786804</v>
      </c>
      <c r="J402" s="385">
        <f>H402-F402</f>
        <v>-972000000</v>
      </c>
      <c r="K402" s="384">
        <v>514706656</v>
      </c>
      <c r="L402" s="459">
        <f t="shared" si="52"/>
        <v>7.2541857895361215</v>
      </c>
      <c r="M402" s="385">
        <f t="shared" si="54"/>
        <v>82701344</v>
      </c>
      <c r="N402" s="460">
        <f t="shared" si="53"/>
        <v>86.156639348652845</v>
      </c>
    </row>
    <row r="403" spans="1:14">
      <c r="A403" s="141"/>
      <c r="B403" s="389"/>
      <c r="C403" s="390" t="s">
        <v>93</v>
      </c>
      <c r="D403" s="391">
        <f>SUM(D401:D402)</f>
        <v>728041610</v>
      </c>
      <c r="E403" s="461">
        <v>7.5</v>
      </c>
      <c r="F403" s="391">
        <f>SUM(F401:F402)</f>
        <v>1569408000</v>
      </c>
      <c r="G403" s="461">
        <v>7.5</v>
      </c>
      <c r="H403" s="391">
        <f>SUM(H401:H402)</f>
        <v>597408000</v>
      </c>
      <c r="I403" s="461">
        <f t="shared" si="51"/>
        <v>7.429726966786804</v>
      </c>
      <c r="J403" s="392">
        <v>0</v>
      </c>
      <c r="K403" s="391">
        <f>SUM(K401:K402)</f>
        <v>514708956</v>
      </c>
      <c r="L403" s="461">
        <f t="shared" si="52"/>
        <v>7.2542182053347544</v>
      </c>
      <c r="M403" s="391">
        <f>SUM(M401:M402)</f>
        <v>82699044</v>
      </c>
      <c r="N403" s="462">
        <f t="shared" si="53"/>
        <v>86.157024345171138</v>
      </c>
    </row>
    <row r="404" spans="1:14">
      <c r="A404" s="141"/>
      <c r="B404" s="398"/>
      <c r="C404" s="399" t="s">
        <v>94</v>
      </c>
      <c r="D404" s="397">
        <f>D400+D403</f>
        <v>917013054.48000002</v>
      </c>
      <c r="E404" s="463">
        <v>6.7</v>
      </c>
      <c r="F404" s="400">
        <f>F400+F403</f>
        <v>2212771000</v>
      </c>
      <c r="G404" s="463">
        <v>6.7</v>
      </c>
      <c r="H404" s="400">
        <f>H400+H403</f>
        <v>1086455000</v>
      </c>
      <c r="I404" s="463">
        <f t="shared" si="51"/>
        <v>13.511811043207251</v>
      </c>
      <c r="J404" s="400">
        <f>J400+J403</f>
        <v>-154316000</v>
      </c>
      <c r="K404" s="397">
        <f>K400+K403</f>
        <v>982971445</v>
      </c>
      <c r="L404" s="463">
        <f t="shared" si="52"/>
        <v>13.853828010024388</v>
      </c>
      <c r="M404" s="400">
        <f>M400+M403</f>
        <v>103483555</v>
      </c>
      <c r="N404" s="464">
        <f t="shared" si="53"/>
        <v>90.4751181595188</v>
      </c>
    </row>
    <row r="405" spans="1:14">
      <c r="A405" s="141"/>
      <c r="B405" s="398"/>
      <c r="C405" s="399" t="s">
        <v>95</v>
      </c>
      <c r="D405" s="397">
        <f>D397+D404</f>
        <v>6667289231.5799999</v>
      </c>
      <c r="E405" s="463">
        <v>5.2</v>
      </c>
      <c r="F405" s="400">
        <f>F397+F404</f>
        <v>7244180000</v>
      </c>
      <c r="G405" s="463">
        <v>5.2</v>
      </c>
      <c r="H405" s="400">
        <f>H397+H404</f>
        <v>8040780000</v>
      </c>
      <c r="I405" s="463">
        <f t="shared" si="51"/>
        <v>100</v>
      </c>
      <c r="J405" s="400">
        <f>J397+J404</f>
        <v>1768600000</v>
      </c>
      <c r="K405" s="397">
        <f>K397+K404</f>
        <v>7095305675</v>
      </c>
      <c r="L405" s="463">
        <f t="shared" si="52"/>
        <v>100</v>
      </c>
      <c r="M405" s="400">
        <f>M397+M404</f>
        <v>945474325</v>
      </c>
      <c r="N405" s="464">
        <f t="shared" si="53"/>
        <v>88.241509841085062</v>
      </c>
    </row>
    <row r="406" spans="1:14">
      <c r="A406" s="141"/>
      <c r="B406" s="389"/>
      <c r="C406" s="390" t="s">
        <v>96</v>
      </c>
      <c r="D406" s="391">
        <v>0</v>
      </c>
      <c r="E406" s="392"/>
      <c r="F406" s="392"/>
      <c r="G406" s="392"/>
      <c r="H406" s="392"/>
      <c r="I406" s="392"/>
      <c r="J406" s="392"/>
      <c r="K406" s="391">
        <v>0</v>
      </c>
      <c r="L406" s="392"/>
      <c r="M406" s="392"/>
      <c r="N406" s="401"/>
    </row>
    <row r="407" spans="1:14">
      <c r="A407" s="141"/>
      <c r="B407" s="389"/>
      <c r="C407" s="390" t="s">
        <v>97</v>
      </c>
      <c r="D407" s="391">
        <v>0</v>
      </c>
      <c r="E407" s="392"/>
      <c r="F407" s="435"/>
      <c r="G407" s="392"/>
      <c r="H407" s="392"/>
      <c r="I407" s="392"/>
      <c r="J407" s="392"/>
      <c r="K407" s="391">
        <v>0</v>
      </c>
      <c r="L407" s="392"/>
      <c r="M407" s="392"/>
      <c r="N407" s="401"/>
    </row>
    <row r="408" spans="1:14" ht="13.5" thickBot="1">
      <c r="A408" s="141"/>
      <c r="B408" s="398"/>
      <c r="C408" s="399" t="s">
        <v>98</v>
      </c>
      <c r="D408" s="397">
        <v>6667289231.5799999</v>
      </c>
      <c r="E408" s="400"/>
      <c r="F408" s="400"/>
      <c r="G408" s="400"/>
      <c r="H408" s="400"/>
      <c r="I408" s="400"/>
      <c r="J408" s="400"/>
      <c r="K408" s="397">
        <f>K405</f>
        <v>7095305675</v>
      </c>
      <c r="L408" s="400"/>
      <c r="M408" s="400"/>
      <c r="N408" s="403"/>
    </row>
    <row r="409" spans="1:14" ht="13.5" thickTop="1">
      <c r="A409" s="141"/>
      <c r="B409" s="671" t="s">
        <v>99</v>
      </c>
      <c r="C409" s="671"/>
      <c r="D409" s="404"/>
      <c r="E409" s="405"/>
      <c r="F409" s="404"/>
      <c r="G409" s="405"/>
      <c r="H409" s="404"/>
      <c r="I409" s="405"/>
      <c r="J409" s="407"/>
      <c r="K409" s="404"/>
      <c r="L409" s="405"/>
      <c r="M409" s="404"/>
      <c r="N409" s="408"/>
    </row>
    <row r="410" spans="1:14">
      <c r="A410" s="141"/>
      <c r="B410" s="409" t="s">
        <v>50</v>
      </c>
      <c r="C410" s="380" t="s">
        <v>31</v>
      </c>
      <c r="D410" s="148"/>
      <c r="E410" s="149"/>
      <c r="F410" s="148"/>
      <c r="G410" s="149"/>
      <c r="H410" s="148"/>
      <c r="I410" s="149"/>
      <c r="J410" s="381"/>
      <c r="K410" s="148"/>
      <c r="L410" s="149"/>
      <c r="M410" s="148"/>
      <c r="N410" s="378"/>
    </row>
    <row r="411" spans="1:14" ht="16.5" customHeight="1">
      <c r="A411" s="141"/>
      <c r="B411" s="382"/>
      <c r="C411" s="411" t="s">
        <v>100</v>
      </c>
      <c r="D411" s="397">
        <f>SUM(D413:D423)</f>
        <v>5750276177.1000004</v>
      </c>
      <c r="E411" s="463">
        <v>86.2</v>
      </c>
      <c r="F411" s="400">
        <f>SUM(F413:F423)</f>
        <v>5031409000</v>
      </c>
      <c r="G411" s="463">
        <f>(F411/$F$468)*100</f>
        <v>69.454500026227947</v>
      </c>
      <c r="H411" s="400">
        <f>SUM(H413:H423)</f>
        <v>6954325000</v>
      </c>
      <c r="I411" s="463">
        <f>(H411/$H$468)*100</f>
        <v>86.48818895679274</v>
      </c>
      <c r="J411" s="400">
        <f>SUM(J413:J423)</f>
        <v>1922916000</v>
      </c>
      <c r="K411" s="397">
        <f>SUM(K413:K423)</f>
        <v>6112334230</v>
      </c>
      <c r="L411" s="463">
        <f>(K411/$K$468)*100</f>
        <v>86.146171989975613</v>
      </c>
      <c r="M411" s="400">
        <f>SUM(M413:M423)</f>
        <v>841990770</v>
      </c>
      <c r="N411" s="463">
        <f>(M411/$M$468)*100</f>
        <v>89.054852970227401</v>
      </c>
    </row>
    <row r="412" spans="1:14" ht="18" customHeight="1">
      <c r="A412" s="141"/>
      <c r="B412" s="382" t="s">
        <v>101</v>
      </c>
      <c r="C412" s="413" t="s">
        <v>102</v>
      </c>
      <c r="D412" s="384"/>
      <c r="E412" s="459"/>
      <c r="F412" s="385"/>
      <c r="G412" s="459"/>
      <c r="H412" s="385"/>
      <c r="I412" s="459"/>
      <c r="J412" s="385"/>
      <c r="K412" s="384"/>
      <c r="L412" s="459"/>
      <c r="M412" s="385"/>
      <c r="N412" s="459"/>
    </row>
    <row r="413" spans="1:14" ht="25.5">
      <c r="A413" s="141"/>
      <c r="B413" s="382" t="s">
        <v>964</v>
      </c>
      <c r="C413" s="413" t="s">
        <v>965</v>
      </c>
      <c r="D413" s="384">
        <v>3364108504.1999998</v>
      </c>
      <c r="E413" s="459">
        <v>50.5</v>
      </c>
      <c r="F413" s="385">
        <v>3502624000</v>
      </c>
      <c r="G413" s="459">
        <f t="shared" ref="G413:G465" si="55">(F413/$F$468)*100</f>
        <v>48.350869249521686</v>
      </c>
      <c r="H413" s="385">
        <v>3812177150</v>
      </c>
      <c r="I413" s="459">
        <f t="shared" ref="I413:I465" si="56">(H413/$H$468)*100</f>
        <v>47.410539151674342</v>
      </c>
      <c r="J413" s="385">
        <f>H413-F413</f>
        <v>309553150</v>
      </c>
      <c r="K413" s="385">
        <v>3437449830</v>
      </c>
      <c r="L413" s="459">
        <f t="shared" ref="L413:L465" si="57">(K413/$K$468)*100</f>
        <v>48.446818043536929</v>
      </c>
      <c r="M413" s="385">
        <f>H413-K413</f>
        <v>374727320</v>
      </c>
      <c r="N413" s="459">
        <f t="shared" ref="N413:N465" si="58">(M413/$M$468)*100</f>
        <v>39.633791219026492</v>
      </c>
    </row>
    <row r="414" spans="1:14" ht="25.5">
      <c r="A414" s="141"/>
      <c r="B414" s="382" t="s">
        <v>966</v>
      </c>
      <c r="C414" s="413" t="s">
        <v>967</v>
      </c>
      <c r="D414" s="384">
        <v>6392596</v>
      </c>
      <c r="E414" s="459">
        <v>0.1</v>
      </c>
      <c r="F414" s="385">
        <v>18000000</v>
      </c>
      <c r="G414" s="459">
        <f t="shared" si="55"/>
        <v>0.2484753277803699</v>
      </c>
      <c r="H414" s="385">
        <v>18000000</v>
      </c>
      <c r="I414" s="459">
        <f t="shared" si="56"/>
        <v>0.22385887936244991</v>
      </c>
      <c r="J414" s="385">
        <f t="shared" ref="J414:J423" si="59">H414-F414</f>
        <v>0</v>
      </c>
      <c r="K414" s="385">
        <v>13445692</v>
      </c>
      <c r="L414" s="459">
        <f t="shared" si="57"/>
        <v>0.18950123667504995</v>
      </c>
      <c r="M414" s="385">
        <f t="shared" ref="M414:M423" si="60">H414-K414</f>
        <v>4554308</v>
      </c>
      <c r="N414" s="459">
        <f t="shared" si="58"/>
        <v>0.48169557645047639</v>
      </c>
    </row>
    <row r="415" spans="1:14">
      <c r="A415" s="141"/>
      <c r="B415" s="382" t="s">
        <v>968</v>
      </c>
      <c r="C415" s="413" t="s">
        <v>445</v>
      </c>
      <c r="D415" s="384">
        <v>60000</v>
      </c>
      <c r="E415" s="459">
        <v>0</v>
      </c>
      <c r="F415" s="385">
        <v>0</v>
      </c>
      <c r="G415" s="459">
        <f t="shared" si="55"/>
        <v>0</v>
      </c>
      <c r="H415" s="385"/>
      <c r="I415" s="459">
        <f t="shared" si="56"/>
        <v>0</v>
      </c>
      <c r="J415" s="385">
        <f t="shared" si="59"/>
        <v>0</v>
      </c>
      <c r="K415" s="385"/>
      <c r="L415" s="459">
        <f t="shared" si="57"/>
        <v>0</v>
      </c>
      <c r="M415" s="385">
        <f t="shared" si="60"/>
        <v>0</v>
      </c>
      <c r="N415" s="459">
        <f t="shared" si="58"/>
        <v>0</v>
      </c>
    </row>
    <row r="416" spans="1:14">
      <c r="A416" s="141"/>
      <c r="B416" s="382" t="s">
        <v>969</v>
      </c>
      <c r="C416" s="413" t="s">
        <v>970</v>
      </c>
      <c r="D416" s="384">
        <v>1240000</v>
      </c>
      <c r="E416" s="459">
        <v>0</v>
      </c>
      <c r="F416" s="385">
        <v>0</v>
      </c>
      <c r="G416" s="459">
        <f t="shared" si="55"/>
        <v>0</v>
      </c>
      <c r="H416" s="385">
        <v>1160000</v>
      </c>
      <c r="I416" s="459">
        <f t="shared" si="56"/>
        <v>1.4426461114468993E-2</v>
      </c>
      <c r="J416" s="385">
        <f t="shared" si="59"/>
        <v>1160000</v>
      </c>
      <c r="K416" s="385">
        <v>1160000</v>
      </c>
      <c r="L416" s="459">
        <f t="shared" si="57"/>
        <v>1.6348837571398923E-2</v>
      </c>
      <c r="M416" s="385">
        <f t="shared" si="60"/>
        <v>0</v>
      </c>
      <c r="N416" s="459">
        <f t="shared" si="58"/>
        <v>0</v>
      </c>
    </row>
    <row r="417" spans="1:14" ht="25.5">
      <c r="A417" s="141"/>
      <c r="B417" s="382" t="s">
        <v>971</v>
      </c>
      <c r="C417" s="413" t="s">
        <v>972</v>
      </c>
      <c r="D417" s="384">
        <v>31632524</v>
      </c>
      <c r="E417" s="459">
        <v>0.5</v>
      </c>
      <c r="F417" s="385">
        <v>45323000</v>
      </c>
      <c r="G417" s="459">
        <f t="shared" si="55"/>
        <v>0.62564707116609475</v>
      </c>
      <c r="H417" s="385">
        <v>36907400</v>
      </c>
      <c r="I417" s="459">
        <f t="shared" si="56"/>
        <v>0.45900273356564913</v>
      </c>
      <c r="J417" s="385">
        <f t="shared" si="59"/>
        <v>-8415600</v>
      </c>
      <c r="K417" s="385">
        <v>35420666</v>
      </c>
      <c r="L417" s="459">
        <f t="shared" si="57"/>
        <v>0.49921268543514868</v>
      </c>
      <c r="M417" s="385">
        <f t="shared" si="60"/>
        <v>1486734</v>
      </c>
      <c r="N417" s="459">
        <f t="shared" si="58"/>
        <v>0.15724742181655751</v>
      </c>
    </row>
    <row r="418" spans="1:14" ht="25.5">
      <c r="A418" s="141"/>
      <c r="B418" s="382" t="s">
        <v>973</v>
      </c>
      <c r="C418" s="413" t="s">
        <v>974</v>
      </c>
      <c r="D418" s="384">
        <v>17901306</v>
      </c>
      <c r="E418" s="459">
        <v>0.3</v>
      </c>
      <c r="F418" s="385">
        <v>22000000</v>
      </c>
      <c r="G418" s="459">
        <f t="shared" si="55"/>
        <v>0.30369206728711878</v>
      </c>
      <c r="H418" s="385">
        <v>19500000</v>
      </c>
      <c r="I418" s="459">
        <f t="shared" si="56"/>
        <v>0.24251378597598738</v>
      </c>
      <c r="J418" s="385">
        <f t="shared" si="59"/>
        <v>-2500000</v>
      </c>
      <c r="K418" s="385">
        <v>19179889</v>
      </c>
      <c r="L418" s="459">
        <f t="shared" si="57"/>
        <v>0.27031800853315596</v>
      </c>
      <c r="M418" s="385">
        <f t="shared" si="60"/>
        <v>320111</v>
      </c>
      <c r="N418" s="459">
        <f t="shared" si="58"/>
        <v>3.3857185915651386E-2</v>
      </c>
    </row>
    <row r="419" spans="1:14">
      <c r="A419" s="141"/>
      <c r="B419" s="382" t="s">
        <v>975</v>
      </c>
      <c r="C419" s="413" t="s">
        <v>976</v>
      </c>
      <c r="D419" s="384">
        <v>34616185</v>
      </c>
      <c r="E419" s="459">
        <v>0.5</v>
      </c>
      <c r="F419" s="385">
        <v>32962000</v>
      </c>
      <c r="G419" s="459">
        <f t="shared" si="55"/>
        <v>0.45501354190536403</v>
      </c>
      <c r="H419" s="385">
        <v>32962000</v>
      </c>
      <c r="I419" s="459">
        <f t="shared" si="56"/>
        <v>0.40993535453028185</v>
      </c>
      <c r="J419" s="385">
        <f t="shared" si="59"/>
        <v>0</v>
      </c>
      <c r="K419" s="385">
        <v>27110101</v>
      </c>
      <c r="L419" s="459">
        <f t="shared" si="57"/>
        <v>0.38208503258036164</v>
      </c>
      <c r="M419" s="385">
        <f t="shared" si="60"/>
        <v>5851899</v>
      </c>
      <c r="N419" s="459">
        <f t="shared" si="58"/>
        <v>0.61893790717161989</v>
      </c>
    </row>
    <row r="420" spans="1:14">
      <c r="A420" s="141"/>
      <c r="B420" s="382" t="s">
        <v>977</v>
      </c>
      <c r="C420" s="413" t="s">
        <v>978</v>
      </c>
      <c r="D420" s="384">
        <v>2282499946.9000001</v>
      </c>
      <c r="E420" s="459">
        <v>34.200000000000003</v>
      </c>
      <c r="F420" s="385">
        <v>0</v>
      </c>
      <c r="G420" s="459">
        <f t="shared" si="55"/>
        <v>0</v>
      </c>
      <c r="H420" s="385">
        <v>2348119166</v>
      </c>
      <c r="I420" s="459">
        <f t="shared" si="56"/>
        <v>29.202629172791696</v>
      </c>
      <c r="J420" s="385">
        <f t="shared" si="59"/>
        <v>2348119166</v>
      </c>
      <c r="K420" s="385">
        <v>2187174863</v>
      </c>
      <c r="L420" s="459">
        <f t="shared" si="57"/>
        <v>30.825660840891118</v>
      </c>
      <c r="M420" s="385">
        <f t="shared" si="60"/>
        <v>160944303</v>
      </c>
      <c r="N420" s="459">
        <f>(M420/$M$468)*100</f>
        <v>17.022599000771386</v>
      </c>
    </row>
    <row r="421" spans="1:14">
      <c r="A421" s="141"/>
      <c r="B421" s="382" t="s">
        <v>979</v>
      </c>
      <c r="C421" s="413" t="s">
        <v>980</v>
      </c>
      <c r="D421" s="384">
        <v>375700</v>
      </c>
      <c r="E421" s="459">
        <v>0</v>
      </c>
      <c r="F421" s="385">
        <v>2500000</v>
      </c>
      <c r="G421" s="459">
        <f t="shared" si="55"/>
        <v>3.4510462191718043E-2</v>
      </c>
      <c r="H421" s="385">
        <v>2500000</v>
      </c>
      <c r="I421" s="459">
        <f t="shared" si="56"/>
        <v>3.1091511022562489E-2</v>
      </c>
      <c r="J421" s="385">
        <f t="shared" si="59"/>
        <v>0</v>
      </c>
      <c r="K421" s="385">
        <v>697000</v>
      </c>
      <c r="L421" s="459">
        <f t="shared" si="57"/>
        <v>9.8233963683319395E-3</v>
      </c>
      <c r="M421" s="385">
        <f t="shared" si="60"/>
        <v>1803000</v>
      </c>
      <c r="N421" s="459">
        <f t="shared" si="58"/>
        <v>0.19069793354779888</v>
      </c>
    </row>
    <row r="422" spans="1:14">
      <c r="A422" s="141"/>
      <c r="B422" s="382" t="s">
        <v>981</v>
      </c>
      <c r="C422" s="413" t="s">
        <v>982</v>
      </c>
      <c r="D422" s="384">
        <v>0</v>
      </c>
      <c r="E422" s="459">
        <v>0</v>
      </c>
      <c r="F422" s="385">
        <v>8000000</v>
      </c>
      <c r="G422" s="459">
        <f t="shared" si="55"/>
        <v>0.11043347901349775</v>
      </c>
      <c r="H422" s="385">
        <v>0</v>
      </c>
      <c r="I422" s="459">
        <f t="shared" si="56"/>
        <v>0</v>
      </c>
      <c r="J422" s="385">
        <f t="shared" si="59"/>
        <v>-8000000</v>
      </c>
      <c r="K422" s="385">
        <v>0</v>
      </c>
      <c r="L422" s="459">
        <f t="shared" si="57"/>
        <v>0</v>
      </c>
      <c r="M422" s="385">
        <f t="shared" si="60"/>
        <v>0</v>
      </c>
      <c r="N422" s="459">
        <f t="shared" si="58"/>
        <v>0</v>
      </c>
    </row>
    <row r="423" spans="1:14">
      <c r="A423" s="141"/>
      <c r="B423" s="382" t="s">
        <v>983</v>
      </c>
      <c r="C423" s="413" t="s">
        <v>984</v>
      </c>
      <c r="D423" s="384">
        <v>11449415</v>
      </c>
      <c r="E423" s="459">
        <v>0.2</v>
      </c>
      <c r="F423" s="385">
        <v>1400000000</v>
      </c>
      <c r="G423" s="459">
        <f t="shared" si="55"/>
        <v>19.325858827362101</v>
      </c>
      <c r="H423" s="385">
        <v>682999284</v>
      </c>
      <c r="I423" s="459">
        <f t="shared" si="56"/>
        <v>8.4941919067553151</v>
      </c>
      <c r="J423" s="385">
        <f t="shared" si="59"/>
        <v>-717000716</v>
      </c>
      <c r="K423" s="385">
        <v>390696189</v>
      </c>
      <c r="L423" s="459">
        <f t="shared" si="57"/>
        <v>5.506403908384117</v>
      </c>
      <c r="M423" s="385">
        <f t="shared" si="60"/>
        <v>292303095</v>
      </c>
      <c r="N423" s="459">
        <f t="shared" si="58"/>
        <v>30.916026725527423</v>
      </c>
    </row>
    <row r="424" spans="1:14">
      <c r="A424" s="141"/>
      <c r="B424" s="382"/>
      <c r="C424" s="411" t="s">
        <v>113</v>
      </c>
      <c r="D424" s="397">
        <v>917013054.48000002</v>
      </c>
      <c r="E424" s="463">
        <v>13.8</v>
      </c>
      <c r="F424" s="400">
        <f>F448+F465</f>
        <v>2212771000</v>
      </c>
      <c r="G424" s="463">
        <f t="shared" si="55"/>
        <v>30.545499973772049</v>
      </c>
      <c r="H424" s="400">
        <f>H448+H465</f>
        <v>1086455000</v>
      </c>
      <c r="I424" s="463">
        <f t="shared" si="56"/>
        <v>13.511811043207251</v>
      </c>
      <c r="J424" s="397">
        <f>J448+J465</f>
        <v>-1126316000</v>
      </c>
      <c r="K424" s="463">
        <f>K448+K465</f>
        <v>982971445</v>
      </c>
      <c r="L424" s="463">
        <f t="shared" si="57"/>
        <v>13.853828010024388</v>
      </c>
      <c r="M424" s="400">
        <f>M448+M465</f>
        <v>103483555</v>
      </c>
      <c r="N424" s="463">
        <f t="shared" si="58"/>
        <v>10.945147029772597</v>
      </c>
    </row>
    <row r="425" spans="1:14">
      <c r="A425" s="141"/>
      <c r="B425" s="382" t="s">
        <v>101</v>
      </c>
      <c r="C425" s="413" t="s">
        <v>102</v>
      </c>
      <c r="D425" s="384"/>
      <c r="E425" s="459"/>
      <c r="F425" s="385"/>
      <c r="G425" s="459">
        <f t="shared" si="55"/>
        <v>0</v>
      </c>
      <c r="H425" s="385"/>
      <c r="I425" s="459">
        <f t="shared" si="56"/>
        <v>0</v>
      </c>
      <c r="J425" s="385"/>
      <c r="K425" s="384"/>
      <c r="L425" s="459">
        <f t="shared" si="57"/>
        <v>0</v>
      </c>
      <c r="M425" s="385"/>
      <c r="N425" s="459">
        <f t="shared" si="58"/>
        <v>0</v>
      </c>
    </row>
    <row r="426" spans="1:14">
      <c r="A426" s="141"/>
      <c r="B426" s="382" t="s">
        <v>985</v>
      </c>
      <c r="C426" s="413" t="s">
        <v>986</v>
      </c>
      <c r="D426" s="384">
        <v>6084720</v>
      </c>
      <c r="E426" s="459">
        <v>0.1</v>
      </c>
      <c r="F426" s="385">
        <v>10000000</v>
      </c>
      <c r="G426" s="459">
        <f t="shared" si="55"/>
        <v>0.13804184876687217</v>
      </c>
      <c r="H426" s="154">
        <v>8544000</v>
      </c>
      <c r="I426" s="459">
        <f t="shared" si="56"/>
        <v>0.10625834807070957</v>
      </c>
      <c r="J426" s="385">
        <f t="shared" ref="J426:J447" si="61">H426-F426</f>
        <v>-1456000</v>
      </c>
      <c r="K426" s="385">
        <v>8544000</v>
      </c>
      <c r="L426" s="459">
        <f t="shared" si="57"/>
        <v>0.12041764500864863</v>
      </c>
      <c r="M426" s="385">
        <f t="shared" ref="M426:M447" si="62">H426-K426</f>
        <v>0</v>
      </c>
      <c r="N426" s="459">
        <f t="shared" si="58"/>
        <v>0</v>
      </c>
    </row>
    <row r="427" spans="1:14">
      <c r="A427" s="141"/>
      <c r="B427" s="382" t="s">
        <v>987</v>
      </c>
      <c r="C427" s="413" t="s">
        <v>988</v>
      </c>
      <c r="D427" s="384">
        <v>0</v>
      </c>
      <c r="E427" s="459">
        <v>0</v>
      </c>
      <c r="F427" s="385">
        <v>7000000</v>
      </c>
      <c r="G427" s="459">
        <f t="shared" si="55"/>
        <v>9.6629294136810512E-2</v>
      </c>
      <c r="H427" s="154">
        <v>7000000</v>
      </c>
      <c r="I427" s="459">
        <f t="shared" si="56"/>
        <v>8.7056230863174974E-2</v>
      </c>
      <c r="J427" s="385">
        <f t="shared" si="61"/>
        <v>0</v>
      </c>
      <c r="K427" s="385">
        <v>5011212</v>
      </c>
      <c r="L427" s="459">
        <f t="shared" si="57"/>
        <v>7.0627147434349266E-2</v>
      </c>
      <c r="M427" s="385">
        <f t="shared" si="62"/>
        <v>1988788</v>
      </c>
      <c r="N427" s="459">
        <f t="shared" si="58"/>
        <v>0.21034817629764826</v>
      </c>
    </row>
    <row r="428" spans="1:14" ht="25.5">
      <c r="A428" s="141"/>
      <c r="B428" s="382" t="s">
        <v>989</v>
      </c>
      <c r="C428" s="413" t="s">
        <v>990</v>
      </c>
      <c r="D428" s="384">
        <v>0</v>
      </c>
      <c r="E428" s="459">
        <v>0</v>
      </c>
      <c r="F428" s="385">
        <v>33190000</v>
      </c>
      <c r="G428" s="459">
        <f t="shared" si="55"/>
        <v>0.45816089605724869</v>
      </c>
      <c r="H428" s="154">
        <v>0</v>
      </c>
      <c r="I428" s="459">
        <f t="shared" si="56"/>
        <v>0</v>
      </c>
      <c r="J428" s="385">
        <f t="shared" si="61"/>
        <v>-33190000</v>
      </c>
      <c r="K428" s="385">
        <v>0</v>
      </c>
      <c r="L428" s="459">
        <f t="shared" si="57"/>
        <v>0</v>
      </c>
      <c r="M428" s="385">
        <f t="shared" si="62"/>
        <v>0</v>
      </c>
      <c r="N428" s="459">
        <f t="shared" si="58"/>
        <v>0</v>
      </c>
    </row>
    <row r="429" spans="1:14" ht="25.5">
      <c r="A429" s="141"/>
      <c r="B429" s="382" t="s">
        <v>991</v>
      </c>
      <c r="C429" s="413" t="s">
        <v>992</v>
      </c>
      <c r="D429" s="384">
        <v>0</v>
      </c>
      <c r="E429" s="459">
        <v>0</v>
      </c>
      <c r="F429" s="385">
        <v>50000000</v>
      </c>
      <c r="G429" s="459">
        <f t="shared" si="55"/>
        <v>0.69020924383436077</v>
      </c>
      <c r="H429" s="154">
        <v>0</v>
      </c>
      <c r="I429" s="459">
        <f t="shared" si="56"/>
        <v>0</v>
      </c>
      <c r="J429" s="385">
        <f t="shared" si="61"/>
        <v>-50000000</v>
      </c>
      <c r="K429" s="385">
        <v>0</v>
      </c>
      <c r="L429" s="459">
        <f t="shared" si="57"/>
        <v>0</v>
      </c>
      <c r="M429" s="385">
        <f t="shared" si="62"/>
        <v>0</v>
      </c>
      <c r="N429" s="459">
        <f t="shared" si="58"/>
        <v>0</v>
      </c>
    </row>
    <row r="430" spans="1:14">
      <c r="A430" s="141"/>
      <c r="B430" s="382" t="s">
        <v>993</v>
      </c>
      <c r="C430" s="413" t="s">
        <v>994</v>
      </c>
      <c r="D430" s="384">
        <v>0</v>
      </c>
      <c r="E430" s="459">
        <v>0</v>
      </c>
      <c r="F430" s="385">
        <v>8500000</v>
      </c>
      <c r="G430" s="459">
        <f t="shared" si="55"/>
        <v>0.11733557145184134</v>
      </c>
      <c r="H430" s="154">
        <v>8280000</v>
      </c>
      <c r="I430" s="459">
        <f t="shared" si="56"/>
        <v>0.10297508450672697</v>
      </c>
      <c r="J430" s="385">
        <f t="shared" si="61"/>
        <v>-220000</v>
      </c>
      <c r="K430" s="385">
        <v>8280000</v>
      </c>
      <c r="L430" s="459">
        <f t="shared" si="57"/>
        <v>0.11669687507860611</v>
      </c>
      <c r="M430" s="385">
        <f t="shared" si="62"/>
        <v>0</v>
      </c>
      <c r="N430" s="459">
        <f t="shared" si="58"/>
        <v>0</v>
      </c>
    </row>
    <row r="431" spans="1:14" ht="25.5">
      <c r="A431" s="141"/>
      <c r="B431" s="382" t="s">
        <v>995</v>
      </c>
      <c r="C431" s="413" t="s">
        <v>996</v>
      </c>
      <c r="D431" s="384">
        <v>0</v>
      </c>
      <c r="E431" s="459">
        <v>0</v>
      </c>
      <c r="F431" s="385">
        <v>192408000</v>
      </c>
      <c r="G431" s="459">
        <f t="shared" si="55"/>
        <v>2.6560356037536339</v>
      </c>
      <c r="H431" s="154">
        <v>192408000</v>
      </c>
      <c r="I431" s="459">
        <f t="shared" si="56"/>
        <v>2.3929021811316815</v>
      </c>
      <c r="J431" s="385">
        <f t="shared" si="61"/>
        <v>0</v>
      </c>
      <c r="K431" s="385">
        <v>192408000</v>
      </c>
      <c r="L431" s="459">
        <f t="shared" si="57"/>
        <v>2.7117647753773482</v>
      </c>
      <c r="M431" s="385">
        <f t="shared" si="62"/>
        <v>0</v>
      </c>
      <c r="N431" s="459">
        <f t="shared" si="58"/>
        <v>0</v>
      </c>
    </row>
    <row r="432" spans="1:14">
      <c r="A432" s="141"/>
      <c r="B432" s="382" t="s">
        <v>997</v>
      </c>
      <c r="C432" s="413" t="s">
        <v>998</v>
      </c>
      <c r="D432" s="384">
        <v>0</v>
      </c>
      <c r="E432" s="459">
        <v>0</v>
      </c>
      <c r="F432" s="385">
        <v>1200000</v>
      </c>
      <c r="G432" s="459">
        <f t="shared" si="55"/>
        <v>1.6565021852024658E-2</v>
      </c>
      <c r="H432" s="154">
        <v>1006000</v>
      </c>
      <c r="I432" s="459">
        <f t="shared" si="56"/>
        <v>1.2511224035479144E-2</v>
      </c>
      <c r="J432" s="385">
        <f t="shared" si="61"/>
        <v>-194000</v>
      </c>
      <c r="K432" s="385">
        <v>1005463</v>
      </c>
      <c r="L432" s="459">
        <f t="shared" si="57"/>
        <v>1.4170820061251274E-2</v>
      </c>
      <c r="M432" s="385">
        <f t="shared" si="62"/>
        <v>537</v>
      </c>
      <c r="N432" s="459">
        <f t="shared" si="58"/>
        <v>5.6796888693936769E-5</v>
      </c>
    </row>
    <row r="433" spans="1:14">
      <c r="A433" s="141"/>
      <c r="B433" s="382" t="s">
        <v>999</v>
      </c>
      <c r="C433" s="413" t="s">
        <v>1000</v>
      </c>
      <c r="D433" s="384">
        <v>0</v>
      </c>
      <c r="E433" s="459">
        <v>0</v>
      </c>
      <c r="F433" s="385">
        <v>3560000</v>
      </c>
      <c r="G433" s="459">
        <f t="shared" si="55"/>
        <v>4.9142898161006497E-2</v>
      </c>
      <c r="H433" s="154">
        <v>3560000</v>
      </c>
      <c r="I433" s="459">
        <f t="shared" si="56"/>
        <v>4.4274311696128985E-2</v>
      </c>
      <c r="J433" s="385">
        <f t="shared" si="61"/>
        <v>0</v>
      </c>
      <c r="K433" s="385">
        <v>3237600</v>
      </c>
      <c r="L433" s="459">
        <f t="shared" si="57"/>
        <v>4.56301694147941E-2</v>
      </c>
      <c r="M433" s="385">
        <f t="shared" si="62"/>
        <v>322400</v>
      </c>
      <c r="N433" s="459">
        <f t="shared" si="58"/>
        <v>3.4099286619972469E-2</v>
      </c>
    </row>
    <row r="434" spans="1:14">
      <c r="A434" s="141"/>
      <c r="B434" s="382" t="s">
        <v>388</v>
      </c>
      <c r="C434" s="413" t="s">
        <v>389</v>
      </c>
      <c r="D434" s="384">
        <v>0</v>
      </c>
      <c r="E434" s="459">
        <v>0</v>
      </c>
      <c r="F434" s="385">
        <v>30000000</v>
      </c>
      <c r="G434" s="459">
        <f t="shared" si="55"/>
        <v>0.41412554630061649</v>
      </c>
      <c r="H434" s="154">
        <v>0</v>
      </c>
      <c r="I434" s="459">
        <f t="shared" si="56"/>
        <v>0</v>
      </c>
      <c r="J434" s="385">
        <f t="shared" si="61"/>
        <v>-30000000</v>
      </c>
      <c r="K434" s="385">
        <v>0</v>
      </c>
      <c r="L434" s="459">
        <f t="shared" si="57"/>
        <v>0</v>
      </c>
      <c r="M434" s="385">
        <f t="shared" si="62"/>
        <v>0</v>
      </c>
      <c r="N434" s="459">
        <f t="shared" si="58"/>
        <v>0</v>
      </c>
    </row>
    <row r="435" spans="1:14">
      <c r="A435" s="141"/>
      <c r="B435" s="382" t="s">
        <v>1001</v>
      </c>
      <c r="C435" s="413" t="s">
        <v>1002</v>
      </c>
      <c r="D435" s="384">
        <v>0</v>
      </c>
      <c r="E435" s="459">
        <v>0</v>
      </c>
      <c r="F435" s="385">
        <v>0</v>
      </c>
      <c r="G435" s="459">
        <f t="shared" si="55"/>
        <v>0</v>
      </c>
      <c r="H435" s="154"/>
      <c r="I435" s="459">
        <f t="shared" si="56"/>
        <v>0</v>
      </c>
      <c r="J435" s="385">
        <f t="shared" si="61"/>
        <v>0</v>
      </c>
      <c r="K435" s="385"/>
      <c r="L435" s="459">
        <f t="shared" si="57"/>
        <v>0</v>
      </c>
      <c r="M435" s="385">
        <f t="shared" si="62"/>
        <v>0</v>
      </c>
      <c r="N435" s="459">
        <f t="shared" si="58"/>
        <v>0</v>
      </c>
    </row>
    <row r="436" spans="1:14">
      <c r="A436" s="141"/>
      <c r="B436" s="382" t="s">
        <v>1003</v>
      </c>
      <c r="C436" s="413" t="s">
        <v>1004</v>
      </c>
      <c r="D436" s="384">
        <v>0</v>
      </c>
      <c r="E436" s="459">
        <v>0</v>
      </c>
      <c r="F436" s="385">
        <v>0</v>
      </c>
      <c r="G436" s="459">
        <f t="shared" si="55"/>
        <v>0</v>
      </c>
      <c r="H436" s="154"/>
      <c r="I436" s="459">
        <f t="shared" si="56"/>
        <v>0</v>
      </c>
      <c r="J436" s="385">
        <f t="shared" si="61"/>
        <v>0</v>
      </c>
      <c r="K436" s="385"/>
      <c r="L436" s="459">
        <f t="shared" si="57"/>
        <v>0</v>
      </c>
      <c r="M436" s="385">
        <f t="shared" si="62"/>
        <v>0</v>
      </c>
      <c r="N436" s="459">
        <f t="shared" si="58"/>
        <v>0</v>
      </c>
    </row>
    <row r="437" spans="1:14">
      <c r="A437" s="141"/>
      <c r="B437" s="382" t="s">
        <v>1005</v>
      </c>
      <c r="C437" s="413" t="s">
        <v>1006</v>
      </c>
      <c r="D437" s="384">
        <v>0</v>
      </c>
      <c r="E437" s="459">
        <v>0</v>
      </c>
      <c r="F437" s="385">
        <v>25000000</v>
      </c>
      <c r="G437" s="459">
        <f t="shared" si="55"/>
        <v>0.34510462191718039</v>
      </c>
      <c r="H437" s="154">
        <v>19542000</v>
      </c>
      <c r="I437" s="459">
        <f t="shared" si="56"/>
        <v>0.24303612336116645</v>
      </c>
      <c r="J437" s="385">
        <f t="shared" si="61"/>
        <v>-5458000</v>
      </c>
      <c r="K437" s="385">
        <v>19542000</v>
      </c>
      <c r="L437" s="459">
        <f t="shared" si="57"/>
        <v>0.27542153777610151</v>
      </c>
      <c r="M437" s="385">
        <f t="shared" si="62"/>
        <v>0</v>
      </c>
      <c r="N437" s="459">
        <f t="shared" si="58"/>
        <v>0</v>
      </c>
    </row>
    <row r="438" spans="1:14">
      <c r="A438" s="141"/>
      <c r="B438" s="382" t="s">
        <v>1007</v>
      </c>
      <c r="C438" s="413" t="s">
        <v>1008</v>
      </c>
      <c r="D438" s="384">
        <v>0</v>
      </c>
      <c r="E438" s="459">
        <v>0</v>
      </c>
      <c r="F438" s="385">
        <v>0</v>
      </c>
      <c r="G438" s="459">
        <f t="shared" si="55"/>
        <v>0</v>
      </c>
      <c r="H438" s="385"/>
      <c r="I438" s="459">
        <f t="shared" si="56"/>
        <v>0</v>
      </c>
      <c r="J438" s="385">
        <f t="shared" si="61"/>
        <v>0</v>
      </c>
      <c r="K438" s="385"/>
      <c r="L438" s="459">
        <f t="shared" si="57"/>
        <v>0</v>
      </c>
      <c r="M438" s="385">
        <f t="shared" si="62"/>
        <v>0</v>
      </c>
      <c r="N438" s="459">
        <f t="shared" si="58"/>
        <v>0</v>
      </c>
    </row>
    <row r="439" spans="1:14" ht="25.5">
      <c r="A439" s="141"/>
      <c r="B439" s="382" t="s">
        <v>1009</v>
      </c>
      <c r="C439" s="413" t="s">
        <v>1010</v>
      </c>
      <c r="D439" s="384">
        <v>0</v>
      </c>
      <c r="E439" s="459">
        <v>0</v>
      </c>
      <c r="F439" s="385">
        <v>0</v>
      </c>
      <c r="G439" s="459">
        <f t="shared" si="55"/>
        <v>0</v>
      </c>
      <c r="H439" s="385"/>
      <c r="I439" s="459">
        <f t="shared" si="56"/>
        <v>0</v>
      </c>
      <c r="J439" s="385">
        <f t="shared" si="61"/>
        <v>0</v>
      </c>
      <c r="K439" s="385"/>
      <c r="L439" s="459">
        <f t="shared" si="57"/>
        <v>0</v>
      </c>
      <c r="M439" s="385">
        <f t="shared" si="62"/>
        <v>0</v>
      </c>
      <c r="N439" s="459">
        <f t="shared" si="58"/>
        <v>0</v>
      </c>
    </row>
    <row r="440" spans="1:14">
      <c r="A440" s="141"/>
      <c r="B440" s="382" t="s">
        <v>1011</v>
      </c>
      <c r="C440" s="413" t="s">
        <v>1012</v>
      </c>
      <c r="D440" s="384">
        <v>152094010.47999999</v>
      </c>
      <c r="E440" s="459">
        <v>2.2999999999999998</v>
      </c>
      <c r="F440" s="385">
        <v>207142000</v>
      </c>
      <c r="G440" s="459">
        <f t="shared" si="55"/>
        <v>2.8594264637267433</v>
      </c>
      <c r="H440" s="385">
        <v>207787602</v>
      </c>
      <c r="I440" s="459">
        <f t="shared" si="56"/>
        <v>2.584172207173931</v>
      </c>
      <c r="J440" s="385">
        <f t="shared" si="61"/>
        <v>645602</v>
      </c>
      <c r="K440" s="385">
        <v>201791882</v>
      </c>
      <c r="L440" s="459">
        <f t="shared" si="57"/>
        <v>2.8440195707283604</v>
      </c>
      <c r="M440" s="385">
        <f t="shared" si="62"/>
        <v>5995720</v>
      </c>
      <c r="N440" s="459">
        <f t="shared" si="58"/>
        <v>0.63414942547488007</v>
      </c>
    </row>
    <row r="441" spans="1:14">
      <c r="A441" s="141"/>
      <c r="B441" s="382" t="s">
        <v>1013</v>
      </c>
      <c r="C441" s="413" t="s">
        <v>1014</v>
      </c>
      <c r="D441" s="384">
        <v>223380</v>
      </c>
      <c r="E441" s="459">
        <v>0</v>
      </c>
      <c r="F441" s="385">
        <v>0</v>
      </c>
      <c r="G441" s="459">
        <f t="shared" si="55"/>
        <v>0</v>
      </c>
      <c r="H441" s="385"/>
      <c r="I441" s="459">
        <f t="shared" si="56"/>
        <v>0</v>
      </c>
      <c r="J441" s="385">
        <f t="shared" si="61"/>
        <v>0</v>
      </c>
      <c r="K441" s="385"/>
      <c r="L441" s="459">
        <f t="shared" si="57"/>
        <v>0</v>
      </c>
      <c r="M441" s="385">
        <f t="shared" si="62"/>
        <v>0</v>
      </c>
      <c r="N441" s="459">
        <f t="shared" si="58"/>
        <v>0</v>
      </c>
    </row>
    <row r="442" spans="1:14">
      <c r="A442" s="141"/>
      <c r="B442" s="382" t="s">
        <v>1015</v>
      </c>
      <c r="C442" s="413" t="s">
        <v>1016</v>
      </c>
      <c r="D442" s="384">
        <v>22386918</v>
      </c>
      <c r="E442" s="459">
        <v>0.3</v>
      </c>
      <c r="F442" s="385">
        <v>27400000</v>
      </c>
      <c r="G442" s="459">
        <f t="shared" si="55"/>
        <v>0.37823466562122976</v>
      </c>
      <c r="H442" s="385">
        <v>27400000</v>
      </c>
      <c r="I442" s="459">
        <f t="shared" si="56"/>
        <v>0.34076296080728485</v>
      </c>
      <c r="J442" s="385">
        <f t="shared" si="61"/>
        <v>0</v>
      </c>
      <c r="K442" s="385">
        <v>15223837</v>
      </c>
      <c r="L442" s="459">
        <f t="shared" si="57"/>
        <v>0.21456210200556297</v>
      </c>
      <c r="M442" s="385">
        <f t="shared" si="62"/>
        <v>12176163</v>
      </c>
      <c r="N442" s="459">
        <f t="shared" si="58"/>
        <v>1.287836451825384</v>
      </c>
    </row>
    <row r="443" spans="1:14">
      <c r="A443" s="141"/>
      <c r="B443" s="382" t="s">
        <v>1017</v>
      </c>
      <c r="C443" s="413" t="s">
        <v>1018</v>
      </c>
      <c r="D443" s="384">
        <v>3307416</v>
      </c>
      <c r="E443" s="459">
        <v>0</v>
      </c>
      <c r="F443" s="385">
        <v>19963000</v>
      </c>
      <c r="G443" s="459">
        <f t="shared" si="55"/>
        <v>0.2755729426933069</v>
      </c>
      <c r="H443" s="385">
        <v>9799398</v>
      </c>
      <c r="I443" s="459">
        <f t="shared" si="56"/>
        <v>0.1218712363725907</v>
      </c>
      <c r="J443" s="385">
        <f t="shared" si="61"/>
        <v>-10163602</v>
      </c>
      <c r="K443" s="385">
        <v>9498495</v>
      </c>
      <c r="L443" s="459">
        <f t="shared" si="57"/>
        <v>0.1338701309721938</v>
      </c>
      <c r="M443" s="385">
        <f t="shared" si="62"/>
        <v>300903</v>
      </c>
      <c r="N443" s="459">
        <f t="shared" si="58"/>
        <v>3.1825613032908109E-2</v>
      </c>
    </row>
    <row r="444" spans="1:14">
      <c r="A444" s="141"/>
      <c r="B444" s="382" t="s">
        <v>325</v>
      </c>
      <c r="C444" s="413" t="s">
        <v>326</v>
      </c>
      <c r="D444" s="384">
        <v>4875000</v>
      </c>
      <c r="E444" s="459">
        <v>0.1</v>
      </c>
      <c r="F444" s="385">
        <v>0</v>
      </c>
      <c r="G444" s="459">
        <f t="shared" si="55"/>
        <v>0</v>
      </c>
      <c r="H444" s="385"/>
      <c r="I444" s="459">
        <f t="shared" si="56"/>
        <v>0</v>
      </c>
      <c r="J444" s="385">
        <f t="shared" si="61"/>
        <v>0</v>
      </c>
      <c r="K444" s="385"/>
      <c r="L444" s="459">
        <f t="shared" si="57"/>
        <v>0</v>
      </c>
      <c r="M444" s="385">
        <f t="shared" si="62"/>
        <v>0</v>
      </c>
      <c r="N444" s="459">
        <f t="shared" si="58"/>
        <v>0</v>
      </c>
    </row>
    <row r="445" spans="1:14">
      <c r="A445" s="141"/>
      <c r="B445" s="382" t="s">
        <v>118</v>
      </c>
      <c r="C445" s="413" t="s">
        <v>119</v>
      </c>
      <c r="D445" s="384">
        <v>0</v>
      </c>
      <c r="E445" s="459">
        <v>0</v>
      </c>
      <c r="F445" s="385">
        <v>24000000</v>
      </c>
      <c r="G445" s="459">
        <f t="shared" si="55"/>
        <v>0.33130043704049322</v>
      </c>
      <c r="H445" s="385">
        <v>0</v>
      </c>
      <c r="I445" s="459">
        <f t="shared" si="56"/>
        <v>0</v>
      </c>
      <c r="J445" s="385">
        <f t="shared" si="61"/>
        <v>-24000000</v>
      </c>
      <c r="K445" s="385">
        <v>0</v>
      </c>
      <c r="L445" s="459">
        <f t="shared" si="57"/>
        <v>0</v>
      </c>
      <c r="M445" s="385">
        <f t="shared" si="62"/>
        <v>0</v>
      </c>
      <c r="N445" s="459">
        <f t="shared" si="58"/>
        <v>0</v>
      </c>
    </row>
    <row r="446" spans="1:14">
      <c r="A446" s="141"/>
      <c r="B446" s="382" t="s">
        <v>481</v>
      </c>
      <c r="C446" s="413" t="s">
        <v>482</v>
      </c>
      <c r="D446" s="384">
        <v>0</v>
      </c>
      <c r="E446" s="459">
        <v>0</v>
      </c>
      <c r="F446" s="385">
        <v>4000000</v>
      </c>
      <c r="G446" s="459">
        <f t="shared" si="55"/>
        <v>5.5216739506748873E-2</v>
      </c>
      <c r="H446" s="385">
        <v>3720000</v>
      </c>
      <c r="I446" s="459">
        <f t="shared" si="56"/>
        <v>4.6264168401572985E-2</v>
      </c>
      <c r="J446" s="385">
        <f t="shared" si="61"/>
        <v>-280000</v>
      </c>
      <c r="K446" s="385">
        <v>3720000</v>
      </c>
      <c r="L446" s="459">
        <f t="shared" si="57"/>
        <v>5.2429030832417234E-2</v>
      </c>
      <c r="M446" s="385">
        <f t="shared" si="62"/>
        <v>0</v>
      </c>
      <c r="N446" s="459">
        <f t="shared" si="58"/>
        <v>0</v>
      </c>
    </row>
    <row r="447" spans="1:14" ht="25.5">
      <c r="A447" s="141"/>
      <c r="B447" s="382" t="s">
        <v>1019</v>
      </c>
      <c r="C447" s="413" t="s">
        <v>1020</v>
      </c>
      <c r="D447" s="384">
        <v>0</v>
      </c>
      <c r="E447" s="459">
        <v>0</v>
      </c>
      <c r="F447" s="385">
        <v>0</v>
      </c>
      <c r="G447" s="459">
        <f t="shared" si="55"/>
        <v>0</v>
      </c>
      <c r="H447" s="385"/>
      <c r="I447" s="459">
        <f t="shared" si="56"/>
        <v>0</v>
      </c>
      <c r="J447" s="385">
        <f t="shared" si="61"/>
        <v>0</v>
      </c>
      <c r="K447" s="385"/>
      <c r="L447" s="459">
        <f t="shared" si="57"/>
        <v>0</v>
      </c>
      <c r="M447" s="385">
        <f t="shared" si="62"/>
        <v>0</v>
      </c>
      <c r="N447" s="459">
        <f t="shared" si="58"/>
        <v>0</v>
      </c>
    </row>
    <row r="448" spans="1:14">
      <c r="A448" s="141"/>
      <c r="B448" s="382"/>
      <c r="C448" s="394" t="s">
        <v>92</v>
      </c>
      <c r="D448" s="391">
        <v>188971444.47999999</v>
      </c>
      <c r="E448" s="461">
        <v>2.8</v>
      </c>
      <c r="F448" s="392">
        <f>SUM(F426:F447)</f>
        <v>643363000</v>
      </c>
      <c r="G448" s="461">
        <f t="shared" si="55"/>
        <v>8.8811017948201183</v>
      </c>
      <c r="H448" s="392">
        <f>SUM(H426:H447)</f>
        <v>489047000</v>
      </c>
      <c r="I448" s="461">
        <f t="shared" si="56"/>
        <v>6.0820840764204469</v>
      </c>
      <c r="J448" s="391">
        <f>SUM(J426:J447)</f>
        <v>-154316000</v>
      </c>
      <c r="K448" s="392">
        <f>SUM(K426:K447)</f>
        <v>468262489</v>
      </c>
      <c r="L448" s="461">
        <f t="shared" si="57"/>
        <v>6.5996098046896341</v>
      </c>
      <c r="M448" s="392">
        <f>SUM(M426:M447)</f>
        <v>20784511</v>
      </c>
      <c r="N448" s="461">
        <f t="shared" si="58"/>
        <v>2.198315750139487</v>
      </c>
    </row>
    <row r="449" spans="1:14">
      <c r="A449" s="141"/>
      <c r="B449" s="382" t="s">
        <v>101</v>
      </c>
      <c r="C449" s="413" t="s">
        <v>102</v>
      </c>
      <c r="D449" s="384"/>
      <c r="E449" s="459"/>
      <c r="F449" s="385"/>
      <c r="G449" s="459">
        <f t="shared" si="55"/>
        <v>0</v>
      </c>
      <c r="H449" s="385"/>
      <c r="I449" s="459">
        <f t="shared" si="56"/>
        <v>0</v>
      </c>
      <c r="J449" s="385"/>
      <c r="K449" s="384"/>
      <c r="L449" s="459">
        <f t="shared" si="57"/>
        <v>0</v>
      </c>
      <c r="M449" s="385"/>
      <c r="N449" s="459">
        <f t="shared" si="58"/>
        <v>0</v>
      </c>
    </row>
    <row r="450" spans="1:14">
      <c r="A450" s="141"/>
      <c r="B450" s="382" t="s">
        <v>1003</v>
      </c>
      <c r="C450" s="413" t="s">
        <v>1004</v>
      </c>
      <c r="D450" s="384">
        <v>2480</v>
      </c>
      <c r="E450" s="459">
        <v>0</v>
      </c>
      <c r="F450" s="385">
        <v>7448000</v>
      </c>
      <c r="G450" s="459">
        <f t="shared" si="55"/>
        <v>0.10281356896156639</v>
      </c>
      <c r="H450" s="385">
        <v>0</v>
      </c>
      <c r="I450" s="459">
        <f t="shared" si="56"/>
        <v>0</v>
      </c>
      <c r="J450" s="385">
        <f t="shared" ref="J450:J464" si="63">H450-F450</f>
        <v>-7448000</v>
      </c>
      <c r="K450" s="385">
        <v>0</v>
      </c>
      <c r="L450" s="459">
        <f t="shared" si="57"/>
        <v>0</v>
      </c>
      <c r="M450" s="385">
        <f t="shared" ref="M450:M464" si="64">H450-K450</f>
        <v>0</v>
      </c>
      <c r="N450" s="459">
        <f t="shared" si="58"/>
        <v>0</v>
      </c>
    </row>
    <row r="451" spans="1:14" ht="25.5">
      <c r="A451" s="141"/>
      <c r="B451" s="382" t="s">
        <v>1021</v>
      </c>
      <c r="C451" s="413" t="s">
        <v>1022</v>
      </c>
      <c r="D451" s="384">
        <v>18798860</v>
      </c>
      <c r="E451" s="459">
        <v>0.3</v>
      </c>
      <c r="F451" s="385">
        <v>1040100000</v>
      </c>
      <c r="G451" s="459">
        <f t="shared" si="55"/>
        <v>14.357732690242376</v>
      </c>
      <c r="H451" s="385">
        <v>97363000</v>
      </c>
      <c r="I451" s="459">
        <f t="shared" si="56"/>
        <v>1.2108651150759007</v>
      </c>
      <c r="J451" s="385">
        <f t="shared" si="63"/>
        <v>-942737000</v>
      </c>
      <c r="K451" s="385">
        <v>50263120</v>
      </c>
      <c r="L451" s="459">
        <f t="shared" si="57"/>
        <v>0.70839964199287297</v>
      </c>
      <c r="M451" s="385">
        <f t="shared" si="64"/>
        <v>47099880</v>
      </c>
      <c r="N451" s="459">
        <f t="shared" si="58"/>
        <v>4.9816138582081537</v>
      </c>
    </row>
    <row r="452" spans="1:14">
      <c r="A452" s="141"/>
      <c r="B452" s="382" t="s">
        <v>1007</v>
      </c>
      <c r="C452" s="413" t="s">
        <v>1008</v>
      </c>
      <c r="D452" s="384">
        <v>0</v>
      </c>
      <c r="E452" s="459">
        <v>0</v>
      </c>
      <c r="F452" s="385">
        <v>37274000</v>
      </c>
      <c r="G452" s="459">
        <f t="shared" si="55"/>
        <v>0.51453718709363938</v>
      </c>
      <c r="H452" s="385">
        <v>0</v>
      </c>
      <c r="I452" s="459">
        <f t="shared" si="56"/>
        <v>0</v>
      </c>
      <c r="J452" s="385">
        <f t="shared" si="63"/>
        <v>-37274000</v>
      </c>
      <c r="K452" s="385">
        <v>0</v>
      </c>
      <c r="L452" s="459">
        <f t="shared" si="57"/>
        <v>0</v>
      </c>
      <c r="M452" s="385">
        <f t="shared" si="64"/>
        <v>0</v>
      </c>
      <c r="N452" s="459">
        <f t="shared" si="58"/>
        <v>0</v>
      </c>
    </row>
    <row r="453" spans="1:14" ht="25.5">
      <c r="A453" s="141"/>
      <c r="B453" s="382" t="s">
        <v>1023</v>
      </c>
      <c r="C453" s="413" t="s">
        <v>1024</v>
      </c>
      <c r="D453" s="384">
        <v>0</v>
      </c>
      <c r="E453" s="459">
        <v>0</v>
      </c>
      <c r="F453" s="385">
        <v>2545000</v>
      </c>
      <c r="G453" s="459">
        <f t="shared" si="55"/>
        <v>3.5131650511168969E-2</v>
      </c>
      <c r="H453" s="385">
        <v>2545000</v>
      </c>
      <c r="I453" s="459">
        <f t="shared" si="56"/>
        <v>3.165115822096861E-2</v>
      </c>
      <c r="J453" s="385">
        <f t="shared" si="63"/>
        <v>0</v>
      </c>
      <c r="K453" s="385">
        <v>1935201</v>
      </c>
      <c r="L453" s="459">
        <f t="shared" si="57"/>
        <v>2.7274385187076526E-2</v>
      </c>
      <c r="M453" s="385">
        <f t="shared" si="64"/>
        <v>609799</v>
      </c>
      <c r="N453" s="459">
        <f t="shared" si="58"/>
        <v>6.449662184110605E-2</v>
      </c>
    </row>
    <row r="454" spans="1:14" ht="25.5">
      <c r="A454" s="141"/>
      <c r="B454" s="382" t="s">
        <v>1025</v>
      </c>
      <c r="C454" s="413" t="s">
        <v>1026</v>
      </c>
      <c r="D454" s="384">
        <v>0</v>
      </c>
      <c r="E454" s="459">
        <v>0</v>
      </c>
      <c r="F454" s="385">
        <v>5000000</v>
      </c>
      <c r="G454" s="459">
        <f t="shared" si="55"/>
        <v>6.9020924383436086E-2</v>
      </c>
      <c r="H454" s="385">
        <v>0</v>
      </c>
      <c r="I454" s="459">
        <f t="shared" si="56"/>
        <v>0</v>
      </c>
      <c r="J454" s="385">
        <f t="shared" si="63"/>
        <v>-5000000</v>
      </c>
      <c r="K454" s="385">
        <v>83966</v>
      </c>
      <c r="L454" s="459">
        <f t="shared" si="57"/>
        <v>1.1834021513104154E-3</v>
      </c>
      <c r="M454" s="385">
        <f t="shared" si="64"/>
        <v>-83966</v>
      </c>
      <c r="N454" s="459">
        <f t="shared" si="58"/>
        <v>-8.88083343775623E-3</v>
      </c>
    </row>
    <row r="455" spans="1:14" ht="25.5">
      <c r="A455" s="141"/>
      <c r="B455" s="382" t="s">
        <v>1027</v>
      </c>
      <c r="C455" s="413" t="s">
        <v>1028</v>
      </c>
      <c r="D455" s="384">
        <v>0</v>
      </c>
      <c r="E455" s="459">
        <v>0</v>
      </c>
      <c r="F455" s="385">
        <v>5000000</v>
      </c>
      <c r="G455" s="459">
        <f t="shared" si="55"/>
        <v>6.9020924383436086E-2</v>
      </c>
      <c r="H455" s="385">
        <v>0</v>
      </c>
      <c r="I455" s="459">
        <f t="shared" si="56"/>
        <v>0</v>
      </c>
      <c r="J455" s="385">
        <f t="shared" si="63"/>
        <v>-5000000</v>
      </c>
      <c r="K455" s="385">
        <v>65989</v>
      </c>
      <c r="L455" s="459">
        <f t="shared" si="57"/>
        <v>9.3003745043020994E-4</v>
      </c>
      <c r="M455" s="385">
        <f t="shared" si="64"/>
        <v>-65989</v>
      </c>
      <c r="N455" s="459">
        <f t="shared" si="58"/>
        <v>-6.9794597542349969E-3</v>
      </c>
    </row>
    <row r="456" spans="1:14">
      <c r="A456" s="141"/>
      <c r="B456" s="382" t="s">
        <v>1029</v>
      </c>
      <c r="C456" s="413" t="s">
        <v>1030</v>
      </c>
      <c r="D456" s="384">
        <v>0</v>
      </c>
      <c r="E456" s="459">
        <v>0</v>
      </c>
      <c r="F456" s="385">
        <v>5000000</v>
      </c>
      <c r="G456" s="459">
        <f t="shared" si="55"/>
        <v>6.9020924383436086E-2</v>
      </c>
      <c r="H456" s="385">
        <v>0</v>
      </c>
      <c r="I456" s="459">
        <f t="shared" si="56"/>
        <v>0</v>
      </c>
      <c r="J456" s="385">
        <f t="shared" si="63"/>
        <v>-5000000</v>
      </c>
      <c r="K456" s="385">
        <v>0</v>
      </c>
      <c r="L456" s="459">
        <f t="shared" si="57"/>
        <v>0</v>
      </c>
      <c r="M456" s="385">
        <f t="shared" si="64"/>
        <v>0</v>
      </c>
      <c r="N456" s="459">
        <f t="shared" si="58"/>
        <v>0</v>
      </c>
    </row>
    <row r="457" spans="1:14" ht="25.5">
      <c r="A457" s="141"/>
      <c r="B457" s="382" t="s">
        <v>1031</v>
      </c>
      <c r="C457" s="413" t="s">
        <v>1032</v>
      </c>
      <c r="D457" s="384">
        <v>0</v>
      </c>
      <c r="E457" s="459">
        <v>0</v>
      </c>
      <c r="F457" s="385">
        <v>87500000</v>
      </c>
      <c r="G457" s="459">
        <f t="shared" si="55"/>
        <v>1.2078661767101313</v>
      </c>
      <c r="H457" s="385">
        <v>87500000</v>
      </c>
      <c r="I457" s="459">
        <f t="shared" si="56"/>
        <v>1.088202885789687</v>
      </c>
      <c r="J457" s="385">
        <f t="shared" si="63"/>
        <v>0</v>
      </c>
      <c r="K457" s="385">
        <v>55000000</v>
      </c>
      <c r="L457" s="459">
        <f t="shared" si="57"/>
        <v>0.77516040209219039</v>
      </c>
      <c r="M457" s="385">
        <f t="shared" si="64"/>
        <v>32500000</v>
      </c>
      <c r="N457" s="459">
        <f t="shared" si="58"/>
        <v>3.4374280866907725</v>
      </c>
    </row>
    <row r="458" spans="1:14">
      <c r="A458" s="141"/>
      <c r="B458" s="382" t="s">
        <v>1033</v>
      </c>
      <c r="C458" s="413" t="s">
        <v>1034</v>
      </c>
      <c r="D458" s="384">
        <v>0</v>
      </c>
      <c r="E458" s="459">
        <v>0</v>
      </c>
      <c r="F458" s="385">
        <v>0</v>
      </c>
      <c r="G458" s="459">
        <f t="shared" si="55"/>
        <v>0</v>
      </c>
      <c r="H458" s="385">
        <v>0</v>
      </c>
      <c r="I458" s="459">
        <f t="shared" si="56"/>
        <v>0</v>
      </c>
      <c r="J458" s="385">
        <f t="shared" si="63"/>
        <v>0</v>
      </c>
      <c r="K458" s="385">
        <v>0</v>
      </c>
      <c r="L458" s="459">
        <f t="shared" si="57"/>
        <v>0</v>
      </c>
      <c r="M458" s="385">
        <f t="shared" si="64"/>
        <v>0</v>
      </c>
      <c r="N458" s="459">
        <f t="shared" si="58"/>
        <v>0</v>
      </c>
    </row>
    <row r="459" spans="1:14">
      <c r="A459" s="141"/>
      <c r="B459" s="382" t="s">
        <v>1011</v>
      </c>
      <c r="C459" s="413" t="s">
        <v>1012</v>
      </c>
      <c r="D459" s="384">
        <v>0</v>
      </c>
      <c r="E459" s="459">
        <v>0</v>
      </c>
      <c r="F459" s="385">
        <v>0</v>
      </c>
      <c r="G459" s="459">
        <f t="shared" si="55"/>
        <v>0</v>
      </c>
      <c r="H459" s="385"/>
      <c r="I459" s="459">
        <f t="shared" si="56"/>
        <v>0</v>
      </c>
      <c r="J459" s="385">
        <f t="shared" si="63"/>
        <v>0</v>
      </c>
      <c r="K459" s="385"/>
      <c r="L459" s="459">
        <f t="shared" si="57"/>
        <v>0</v>
      </c>
      <c r="M459" s="385">
        <f t="shared" si="64"/>
        <v>0</v>
      </c>
      <c r="N459" s="459">
        <f t="shared" si="58"/>
        <v>0</v>
      </c>
    </row>
    <row r="460" spans="1:14">
      <c r="A460" s="141"/>
      <c r="B460" s="382" t="s">
        <v>1035</v>
      </c>
      <c r="C460" s="413" t="s">
        <v>1036</v>
      </c>
      <c r="D460" s="384">
        <v>356597430</v>
      </c>
      <c r="E460" s="459">
        <v>5.3</v>
      </c>
      <c r="F460" s="385">
        <v>0</v>
      </c>
      <c r="G460" s="459">
        <f t="shared" si="55"/>
        <v>0</v>
      </c>
      <c r="H460" s="385"/>
      <c r="I460" s="459">
        <f t="shared" si="56"/>
        <v>0</v>
      </c>
      <c r="J460" s="385">
        <f t="shared" si="63"/>
        <v>0</v>
      </c>
      <c r="K460" s="385"/>
      <c r="L460" s="459">
        <f t="shared" si="57"/>
        <v>0</v>
      </c>
      <c r="M460" s="385">
        <f t="shared" si="64"/>
        <v>0</v>
      </c>
      <c r="N460" s="459">
        <f t="shared" si="58"/>
        <v>0</v>
      </c>
    </row>
    <row r="461" spans="1:14">
      <c r="A461" s="141"/>
      <c r="B461" s="382" t="s">
        <v>1013</v>
      </c>
      <c r="C461" s="413" t="s">
        <v>1014</v>
      </c>
      <c r="D461" s="384">
        <v>2316680</v>
      </c>
      <c r="E461" s="459">
        <v>0</v>
      </c>
      <c r="F461" s="385">
        <v>0</v>
      </c>
      <c r="G461" s="459">
        <f t="shared" si="55"/>
        <v>0</v>
      </c>
      <c r="H461" s="385"/>
      <c r="I461" s="459">
        <f t="shared" si="56"/>
        <v>0</v>
      </c>
      <c r="J461" s="385">
        <f t="shared" si="63"/>
        <v>0</v>
      </c>
      <c r="K461" s="385">
        <v>5900</v>
      </c>
      <c r="L461" s="459">
        <f t="shared" si="57"/>
        <v>8.315357040625315E-5</v>
      </c>
      <c r="M461" s="385">
        <f t="shared" si="64"/>
        <v>-5900</v>
      </c>
      <c r="N461" s="459">
        <f t="shared" si="58"/>
        <v>-6.2402540650694036E-4</v>
      </c>
    </row>
    <row r="462" spans="1:14" ht="25.5">
      <c r="A462" s="141"/>
      <c r="B462" s="382" t="s">
        <v>1037</v>
      </c>
      <c r="C462" s="413" t="s">
        <v>1038</v>
      </c>
      <c r="D462" s="384">
        <v>350326160</v>
      </c>
      <c r="E462" s="459">
        <v>5.3</v>
      </c>
      <c r="F462" s="385">
        <v>260000000</v>
      </c>
      <c r="G462" s="459">
        <f t="shared" si="55"/>
        <v>3.5890880679386763</v>
      </c>
      <c r="H462" s="385">
        <v>410000000</v>
      </c>
      <c r="I462" s="459">
        <f t="shared" si="56"/>
        <v>5.0990078077002483</v>
      </c>
      <c r="J462" s="385">
        <f t="shared" si="63"/>
        <v>150000000</v>
      </c>
      <c r="K462" s="385">
        <v>407354780</v>
      </c>
      <c r="L462" s="459">
        <f t="shared" si="57"/>
        <v>5.7411871828904681</v>
      </c>
      <c r="M462" s="385">
        <f t="shared" si="64"/>
        <v>2645220</v>
      </c>
      <c r="N462" s="459">
        <f t="shared" si="58"/>
        <v>0.27977703149157435</v>
      </c>
    </row>
    <row r="463" spans="1:14">
      <c r="A463" s="141"/>
      <c r="B463" s="382" t="s">
        <v>1039</v>
      </c>
      <c r="C463" s="413" t="s">
        <v>1040</v>
      </c>
      <c r="D463" s="384">
        <v>0</v>
      </c>
      <c r="E463" s="459">
        <v>0</v>
      </c>
      <c r="F463" s="385">
        <v>119541000</v>
      </c>
      <c r="G463" s="459">
        <f t="shared" si="55"/>
        <v>1.6501660643440668</v>
      </c>
      <c r="H463" s="385">
        <v>0</v>
      </c>
      <c r="I463" s="459">
        <f t="shared" si="56"/>
        <v>0</v>
      </c>
      <c r="J463" s="385">
        <f t="shared" si="63"/>
        <v>-119541000</v>
      </c>
      <c r="K463" s="385">
        <v>0</v>
      </c>
      <c r="L463" s="459">
        <f t="shared" si="57"/>
        <v>0</v>
      </c>
      <c r="M463" s="385">
        <f t="shared" si="64"/>
        <v>0</v>
      </c>
      <c r="N463" s="459">
        <f t="shared" si="58"/>
        <v>0</v>
      </c>
    </row>
    <row r="464" spans="1:14">
      <c r="A464" s="141"/>
      <c r="B464" s="382" t="s">
        <v>1041</v>
      </c>
      <c r="C464" s="413" t="s">
        <v>1042</v>
      </c>
      <c r="D464" s="384">
        <v>0</v>
      </c>
      <c r="E464" s="459">
        <v>0</v>
      </c>
      <c r="F464" s="385">
        <v>0</v>
      </c>
      <c r="G464" s="459">
        <f t="shared" si="55"/>
        <v>0</v>
      </c>
      <c r="H464" s="385"/>
      <c r="I464" s="459">
        <f t="shared" si="56"/>
        <v>0</v>
      </c>
      <c r="J464" s="385">
        <f t="shared" si="63"/>
        <v>0</v>
      </c>
      <c r="K464" s="385"/>
      <c r="L464" s="459">
        <f t="shared" si="57"/>
        <v>0</v>
      </c>
      <c r="M464" s="385">
        <f t="shared" si="64"/>
        <v>0</v>
      </c>
      <c r="N464" s="459">
        <f t="shared" si="58"/>
        <v>0</v>
      </c>
    </row>
    <row r="465" spans="1:14">
      <c r="A465" s="141"/>
      <c r="B465" s="382"/>
      <c r="C465" s="394" t="s">
        <v>93</v>
      </c>
      <c r="D465" s="391">
        <v>728041610</v>
      </c>
      <c r="E465" s="461">
        <v>10.9</v>
      </c>
      <c r="F465" s="392">
        <f>SUM(F450:F464)</f>
        <v>1569408000</v>
      </c>
      <c r="G465" s="461">
        <f t="shared" si="55"/>
        <v>21.664398178951931</v>
      </c>
      <c r="H465" s="392">
        <f>SUM(H450:H464)</f>
        <v>597408000</v>
      </c>
      <c r="I465" s="461">
        <f t="shared" si="56"/>
        <v>7.429726966786804</v>
      </c>
      <c r="J465" s="391">
        <f>SUM(J450:J464)</f>
        <v>-972000000</v>
      </c>
      <c r="K465" s="392">
        <f>SUM(K450:K464)</f>
        <v>514708956</v>
      </c>
      <c r="L465" s="461">
        <f t="shared" si="57"/>
        <v>7.2542182053347544</v>
      </c>
      <c r="M465" s="392">
        <f>SUM(M450:M464)</f>
        <v>82699044</v>
      </c>
      <c r="N465" s="461">
        <f t="shared" si="58"/>
        <v>8.7468312796331098</v>
      </c>
    </row>
    <row r="466" spans="1:14">
      <c r="A466" s="141"/>
      <c r="B466" s="382" t="s">
        <v>101</v>
      </c>
      <c r="C466" s="413" t="s">
        <v>102</v>
      </c>
      <c r="D466" s="384"/>
      <c r="E466" s="385"/>
      <c r="F466" s="385"/>
      <c r="G466" s="385"/>
      <c r="H466" s="385"/>
      <c r="I466" s="385"/>
      <c r="J466" s="385"/>
      <c r="K466" s="384"/>
      <c r="L466" s="385"/>
      <c r="M466" s="385"/>
      <c r="N466" s="388"/>
    </row>
    <row r="467" spans="1:14">
      <c r="A467" s="141"/>
      <c r="B467" s="382" t="s">
        <v>101</v>
      </c>
      <c r="C467" s="413" t="s">
        <v>102</v>
      </c>
      <c r="D467" s="384"/>
      <c r="E467" s="385"/>
      <c r="F467" s="385"/>
      <c r="G467" s="385"/>
      <c r="H467" s="385"/>
      <c r="I467" s="385"/>
      <c r="J467" s="385"/>
      <c r="K467" s="384"/>
      <c r="L467" s="385"/>
      <c r="M467" s="385"/>
      <c r="N467" s="388"/>
    </row>
    <row r="468" spans="1:14" ht="21" customHeight="1" thickBot="1">
      <c r="A468" s="141"/>
      <c r="B468" s="382"/>
      <c r="C468" s="419" t="s">
        <v>98</v>
      </c>
      <c r="D468" s="420">
        <v>6667289231.5799999</v>
      </c>
      <c r="E468" s="421"/>
      <c r="F468" s="421">
        <f>F411+F424</f>
        <v>7244180000</v>
      </c>
      <c r="G468" s="421"/>
      <c r="H468" s="421">
        <f>H411+H424</f>
        <v>8040780000</v>
      </c>
      <c r="I468" s="421"/>
      <c r="J468" s="421">
        <f>J411+J424</f>
        <v>796600000</v>
      </c>
      <c r="K468" s="420">
        <f>K411+K424</f>
        <v>7095305675</v>
      </c>
      <c r="L468" s="421"/>
      <c r="M468" s="421">
        <f>M411+M424</f>
        <v>945474325</v>
      </c>
      <c r="N468" s="423"/>
    </row>
    <row r="469" spans="1:14" ht="13.5" thickTop="1">
      <c r="A469" s="141"/>
      <c r="B469" s="672"/>
      <c r="C469" s="672"/>
      <c r="D469" s="672"/>
      <c r="E469" s="672"/>
      <c r="F469" s="672"/>
      <c r="G469" s="672"/>
      <c r="H469" s="672"/>
      <c r="I469" s="672"/>
      <c r="J469" s="672"/>
      <c r="K469" s="672"/>
      <c r="L469" s="672"/>
      <c r="M469" s="672"/>
      <c r="N469" s="672"/>
    </row>
    <row r="470" spans="1:14">
      <c r="A470" s="141"/>
      <c r="B470" s="142"/>
      <c r="C470" s="141"/>
      <c r="D470" s="141"/>
      <c r="E470" s="141"/>
      <c r="F470" s="141"/>
      <c r="G470" s="141"/>
      <c r="H470" s="141"/>
      <c r="I470" s="141"/>
      <c r="J470" s="141"/>
      <c r="K470" s="141"/>
      <c r="L470" s="141"/>
      <c r="M470" s="141"/>
      <c r="N470" s="141"/>
    </row>
    <row r="475" spans="1:14">
      <c r="A475" s="141"/>
      <c r="B475" s="687" t="s">
        <v>1344</v>
      </c>
      <c r="C475" s="687"/>
      <c r="D475" s="687"/>
      <c r="E475" s="687"/>
      <c r="F475" s="687"/>
      <c r="G475" s="687"/>
      <c r="H475" s="687"/>
      <c r="I475" s="687"/>
      <c r="J475" s="687"/>
      <c r="K475" s="687"/>
      <c r="L475" s="687"/>
      <c r="M475" s="687"/>
      <c r="N475" s="687"/>
    </row>
    <row r="476" spans="1:14">
      <c r="A476" s="141"/>
      <c r="B476" s="688" t="s">
        <v>1311</v>
      </c>
      <c r="C476" s="688"/>
      <c r="D476" s="688"/>
      <c r="E476" s="688"/>
      <c r="F476" s="688"/>
      <c r="G476" s="688"/>
      <c r="H476" s="688"/>
      <c r="I476" s="688"/>
      <c r="J476" s="688"/>
      <c r="K476" s="688"/>
      <c r="L476" s="688"/>
      <c r="M476" s="688"/>
      <c r="N476" s="688"/>
    </row>
    <row r="477" spans="1:14">
      <c r="A477" s="141"/>
      <c r="B477" s="689" t="s">
        <v>1</v>
      </c>
      <c r="C477" s="689"/>
      <c r="D477" s="689"/>
      <c r="E477" s="689"/>
      <c r="F477" s="689"/>
      <c r="G477" s="689"/>
      <c r="H477" s="689"/>
      <c r="I477" s="689"/>
      <c r="J477" s="689"/>
      <c r="K477" s="689"/>
      <c r="L477" s="689"/>
      <c r="M477" s="689"/>
      <c r="N477" s="689"/>
    </row>
    <row r="478" spans="1:14" ht="13.5" thickBot="1">
      <c r="A478" s="673"/>
      <c r="B478" s="141"/>
      <c r="C478" s="141"/>
      <c r="D478" s="141"/>
      <c r="E478" s="141"/>
      <c r="F478" s="141"/>
      <c r="G478" s="141"/>
      <c r="H478" s="141"/>
      <c r="I478" s="141"/>
      <c r="J478" s="141"/>
      <c r="K478" s="141"/>
      <c r="L478" s="141"/>
      <c r="M478" s="141"/>
      <c r="N478" s="141"/>
    </row>
    <row r="479" spans="1:14" ht="14.25" thickTop="1" thickBot="1">
      <c r="A479" s="673"/>
      <c r="B479" s="674" t="s">
        <v>82</v>
      </c>
      <c r="C479" s="675" t="s">
        <v>3</v>
      </c>
      <c r="D479" s="675"/>
      <c r="E479" s="675"/>
      <c r="F479" s="676" t="s">
        <v>4</v>
      </c>
      <c r="G479" s="676"/>
      <c r="H479" s="677" t="s">
        <v>5</v>
      </c>
      <c r="I479" s="677"/>
      <c r="J479" s="677"/>
      <c r="K479" s="677"/>
      <c r="L479" s="677"/>
      <c r="M479" s="677"/>
      <c r="N479" s="677"/>
    </row>
    <row r="480" spans="1:14" ht="13.5" thickTop="1">
      <c r="A480" s="141"/>
      <c r="B480" s="674"/>
      <c r="C480" s="675"/>
      <c r="D480" s="675"/>
      <c r="E480" s="675"/>
      <c r="F480" s="676"/>
      <c r="G480" s="676"/>
      <c r="H480" s="677"/>
      <c r="I480" s="677"/>
      <c r="J480" s="677"/>
      <c r="K480" s="677"/>
      <c r="L480" s="677"/>
      <c r="M480" s="677"/>
      <c r="N480" s="677"/>
    </row>
    <row r="481" spans="1:14">
      <c r="A481" s="141"/>
      <c r="B481" s="376" t="s">
        <v>83</v>
      </c>
      <c r="C481" s="678" t="s">
        <v>43</v>
      </c>
      <c r="D481" s="678"/>
      <c r="E481" s="678"/>
      <c r="F481" s="679" t="s">
        <v>84</v>
      </c>
      <c r="G481" s="679"/>
      <c r="H481" s="680" t="s">
        <v>42</v>
      </c>
      <c r="I481" s="680"/>
      <c r="J481" s="680"/>
      <c r="K481" s="680"/>
      <c r="L481" s="680"/>
      <c r="M481" s="680"/>
      <c r="N481" s="680"/>
    </row>
    <row r="482" spans="1:14" ht="13.5" thickBot="1">
      <c r="A482" s="141"/>
      <c r="B482" s="681" t="s">
        <v>6</v>
      </c>
      <c r="C482" s="681"/>
      <c r="D482" s="682" t="s">
        <v>85</v>
      </c>
      <c r="E482" s="682"/>
      <c r="F482" s="682"/>
      <c r="G482" s="682"/>
      <c r="H482" s="682"/>
      <c r="I482" s="682"/>
      <c r="J482" s="682"/>
      <c r="K482" s="682"/>
      <c r="L482" s="682"/>
      <c r="M482" s="682"/>
      <c r="N482" s="682"/>
    </row>
    <row r="483" spans="1:14" ht="14.25" thickTop="1" thickBot="1">
      <c r="A483" s="141"/>
      <c r="B483" s="681"/>
      <c r="C483" s="681"/>
      <c r="D483" s="163" t="s">
        <v>86</v>
      </c>
      <c r="E483" s="164">
        <v>2024</v>
      </c>
      <c r="F483" s="683" t="s">
        <v>9</v>
      </c>
      <c r="G483" s="683"/>
      <c r="H483" s="683" t="s">
        <v>9</v>
      </c>
      <c r="I483" s="683"/>
      <c r="J483" s="162" t="s">
        <v>9</v>
      </c>
      <c r="K483" s="683" t="s">
        <v>9</v>
      </c>
      <c r="L483" s="683"/>
      <c r="M483" s="684" t="s">
        <v>284</v>
      </c>
      <c r="N483" s="685" t="s">
        <v>11</v>
      </c>
    </row>
    <row r="484" spans="1:14" ht="39.75" thickTop="1" thickBot="1">
      <c r="A484" s="141"/>
      <c r="B484" s="681"/>
      <c r="C484" s="681"/>
      <c r="D484" s="143" t="s">
        <v>88</v>
      </c>
      <c r="E484" s="165" t="s">
        <v>13</v>
      </c>
      <c r="F484" s="145" t="s">
        <v>14</v>
      </c>
      <c r="G484" s="144" t="s">
        <v>13</v>
      </c>
      <c r="H484" s="145" t="s">
        <v>15</v>
      </c>
      <c r="I484" s="144" t="s">
        <v>13</v>
      </c>
      <c r="J484" s="166" t="s">
        <v>89</v>
      </c>
      <c r="K484" s="145" t="s">
        <v>17</v>
      </c>
      <c r="L484" s="144" t="s">
        <v>13</v>
      </c>
      <c r="M484" s="684"/>
      <c r="N484" s="685"/>
    </row>
    <row r="485" spans="1:14" ht="14.25" thickTop="1" thickBot="1">
      <c r="A485" s="141"/>
      <c r="B485" s="681"/>
      <c r="C485" s="681"/>
      <c r="D485" s="146" t="s">
        <v>18</v>
      </c>
      <c r="E485" s="146" t="s">
        <v>19</v>
      </c>
      <c r="F485" s="146" t="s">
        <v>20</v>
      </c>
      <c r="G485" s="146" t="s">
        <v>21</v>
      </c>
      <c r="H485" s="146" t="s">
        <v>22</v>
      </c>
      <c r="I485" s="146" t="s">
        <v>23</v>
      </c>
      <c r="J485" s="146" t="s">
        <v>24</v>
      </c>
      <c r="K485" s="146" t="s">
        <v>25</v>
      </c>
      <c r="L485" s="146" t="s">
        <v>26</v>
      </c>
      <c r="M485" s="146" t="s">
        <v>27</v>
      </c>
      <c r="N485" s="147" t="s">
        <v>28</v>
      </c>
    </row>
    <row r="486" spans="1:14" ht="13.5" thickTop="1">
      <c r="A486" s="141"/>
      <c r="B486" s="686" t="s">
        <v>49</v>
      </c>
      <c r="C486" s="686"/>
      <c r="D486" s="148"/>
      <c r="E486" s="149"/>
      <c r="F486" s="148"/>
      <c r="G486" s="149"/>
      <c r="H486" s="148"/>
      <c r="I486" s="149"/>
      <c r="J486" s="150"/>
      <c r="K486" s="148"/>
      <c r="L486" s="149"/>
      <c r="M486" s="148"/>
      <c r="N486" s="378"/>
    </row>
    <row r="487" spans="1:14">
      <c r="A487" s="141"/>
      <c r="B487" s="409" t="s">
        <v>30</v>
      </c>
      <c r="C487" s="380" t="s">
        <v>31</v>
      </c>
      <c r="D487" s="148"/>
      <c r="E487" s="149"/>
      <c r="F487" s="148"/>
      <c r="G487" s="149"/>
      <c r="H487" s="148"/>
      <c r="I487" s="149"/>
      <c r="J487" s="381"/>
      <c r="K487" s="148"/>
      <c r="L487" s="149"/>
      <c r="M487" s="148"/>
      <c r="N487" s="378"/>
    </row>
    <row r="488" spans="1:14">
      <c r="A488" s="141"/>
      <c r="B488" s="382" t="s">
        <v>51</v>
      </c>
      <c r="C488" s="383" t="s">
        <v>52</v>
      </c>
      <c r="D488" s="384">
        <v>439049974</v>
      </c>
      <c r="E488" s="424">
        <v>0.68711547265806017</v>
      </c>
      <c r="F488" s="385">
        <v>510999000</v>
      </c>
      <c r="G488" s="424">
        <v>0.67498801266496622</v>
      </c>
      <c r="H488" s="385">
        <v>511969000</v>
      </c>
      <c r="I488" s="424">
        <v>0.66935933634546707</v>
      </c>
      <c r="J488" s="385">
        <v>970000</v>
      </c>
      <c r="K488" s="384">
        <v>499935921</v>
      </c>
      <c r="L488" s="434">
        <v>0.69712245848620291</v>
      </c>
      <c r="M488" s="385">
        <v>12033079</v>
      </c>
      <c r="N488" s="425">
        <v>0.25214936381161335</v>
      </c>
    </row>
    <row r="489" spans="1:14">
      <c r="A489" s="141"/>
      <c r="B489" s="382" t="s">
        <v>53</v>
      </c>
      <c r="C489" s="383" t="s">
        <v>54</v>
      </c>
      <c r="D489" s="384">
        <v>73274873</v>
      </c>
      <c r="E489" s="424">
        <v>0.11467555398455469</v>
      </c>
      <c r="F489" s="385">
        <v>82050000</v>
      </c>
      <c r="G489" s="424">
        <v>0.10838135972704541</v>
      </c>
      <c r="H489" s="385">
        <v>86500000</v>
      </c>
      <c r="I489" s="424">
        <v>0.11309196961902558</v>
      </c>
      <c r="J489" s="385">
        <v>4450000</v>
      </c>
      <c r="K489" s="384">
        <v>83176929</v>
      </c>
      <c r="L489" s="434">
        <v>0.11598387472904223</v>
      </c>
      <c r="M489" s="385">
        <v>3323071</v>
      </c>
      <c r="N489" s="425">
        <v>6.9633901560092956E-2</v>
      </c>
    </row>
    <row r="490" spans="1:14">
      <c r="A490" s="141"/>
      <c r="B490" s="382" t="s">
        <v>55</v>
      </c>
      <c r="C490" s="383" t="s">
        <v>56</v>
      </c>
      <c r="D490" s="384">
        <v>103880809</v>
      </c>
      <c r="E490" s="424">
        <v>0.16257400160132265</v>
      </c>
      <c r="F490" s="385">
        <v>114000000</v>
      </c>
      <c r="G490" s="424">
        <v>0.15058470455677242</v>
      </c>
      <c r="H490" s="385">
        <v>118380000</v>
      </c>
      <c r="I490" s="424">
        <v>0.1547717600749027</v>
      </c>
      <c r="J490" s="385">
        <v>4379380</v>
      </c>
      <c r="K490" s="384">
        <v>112985730</v>
      </c>
      <c r="L490" s="434">
        <v>0.15754997103210419</v>
      </c>
      <c r="M490" s="385">
        <v>5393650</v>
      </c>
      <c r="N490" s="425">
        <v>0.11302222948278728</v>
      </c>
    </row>
    <row r="491" spans="1:14">
      <c r="A491" s="141"/>
      <c r="B491" s="382" t="s">
        <v>57</v>
      </c>
      <c r="C491" s="383" t="s">
        <v>58</v>
      </c>
      <c r="D491" s="384">
        <v>0</v>
      </c>
      <c r="E491" s="424">
        <v>0</v>
      </c>
      <c r="F491" s="385">
        <v>0</v>
      </c>
      <c r="G491" s="424">
        <v>0</v>
      </c>
      <c r="H491" s="385">
        <v>0</v>
      </c>
      <c r="I491" s="424">
        <v>0</v>
      </c>
      <c r="J491" s="385">
        <v>0</v>
      </c>
      <c r="K491" s="384">
        <v>0</v>
      </c>
      <c r="L491" s="434">
        <v>0</v>
      </c>
      <c r="M491" s="385">
        <v>0</v>
      </c>
      <c r="N491" s="425">
        <v>0</v>
      </c>
    </row>
    <row r="492" spans="1:14">
      <c r="A492" s="141"/>
      <c r="B492" s="382" t="s">
        <v>59</v>
      </c>
      <c r="C492" s="383" t="s">
        <v>60</v>
      </c>
      <c r="D492" s="384">
        <v>0</v>
      </c>
      <c r="E492" s="424">
        <v>0</v>
      </c>
      <c r="F492" s="385">
        <v>0</v>
      </c>
      <c r="G492" s="424">
        <v>0</v>
      </c>
      <c r="H492" s="385">
        <v>0</v>
      </c>
      <c r="I492" s="424">
        <v>0</v>
      </c>
      <c r="J492" s="385">
        <v>0</v>
      </c>
      <c r="K492" s="384">
        <v>0</v>
      </c>
      <c r="L492" s="434">
        <v>0</v>
      </c>
      <c r="M492" s="385">
        <v>0</v>
      </c>
      <c r="N492" s="425">
        <v>0</v>
      </c>
    </row>
    <row r="493" spans="1:14">
      <c r="A493" s="141"/>
      <c r="B493" s="382" t="s">
        <v>61</v>
      </c>
      <c r="C493" s="383" t="s">
        <v>62</v>
      </c>
      <c r="D493" s="384">
        <v>0</v>
      </c>
      <c r="E493" s="424">
        <v>0</v>
      </c>
      <c r="F493" s="385">
        <v>0</v>
      </c>
      <c r="G493" s="424">
        <v>0</v>
      </c>
      <c r="H493" s="385">
        <v>0</v>
      </c>
      <c r="I493" s="424">
        <v>0</v>
      </c>
      <c r="J493" s="385">
        <v>0</v>
      </c>
      <c r="K493" s="384">
        <v>0</v>
      </c>
      <c r="L493" s="434">
        <v>0</v>
      </c>
      <c r="M493" s="385">
        <v>0</v>
      </c>
      <c r="N493" s="425">
        <v>0</v>
      </c>
    </row>
    <row r="494" spans="1:14">
      <c r="A494" s="141"/>
      <c r="B494" s="382" t="s">
        <v>63</v>
      </c>
      <c r="C494" s="383" t="s">
        <v>64</v>
      </c>
      <c r="D494" s="384">
        <v>4466791</v>
      </c>
      <c r="E494" s="424">
        <v>6.990550941769944E-3</v>
      </c>
      <c r="F494" s="385">
        <v>0</v>
      </c>
      <c r="G494" s="424">
        <v>0</v>
      </c>
      <c r="H494" s="385">
        <v>5860830</v>
      </c>
      <c r="I494" s="424">
        <v>7.6625758185233954E-3</v>
      </c>
      <c r="J494" s="385">
        <v>5860830</v>
      </c>
      <c r="K494" s="384">
        <v>4008458</v>
      </c>
      <c r="L494" s="434">
        <v>5.5894885290682849E-3</v>
      </c>
      <c r="M494" s="385">
        <v>1852372</v>
      </c>
      <c r="N494" s="425">
        <v>3.8815869266913806E-2</v>
      </c>
    </row>
    <row r="495" spans="1:14">
      <c r="A495" s="141"/>
      <c r="B495" s="389"/>
      <c r="C495" s="390" t="s">
        <v>91</v>
      </c>
      <c r="D495" s="391">
        <v>620672447</v>
      </c>
      <c r="E495" s="426">
        <v>0.97135557918570747</v>
      </c>
      <c r="F495" s="392">
        <v>707049000</v>
      </c>
      <c r="G495" s="426">
        <v>0.93395407694878407</v>
      </c>
      <c r="H495" s="392">
        <f>H488+H489+H490+H491+H492+H493+H494</f>
        <v>722709830</v>
      </c>
      <c r="I495" s="426">
        <v>0.94488564185791879</v>
      </c>
      <c r="J495" s="392">
        <v>15660210</v>
      </c>
      <c r="K495" s="392">
        <v>700107038</v>
      </c>
      <c r="L495" s="435">
        <v>0.97624579277641765</v>
      </c>
      <c r="M495" s="392">
        <v>22602172</v>
      </c>
      <c r="N495" s="435">
        <v>0.47362136412140743</v>
      </c>
    </row>
    <row r="496" spans="1:14">
      <c r="A496" s="141"/>
      <c r="B496" s="382" t="s">
        <v>66</v>
      </c>
      <c r="C496" s="383" t="s">
        <v>67</v>
      </c>
      <c r="D496" s="384">
        <v>99990</v>
      </c>
      <c r="E496" s="424">
        <v>1.5648486545879954E-4</v>
      </c>
      <c r="F496" s="385">
        <v>0</v>
      </c>
      <c r="G496" s="424">
        <v>0</v>
      </c>
      <c r="H496" s="385">
        <v>999000</v>
      </c>
      <c r="I496" s="424">
        <v>1.3061141924786885E-3</v>
      </c>
      <c r="J496" s="385">
        <v>999000</v>
      </c>
      <c r="K496" s="384">
        <v>998112</v>
      </c>
      <c r="L496" s="434">
        <v>1.3917909517139517E-3</v>
      </c>
      <c r="M496" s="385">
        <v>888</v>
      </c>
      <c r="N496" s="425">
        <v>1.8607759083499135E-5</v>
      </c>
    </row>
    <row r="497" spans="1:16">
      <c r="A497" s="141"/>
      <c r="B497" s="382" t="s">
        <v>68</v>
      </c>
      <c r="C497" s="383" t="s">
        <v>69</v>
      </c>
      <c r="D497" s="384">
        <v>18199494</v>
      </c>
      <c r="E497" s="424">
        <v>2.8482301930275324E-2</v>
      </c>
      <c r="F497" s="385">
        <v>50000000</v>
      </c>
      <c r="G497" s="424">
        <v>6.6045923051215968E-2</v>
      </c>
      <c r="H497" s="385">
        <v>41156000</v>
      </c>
      <c r="I497" s="424">
        <v>5.3808243949602506E-2</v>
      </c>
      <c r="J497" s="385">
        <v>-8844000</v>
      </c>
      <c r="K497" s="384">
        <v>16037032</v>
      </c>
      <c r="L497" s="434">
        <v>2.2362416271868385E-2</v>
      </c>
      <c r="M497" s="385">
        <v>25118968</v>
      </c>
      <c r="N497" s="425">
        <v>0.5263600281195091</v>
      </c>
    </row>
    <row r="498" spans="1:16">
      <c r="A498" s="141"/>
      <c r="B498" s="389"/>
      <c r="C498" s="390" t="s">
        <v>92</v>
      </c>
      <c r="D498" s="391">
        <v>18299484</v>
      </c>
      <c r="E498" s="426">
        <v>2.8638786795734124E-2</v>
      </c>
      <c r="F498" s="392">
        <v>50000000</v>
      </c>
      <c r="G498" s="426">
        <v>6.6045923051215968E-2</v>
      </c>
      <c r="H498" s="392">
        <v>42155000</v>
      </c>
      <c r="I498" s="426">
        <v>5.5114358142081196E-2</v>
      </c>
      <c r="J498" s="392">
        <v>-7845000</v>
      </c>
      <c r="K498" s="391">
        <v>17035144</v>
      </c>
      <c r="L498" s="435">
        <v>2.375420722358234E-2</v>
      </c>
      <c r="M498" s="392">
        <v>25119856</v>
      </c>
      <c r="N498" s="427">
        <v>0.52637863587859257</v>
      </c>
    </row>
    <row r="499" spans="1:16">
      <c r="A499" s="141"/>
      <c r="B499" s="382" t="s">
        <v>66</v>
      </c>
      <c r="C499" s="383" t="s">
        <v>67</v>
      </c>
      <c r="D499" s="384">
        <v>0</v>
      </c>
      <c r="E499" s="424">
        <v>0</v>
      </c>
      <c r="F499" s="385">
        <v>0</v>
      </c>
      <c r="G499" s="424">
        <v>0</v>
      </c>
      <c r="H499" s="385">
        <v>0</v>
      </c>
      <c r="I499" s="424">
        <v>0</v>
      </c>
      <c r="J499" s="385">
        <v>0</v>
      </c>
      <c r="K499" s="437">
        <v>0</v>
      </c>
      <c r="L499" s="434">
        <v>0</v>
      </c>
      <c r="M499" s="385">
        <v>0</v>
      </c>
      <c r="N499" s="425">
        <v>0</v>
      </c>
    </row>
    <row r="500" spans="1:16">
      <c r="A500" s="141"/>
      <c r="B500" s="382" t="s">
        <v>68</v>
      </c>
      <c r="C500" s="383" t="s">
        <v>69</v>
      </c>
      <c r="D500" s="384">
        <v>3600</v>
      </c>
      <c r="E500" s="424">
        <v>5.6340185583726212E-6</v>
      </c>
      <c r="F500" s="385">
        <v>0</v>
      </c>
      <c r="G500" s="424">
        <v>0</v>
      </c>
      <c r="H500" s="385">
        <v>0</v>
      </c>
      <c r="I500" s="424">
        <v>0</v>
      </c>
      <c r="J500" s="385">
        <v>0</v>
      </c>
      <c r="K500" s="437">
        <v>3600</v>
      </c>
      <c r="L500" s="434">
        <v>0</v>
      </c>
      <c r="M500" s="385">
        <v>0</v>
      </c>
      <c r="N500" s="425">
        <v>0</v>
      </c>
    </row>
    <row r="501" spans="1:16">
      <c r="A501" s="141"/>
      <c r="B501" s="389"/>
      <c r="C501" s="390" t="s">
        <v>93</v>
      </c>
      <c r="D501" s="391">
        <v>3600</v>
      </c>
      <c r="E501" s="426">
        <v>5.6340185583726212E-6</v>
      </c>
      <c r="F501" s="392">
        <v>0</v>
      </c>
      <c r="G501" s="426">
        <v>0</v>
      </c>
      <c r="H501" s="392">
        <v>0</v>
      </c>
      <c r="I501" s="426">
        <v>0</v>
      </c>
      <c r="J501" s="392">
        <v>0</v>
      </c>
      <c r="K501" s="447">
        <f>K500</f>
        <v>3600</v>
      </c>
      <c r="L501" s="435">
        <f>K501/K506</f>
        <v>5.0198998451335798E-6</v>
      </c>
      <c r="M501" s="392">
        <v>0</v>
      </c>
      <c r="N501" s="427">
        <v>0</v>
      </c>
    </row>
    <row r="502" spans="1:16">
      <c r="A502" s="141"/>
      <c r="B502" s="398"/>
      <c r="C502" s="399" t="s">
        <v>94</v>
      </c>
      <c r="D502" s="397">
        <v>18303084</v>
      </c>
      <c r="E502" s="430">
        <v>2.8644420814292495E-2</v>
      </c>
      <c r="F502" s="400">
        <v>50000000</v>
      </c>
      <c r="G502" s="430">
        <v>6.6045923051215968E-2</v>
      </c>
      <c r="H502" s="400">
        <v>42155000</v>
      </c>
      <c r="I502" s="430">
        <v>5.5114358142081196E-2</v>
      </c>
      <c r="J502" s="400">
        <v>-7845000</v>
      </c>
      <c r="K502" s="397">
        <f>K498+K501</f>
        <v>17038744</v>
      </c>
      <c r="L502" s="433">
        <v>2.375420722358234E-2</v>
      </c>
      <c r="M502" s="400">
        <v>25119856</v>
      </c>
      <c r="N502" s="431">
        <v>0.52637863587859257</v>
      </c>
    </row>
    <row r="503" spans="1:16">
      <c r="A503" s="141"/>
      <c r="B503" s="398"/>
      <c r="C503" s="399" t="s">
        <v>95</v>
      </c>
      <c r="D503" s="397">
        <v>638975531</v>
      </c>
      <c r="E503" s="430">
        <v>0.99999436598144165</v>
      </c>
      <c r="F503" s="400">
        <v>757049000</v>
      </c>
      <c r="G503" s="430">
        <v>1</v>
      </c>
      <c r="H503" s="400">
        <f>H495+H498</f>
        <v>764864830</v>
      </c>
      <c r="I503" s="430">
        <v>1</v>
      </c>
      <c r="J503" s="400">
        <v>7815210</v>
      </c>
      <c r="K503" s="397">
        <f>K502+K495</f>
        <v>717145782</v>
      </c>
      <c r="L503" s="433">
        <v>1</v>
      </c>
      <c r="M503" s="400">
        <v>47722028</v>
      </c>
      <c r="N503" s="431">
        <v>1</v>
      </c>
    </row>
    <row r="504" spans="1:16">
      <c r="A504" s="141"/>
      <c r="B504" s="389"/>
      <c r="C504" s="390" t="s">
        <v>96</v>
      </c>
      <c r="D504" s="391">
        <v>691771</v>
      </c>
      <c r="E504" s="392"/>
      <c r="F504" s="392"/>
      <c r="G504" s="392"/>
      <c r="H504" s="392"/>
      <c r="I504" s="392"/>
      <c r="J504" s="392"/>
      <c r="K504" s="391">
        <v>0</v>
      </c>
      <c r="L504" s="392"/>
      <c r="M504" s="392"/>
      <c r="N504" s="401"/>
    </row>
    <row r="505" spans="1:16">
      <c r="A505" s="141"/>
      <c r="B505" s="389"/>
      <c r="C505" s="390" t="s">
        <v>97</v>
      </c>
      <c r="D505" s="391">
        <v>0</v>
      </c>
      <c r="E505" s="392"/>
      <c r="F505" s="392"/>
      <c r="G505" s="392"/>
      <c r="H505" s="392"/>
      <c r="I505" s="392"/>
      <c r="J505" s="392"/>
      <c r="K505" s="391">
        <v>0</v>
      </c>
      <c r="L505" s="392"/>
      <c r="M505" s="392"/>
      <c r="N505" s="401"/>
    </row>
    <row r="506" spans="1:16" ht="13.5" thickBot="1">
      <c r="A506" s="141"/>
      <c r="B506" s="398"/>
      <c r="C506" s="399" t="s">
        <v>98</v>
      </c>
      <c r="D506" s="397">
        <v>639667302</v>
      </c>
      <c r="E506" s="400"/>
      <c r="F506" s="400"/>
      <c r="G506" s="400"/>
      <c r="H506" s="400"/>
      <c r="I506" s="400"/>
      <c r="J506" s="400"/>
      <c r="K506" s="397">
        <f>K503</f>
        <v>717145782</v>
      </c>
      <c r="L506" s="400"/>
      <c r="M506" s="400"/>
      <c r="N506" s="403"/>
      <c r="P506" s="428"/>
    </row>
    <row r="507" spans="1:16" ht="13.5" thickTop="1">
      <c r="A507" s="141"/>
      <c r="B507" s="671" t="s">
        <v>99</v>
      </c>
      <c r="C507" s="671"/>
      <c r="D507" s="404"/>
      <c r="E507" s="405"/>
      <c r="F507" s="404"/>
      <c r="G507" s="405"/>
      <c r="H507" s="404"/>
      <c r="I507" s="405"/>
      <c r="J507" s="407"/>
      <c r="K507" s="404"/>
      <c r="L507" s="405"/>
      <c r="M507" s="404"/>
      <c r="N507" s="408"/>
    </row>
    <row r="508" spans="1:16">
      <c r="A508" s="141"/>
      <c r="B508" s="409" t="s">
        <v>50</v>
      </c>
      <c r="C508" s="380" t="s">
        <v>31</v>
      </c>
      <c r="D508" s="148"/>
      <c r="E508" s="149"/>
      <c r="F508" s="148"/>
      <c r="G508" s="149"/>
      <c r="H508" s="148"/>
      <c r="I508" s="149"/>
      <c r="J508" s="381"/>
      <c r="K508" s="148"/>
      <c r="L508" s="149"/>
      <c r="M508" s="148"/>
      <c r="N508" s="378"/>
    </row>
    <row r="509" spans="1:16">
      <c r="A509" s="141"/>
      <c r="B509" s="382"/>
      <c r="C509" s="411" t="s">
        <v>100</v>
      </c>
      <c r="D509" s="397">
        <v>620672447</v>
      </c>
      <c r="E509" s="433">
        <v>0.97030510244839741</v>
      </c>
      <c r="F509" s="400">
        <v>707049000</v>
      </c>
      <c r="G509" s="433">
        <v>0.93395407694878396</v>
      </c>
      <c r="H509" s="400">
        <f>H511+H512+H513+H514+H515</f>
        <v>722709830</v>
      </c>
      <c r="I509" s="430">
        <v>0.94488564185791879</v>
      </c>
      <c r="J509" s="400">
        <v>15660210</v>
      </c>
      <c r="K509" s="397">
        <v>700107038</v>
      </c>
      <c r="L509" s="430">
        <v>0.97624579277641765</v>
      </c>
      <c r="M509" s="400">
        <v>22602172</v>
      </c>
      <c r="N509" s="465">
        <v>3.1274227154238145E-2</v>
      </c>
    </row>
    <row r="510" spans="1:16">
      <c r="A510" s="141"/>
      <c r="B510" s="382" t="s">
        <v>101</v>
      </c>
      <c r="C510" s="413" t="s">
        <v>102</v>
      </c>
      <c r="D510" s="384"/>
      <c r="E510" s="434"/>
      <c r="F510" s="385"/>
      <c r="G510" s="434"/>
      <c r="H510" s="385"/>
      <c r="I510" s="385"/>
      <c r="J510" s="385"/>
      <c r="K510" s="384"/>
      <c r="L510" s="385"/>
      <c r="M510" s="385"/>
      <c r="N510" s="466"/>
    </row>
    <row r="511" spans="1:16" ht="25.5">
      <c r="A511" s="141"/>
      <c r="B511" s="382" t="s">
        <v>1158</v>
      </c>
      <c r="C511" s="413" t="s">
        <v>1159</v>
      </c>
      <c r="D511" s="384">
        <v>196104144</v>
      </c>
      <c r="E511" s="434">
        <v>0.30657209362875953</v>
      </c>
      <c r="F511" s="385">
        <v>272399000</v>
      </c>
      <c r="G511" s="434">
        <v>0.35981686786456357</v>
      </c>
      <c r="H511" s="385">
        <v>228352970</v>
      </c>
      <c r="I511" s="434">
        <v>0.29855360862028046</v>
      </c>
      <c r="J511" s="385">
        <v>-44046030</v>
      </c>
      <c r="K511" s="384">
        <v>215708127</v>
      </c>
      <c r="L511" s="434">
        <v>0.30078850807300583</v>
      </c>
      <c r="M511" s="385">
        <v>12644843</v>
      </c>
      <c r="N511" s="466">
        <v>0.94462588772110123</v>
      </c>
    </row>
    <row r="512" spans="1:16">
      <c r="A512" s="141"/>
      <c r="B512" s="382" t="s">
        <v>1160</v>
      </c>
      <c r="C512" s="413" t="s">
        <v>1161</v>
      </c>
      <c r="D512" s="384">
        <v>67487887</v>
      </c>
      <c r="E512" s="434">
        <v>0.10550466905059969</v>
      </c>
      <c r="F512" s="385">
        <v>74520000</v>
      </c>
      <c r="G512" s="434">
        <v>9.843484371553228E-2</v>
      </c>
      <c r="H512" s="154">
        <v>78720000</v>
      </c>
      <c r="I512" s="434">
        <v>0.102919418859983</v>
      </c>
      <c r="J512" s="385">
        <v>4199380</v>
      </c>
      <c r="K512" s="384">
        <v>74137534</v>
      </c>
      <c r="L512" s="434">
        <v>0.10337912879875751</v>
      </c>
      <c r="M512" s="385">
        <v>4581846</v>
      </c>
      <c r="N512" s="466">
        <v>0.94179519706583059</v>
      </c>
    </row>
    <row r="513" spans="1:14">
      <c r="A513" s="141"/>
      <c r="B513" s="382" t="s">
        <v>1162</v>
      </c>
      <c r="C513" s="413" t="s">
        <v>1163</v>
      </c>
      <c r="D513" s="384">
        <v>1537800</v>
      </c>
      <c r="E513" s="434">
        <v>2.4040622292117722E-3</v>
      </c>
      <c r="F513" s="385">
        <v>2400000</v>
      </c>
      <c r="G513" s="434">
        <v>3.1702043064583667E-3</v>
      </c>
      <c r="H513" s="385">
        <v>2280000</v>
      </c>
      <c r="I513" s="434">
        <v>2.9809212801315413E-3</v>
      </c>
      <c r="J513" s="385">
        <v>-120000</v>
      </c>
      <c r="K513" s="384">
        <v>2011080</v>
      </c>
      <c r="L513" s="434">
        <v>2.8042974607788446E-3</v>
      </c>
      <c r="M513" s="385">
        <v>268920</v>
      </c>
      <c r="N513" s="466">
        <v>0.88205263157894742</v>
      </c>
    </row>
    <row r="514" spans="1:14" ht="25.5">
      <c r="A514" s="141"/>
      <c r="B514" s="382" t="s">
        <v>1164</v>
      </c>
      <c r="C514" s="413" t="s">
        <v>1165</v>
      </c>
      <c r="D514" s="384">
        <v>320687494</v>
      </c>
      <c r="E514" s="434">
        <v>0.50133482358302561</v>
      </c>
      <c r="F514" s="385">
        <v>320650000</v>
      </c>
      <c r="G514" s="434">
        <v>0.42355250452744803</v>
      </c>
      <c r="H514" s="385">
        <v>375976860</v>
      </c>
      <c r="I514" s="434">
        <v>0.49156027316273565</v>
      </c>
      <c r="J514" s="385">
        <v>55326860</v>
      </c>
      <c r="K514" s="384">
        <v>371413181</v>
      </c>
      <c r="L514" s="434">
        <v>0.5179073136713076</v>
      </c>
      <c r="M514" s="385">
        <v>4563679</v>
      </c>
      <c r="N514" s="466">
        <v>0.98786180883578845</v>
      </c>
    </row>
    <row r="515" spans="1:14">
      <c r="A515" s="141"/>
      <c r="B515" s="382" t="s">
        <v>1166</v>
      </c>
      <c r="C515" s="413" t="s">
        <v>1167</v>
      </c>
      <c r="D515" s="384">
        <v>34855122</v>
      </c>
      <c r="E515" s="434">
        <v>5.4489453956800812E-2</v>
      </c>
      <c r="F515" s="385">
        <v>37080000</v>
      </c>
      <c r="G515" s="434">
        <v>4.8979656534781764E-2</v>
      </c>
      <c r="H515" s="385">
        <v>37380000</v>
      </c>
      <c r="I515" s="434">
        <v>4.8871419934788163E-2</v>
      </c>
      <c r="J515" s="385">
        <v>300000</v>
      </c>
      <c r="K515" s="384">
        <v>36837116</v>
      </c>
      <c r="L515" s="434">
        <v>5.136654477256785E-2</v>
      </c>
      <c r="M515" s="385">
        <v>542884</v>
      </c>
      <c r="N515" s="466">
        <v>0.98547661851257362</v>
      </c>
    </row>
    <row r="516" spans="1:14">
      <c r="A516" s="141"/>
      <c r="B516" s="382"/>
      <c r="C516" s="411" t="s">
        <v>113</v>
      </c>
      <c r="D516" s="397">
        <v>18303084</v>
      </c>
      <c r="E516" s="433">
        <v>2.8613443180186191E-2</v>
      </c>
      <c r="F516" s="400">
        <v>50000000</v>
      </c>
      <c r="G516" s="433">
        <v>6.6045923051215968E-2</v>
      </c>
      <c r="H516" s="400">
        <v>42155000</v>
      </c>
      <c r="I516" s="430">
        <v>5.5114358142081196E-2</v>
      </c>
      <c r="J516" s="400">
        <v>-7845000</v>
      </c>
      <c r="K516" s="397">
        <v>17035144</v>
      </c>
      <c r="L516" s="433">
        <v>2.375420722358234E-2</v>
      </c>
      <c r="M516" s="400">
        <v>25119856</v>
      </c>
      <c r="N516" s="465">
        <v>0.40410731823034041</v>
      </c>
    </row>
    <row r="517" spans="1:14">
      <c r="A517" s="141"/>
      <c r="B517" s="382" t="s">
        <v>101</v>
      </c>
      <c r="C517" s="413" t="s">
        <v>102</v>
      </c>
      <c r="D517" s="384"/>
      <c r="E517" s="434"/>
      <c r="F517" s="385"/>
      <c r="G517" s="434"/>
      <c r="H517" s="385"/>
      <c r="I517" s="385"/>
      <c r="J517" s="385">
        <v>0</v>
      </c>
      <c r="K517" s="384"/>
      <c r="L517" s="434"/>
      <c r="M517" s="385"/>
      <c r="N517" s="466"/>
    </row>
    <row r="518" spans="1:14">
      <c r="A518" s="141"/>
      <c r="B518" s="382" t="s">
        <v>1168</v>
      </c>
      <c r="C518" s="413" t="s">
        <v>1169</v>
      </c>
      <c r="D518" s="384">
        <v>500000</v>
      </c>
      <c r="E518" s="434">
        <v>7.8165633671861505E-4</v>
      </c>
      <c r="F518" s="385">
        <v>1000000</v>
      </c>
      <c r="G518" s="434">
        <v>1.3209184610243193E-3</v>
      </c>
      <c r="H518" s="385">
        <v>653000</v>
      </c>
      <c r="I518" s="434">
        <v>8.5374631400258615E-4</v>
      </c>
      <c r="J518" s="385">
        <v>-347000</v>
      </c>
      <c r="K518" s="384">
        <v>652800</v>
      </c>
      <c r="L518" s="434">
        <v>9.1027974143068882E-4</v>
      </c>
      <c r="M518" s="385">
        <v>200</v>
      </c>
      <c r="N518" s="466">
        <v>0.99969372128637057</v>
      </c>
    </row>
    <row r="519" spans="1:14">
      <c r="A519" s="141"/>
      <c r="B519" s="382" t="s">
        <v>1170</v>
      </c>
      <c r="C519" s="413" t="s">
        <v>1171</v>
      </c>
      <c r="D519" s="384">
        <v>499999</v>
      </c>
      <c r="E519" s="434">
        <v>6.2663596963080399E-4</v>
      </c>
      <c r="F519" s="385">
        <v>1000000</v>
      </c>
      <c r="G519" s="434">
        <v>1.2532744458104996E-3</v>
      </c>
      <c r="H519" s="385">
        <v>500000</v>
      </c>
      <c r="I519" s="434">
        <v>6.266372229052498E-4</v>
      </c>
      <c r="J519" s="385">
        <v>-500000</v>
      </c>
      <c r="K519" s="384">
        <v>273744</v>
      </c>
      <c r="L519" s="434">
        <v>3.4307635989394943E-4</v>
      </c>
      <c r="M519" s="385">
        <v>226256</v>
      </c>
      <c r="N519" s="466">
        <v>0.54748799999999997</v>
      </c>
    </row>
    <row r="520" spans="1:14">
      <c r="A520" s="141"/>
      <c r="B520" s="382" t="s">
        <v>1172</v>
      </c>
      <c r="C520" s="413" t="s">
        <v>1173</v>
      </c>
      <c r="D520" s="384">
        <v>209280</v>
      </c>
      <c r="E520" s="434">
        <v>2.6228527601922138E-4</v>
      </c>
      <c r="F520" s="385">
        <v>600000</v>
      </c>
      <c r="G520" s="434">
        <v>7.5196466748629978E-4</v>
      </c>
      <c r="H520" s="385">
        <v>508000</v>
      </c>
      <c r="I520" s="434">
        <v>6.3666341847173381E-4</v>
      </c>
      <c r="J520" s="385">
        <v>-92000</v>
      </c>
      <c r="K520" s="384">
        <v>507922</v>
      </c>
      <c r="L520" s="434">
        <v>6.3656566306496065E-4</v>
      </c>
      <c r="M520" s="385">
        <v>78</v>
      </c>
      <c r="N520" s="466">
        <v>0.99984645669291339</v>
      </c>
    </row>
    <row r="521" spans="1:14">
      <c r="A521" s="141"/>
      <c r="B521" s="382" t="s">
        <v>1174</v>
      </c>
      <c r="C521" s="413" t="s">
        <v>1175</v>
      </c>
      <c r="D521" s="384">
        <v>263640</v>
      </c>
      <c r="E521" s="434">
        <v>3.3041327489348015E-4</v>
      </c>
      <c r="F521" s="385">
        <v>0</v>
      </c>
      <c r="G521" s="434">
        <v>0</v>
      </c>
      <c r="H521" s="385">
        <v>500000</v>
      </c>
      <c r="I521" s="434">
        <v>6.266372229052498E-4</v>
      </c>
      <c r="J521" s="385">
        <v>500000</v>
      </c>
      <c r="K521" s="384">
        <v>499203</v>
      </c>
      <c r="L521" s="434">
        <v>6.2563836317193889E-4</v>
      </c>
      <c r="M521" s="385">
        <v>797</v>
      </c>
      <c r="N521" s="466">
        <v>0</v>
      </c>
    </row>
    <row r="522" spans="1:14">
      <c r="A522" s="141"/>
      <c r="B522" s="382" t="s">
        <v>1176</v>
      </c>
      <c r="C522" s="413" t="s">
        <v>1177</v>
      </c>
      <c r="D522" s="384">
        <v>444000</v>
      </c>
      <c r="E522" s="434">
        <v>5.564538539398619E-4</v>
      </c>
      <c r="F522" s="385">
        <v>0</v>
      </c>
      <c r="G522" s="434">
        <v>0</v>
      </c>
      <c r="H522" s="385">
        <v>0</v>
      </c>
      <c r="I522" s="434">
        <v>0</v>
      </c>
      <c r="J522" s="385">
        <v>0</v>
      </c>
      <c r="K522" s="384">
        <v>0</v>
      </c>
      <c r="L522" s="434">
        <v>0</v>
      </c>
      <c r="M522" s="385">
        <v>0</v>
      </c>
      <c r="N522" s="466">
        <v>0</v>
      </c>
    </row>
    <row r="523" spans="1:14">
      <c r="A523" s="141"/>
      <c r="B523" s="382" t="s">
        <v>1178</v>
      </c>
      <c r="C523" s="413" t="s">
        <v>1179</v>
      </c>
      <c r="D523" s="384">
        <v>107000</v>
      </c>
      <c r="E523" s="434">
        <v>1.3410036570172347E-4</v>
      </c>
      <c r="F523" s="385">
        <v>0</v>
      </c>
      <c r="G523" s="434">
        <v>0</v>
      </c>
      <c r="H523" s="385">
        <v>252000</v>
      </c>
      <c r="I523" s="434">
        <v>3.158251603442459E-4</v>
      </c>
      <c r="J523" s="385">
        <v>252000</v>
      </c>
      <c r="K523" s="384">
        <v>252000</v>
      </c>
      <c r="L523" s="434">
        <v>3.158251603442459E-4</v>
      </c>
      <c r="M523" s="385">
        <v>0</v>
      </c>
      <c r="N523" s="466">
        <v>0</v>
      </c>
    </row>
    <row r="524" spans="1:14">
      <c r="A524" s="141"/>
      <c r="B524" s="382" t="s">
        <v>1180</v>
      </c>
      <c r="C524" s="413" t="s">
        <v>1181</v>
      </c>
      <c r="D524" s="384">
        <v>0</v>
      </c>
      <c r="E524" s="434">
        <v>0</v>
      </c>
      <c r="F524" s="385">
        <v>1200000</v>
      </c>
      <c r="G524" s="434">
        <v>1.5039293349725996E-3</v>
      </c>
      <c r="H524" s="385">
        <v>1200000</v>
      </c>
      <c r="I524" s="434">
        <v>1.5039293349725996E-3</v>
      </c>
      <c r="J524" s="385">
        <v>0</v>
      </c>
      <c r="K524" s="384">
        <v>0</v>
      </c>
      <c r="L524" s="434">
        <v>0</v>
      </c>
      <c r="M524" s="385">
        <v>1200000</v>
      </c>
      <c r="N524" s="466">
        <v>0</v>
      </c>
    </row>
    <row r="525" spans="1:14">
      <c r="A525" s="141"/>
      <c r="B525" s="382" t="s">
        <v>1182</v>
      </c>
      <c r="C525" s="413" t="s">
        <v>1183</v>
      </c>
      <c r="D525" s="384">
        <v>1866375</v>
      </c>
      <c r="E525" s="434">
        <v>2.3390800937995713E-3</v>
      </c>
      <c r="F525" s="385">
        <v>0</v>
      </c>
      <c r="G525" s="434">
        <v>0</v>
      </c>
      <c r="H525" s="385">
        <v>0</v>
      </c>
      <c r="I525" s="434">
        <v>0</v>
      </c>
      <c r="J525" s="385">
        <v>0</v>
      </c>
      <c r="K525" s="384">
        <v>0</v>
      </c>
      <c r="L525" s="434">
        <v>0</v>
      </c>
      <c r="M525" s="385">
        <v>0</v>
      </c>
      <c r="N525" s="466">
        <v>0</v>
      </c>
    </row>
    <row r="526" spans="1:14">
      <c r="A526" s="141"/>
      <c r="B526" s="382" t="s">
        <v>1184</v>
      </c>
      <c r="C526" s="413" t="s">
        <v>1185</v>
      </c>
      <c r="D526" s="384">
        <v>0</v>
      </c>
      <c r="E526" s="434">
        <v>0</v>
      </c>
      <c r="F526" s="385">
        <v>5500000</v>
      </c>
      <c r="G526" s="434">
        <v>6.8930094519577484E-3</v>
      </c>
      <c r="H526" s="385">
        <v>4220000</v>
      </c>
      <c r="I526" s="434">
        <v>5.2888181613203085E-3</v>
      </c>
      <c r="J526" s="385">
        <v>-1280000</v>
      </c>
      <c r="K526" s="384">
        <v>4219473</v>
      </c>
      <c r="L526" s="434">
        <v>5.2881576856873662E-3</v>
      </c>
      <c r="M526" s="385">
        <v>527</v>
      </c>
      <c r="N526" s="466">
        <v>0.99987511848341237</v>
      </c>
    </row>
    <row r="527" spans="1:14" ht="25.5">
      <c r="A527" s="141"/>
      <c r="B527" s="382" t="s">
        <v>1184</v>
      </c>
      <c r="C527" s="413" t="s">
        <v>1186</v>
      </c>
      <c r="D527" s="384">
        <v>0</v>
      </c>
      <c r="E527" s="434">
        <v>0</v>
      </c>
      <c r="F527" s="385">
        <v>5500000</v>
      </c>
      <c r="G527" s="434">
        <v>6.8930094519577484E-3</v>
      </c>
      <c r="H527" s="385">
        <v>999000</v>
      </c>
      <c r="I527" s="434">
        <v>1.2520211713646892E-3</v>
      </c>
      <c r="J527" s="385">
        <v>-4501000</v>
      </c>
      <c r="K527" s="384">
        <v>998112</v>
      </c>
      <c r="L527" s="434">
        <v>1.2509082636568095E-3</v>
      </c>
      <c r="M527" s="385">
        <v>888</v>
      </c>
      <c r="N527" s="466">
        <v>0.99911111111111106</v>
      </c>
    </row>
    <row r="528" spans="1:14">
      <c r="A528" s="141"/>
      <c r="B528" s="382" t="s">
        <v>1187</v>
      </c>
      <c r="C528" s="413" t="s">
        <v>1188</v>
      </c>
      <c r="D528" s="384">
        <v>0</v>
      </c>
      <c r="E528" s="434">
        <v>0</v>
      </c>
      <c r="F528" s="385">
        <v>2700000</v>
      </c>
      <c r="G528" s="434">
        <v>3.383841003688349E-3</v>
      </c>
      <c r="H528" s="385">
        <v>0</v>
      </c>
      <c r="I528" s="434">
        <v>0</v>
      </c>
      <c r="J528" s="385">
        <v>-2700000</v>
      </c>
      <c r="K528" s="384">
        <v>0</v>
      </c>
      <c r="L528" s="434">
        <v>0</v>
      </c>
      <c r="M528" s="385">
        <v>0</v>
      </c>
      <c r="N528" s="466" t="e">
        <v>#DIV/0!</v>
      </c>
    </row>
    <row r="529" spans="1:14">
      <c r="A529" s="141"/>
      <c r="B529" s="382" t="s">
        <v>1189</v>
      </c>
      <c r="C529" s="413" t="s">
        <v>1190</v>
      </c>
      <c r="D529" s="384">
        <v>1570000</v>
      </c>
      <c r="E529" s="434">
        <v>1.9676408799224844E-3</v>
      </c>
      <c r="F529" s="385">
        <v>0</v>
      </c>
      <c r="G529" s="434">
        <v>0</v>
      </c>
      <c r="H529" s="385">
        <v>0</v>
      </c>
      <c r="I529" s="434">
        <v>0</v>
      </c>
      <c r="J529" s="385">
        <v>0</v>
      </c>
      <c r="K529" s="384">
        <v>0</v>
      </c>
      <c r="L529" s="434">
        <v>0</v>
      </c>
      <c r="M529" s="385">
        <v>0</v>
      </c>
      <c r="N529" s="466">
        <v>0</v>
      </c>
    </row>
    <row r="530" spans="1:14">
      <c r="A530" s="141"/>
      <c r="B530" s="382" t="s">
        <v>1191</v>
      </c>
      <c r="C530" s="413" t="s">
        <v>1192</v>
      </c>
      <c r="D530" s="384">
        <v>6438000</v>
      </c>
      <c r="E530" s="434">
        <v>8.0685808821279962E-3</v>
      </c>
      <c r="F530" s="385">
        <v>0</v>
      </c>
      <c r="G530" s="434">
        <v>0</v>
      </c>
      <c r="H530" s="385">
        <v>0</v>
      </c>
      <c r="I530" s="434">
        <v>0</v>
      </c>
      <c r="J530" s="385">
        <v>0</v>
      </c>
      <c r="K530" s="384">
        <v>0</v>
      </c>
      <c r="L530" s="434">
        <v>0</v>
      </c>
      <c r="M530" s="385">
        <v>0</v>
      </c>
      <c r="N530" s="466">
        <v>0</v>
      </c>
    </row>
    <row r="531" spans="1:14">
      <c r="A531" s="141"/>
      <c r="B531" s="382" t="s">
        <v>1193</v>
      </c>
      <c r="C531" s="413" t="s">
        <v>1194</v>
      </c>
      <c r="D531" s="384">
        <v>4320000</v>
      </c>
      <c r="E531" s="434">
        <v>5.4141456059013581E-3</v>
      </c>
      <c r="F531" s="385">
        <v>0</v>
      </c>
      <c r="G531" s="434">
        <v>0</v>
      </c>
      <c r="H531" s="385">
        <v>0</v>
      </c>
      <c r="I531" s="434">
        <v>0</v>
      </c>
      <c r="J531" s="385">
        <v>0</v>
      </c>
      <c r="K531" s="384">
        <v>0</v>
      </c>
      <c r="L531" s="434">
        <v>0</v>
      </c>
      <c r="M531" s="385">
        <v>0</v>
      </c>
      <c r="N531" s="466">
        <v>0</v>
      </c>
    </row>
    <row r="532" spans="1:14">
      <c r="A532" s="141"/>
      <c r="B532" s="382" t="s">
        <v>1195</v>
      </c>
      <c r="C532" s="413" t="s">
        <v>1196</v>
      </c>
      <c r="D532" s="384">
        <v>0</v>
      </c>
      <c r="E532" s="434">
        <v>0</v>
      </c>
      <c r="F532" s="385">
        <v>3900000</v>
      </c>
      <c r="G532" s="434">
        <v>4.8877703386609487E-3</v>
      </c>
      <c r="H532" s="385">
        <v>1422000</v>
      </c>
      <c r="I532" s="434">
        <v>1.7821562619425306E-3</v>
      </c>
      <c r="J532" s="385">
        <v>-2478000</v>
      </c>
      <c r="K532" s="384">
        <v>1422000</v>
      </c>
      <c r="L532" s="434">
        <v>1.7821562619425306E-3</v>
      </c>
      <c r="M532" s="385">
        <v>0</v>
      </c>
      <c r="N532" s="466">
        <v>1</v>
      </c>
    </row>
    <row r="533" spans="1:14">
      <c r="A533" s="141"/>
      <c r="B533" s="382" t="s">
        <v>1197</v>
      </c>
      <c r="C533" s="413" t="s">
        <v>1198</v>
      </c>
      <c r="D533" s="384">
        <v>0</v>
      </c>
      <c r="E533" s="434">
        <v>0</v>
      </c>
      <c r="F533" s="385">
        <v>2000000</v>
      </c>
      <c r="G533" s="434">
        <v>2.5065488916209992E-3</v>
      </c>
      <c r="H533" s="385">
        <v>2000000</v>
      </c>
      <c r="I533" s="434">
        <v>2.5065488916209992E-3</v>
      </c>
      <c r="J533" s="385">
        <v>0</v>
      </c>
      <c r="K533" s="384">
        <v>0</v>
      </c>
      <c r="L533" s="434">
        <v>0</v>
      </c>
      <c r="M533" s="385">
        <v>2000000</v>
      </c>
      <c r="N533" s="466">
        <v>0</v>
      </c>
    </row>
    <row r="534" spans="1:14">
      <c r="A534" s="141"/>
      <c r="B534" s="382" t="s">
        <v>1199</v>
      </c>
      <c r="C534" s="413" t="s">
        <v>1200</v>
      </c>
      <c r="D534" s="384">
        <v>0</v>
      </c>
      <c r="E534" s="434">
        <v>0</v>
      </c>
      <c r="F534" s="385">
        <v>400000</v>
      </c>
      <c r="G534" s="434">
        <v>5.0130977832419982E-4</v>
      </c>
      <c r="H534" s="385">
        <v>361000</v>
      </c>
      <c r="I534" s="434">
        <v>4.5243207493759037E-4</v>
      </c>
      <c r="J534" s="385">
        <v>-39000</v>
      </c>
      <c r="K534" s="384">
        <v>360960</v>
      </c>
      <c r="L534" s="434">
        <v>4.5238194395975798E-4</v>
      </c>
      <c r="M534" s="385">
        <v>40</v>
      </c>
      <c r="N534" s="466">
        <v>0.99988919667590026</v>
      </c>
    </row>
    <row r="535" spans="1:14">
      <c r="A535" s="141"/>
      <c r="B535" s="382" t="s">
        <v>1201</v>
      </c>
      <c r="C535" s="413" t="s">
        <v>1202</v>
      </c>
      <c r="D535" s="384">
        <v>0</v>
      </c>
      <c r="E535" s="434">
        <v>0</v>
      </c>
      <c r="F535" s="385">
        <v>400000</v>
      </c>
      <c r="G535" s="434">
        <v>5.0130977832419982E-4</v>
      </c>
      <c r="H535" s="385">
        <v>203000</v>
      </c>
      <c r="I535" s="434">
        <v>2.5441471249953144E-4</v>
      </c>
      <c r="J535" s="385">
        <v>-197000</v>
      </c>
      <c r="K535" s="384">
        <v>202133</v>
      </c>
      <c r="L535" s="434">
        <v>2.5332812355501375E-4</v>
      </c>
      <c r="M535" s="385">
        <v>867</v>
      </c>
      <c r="N535" s="466">
        <v>0.99572906403940886</v>
      </c>
    </row>
    <row r="536" spans="1:14">
      <c r="A536" s="141"/>
      <c r="B536" s="382" t="s">
        <v>1203</v>
      </c>
      <c r="C536" s="413" t="s">
        <v>399</v>
      </c>
      <c r="D536" s="384">
        <v>370800</v>
      </c>
      <c r="E536" s="434">
        <v>4.6471416450653326E-4</v>
      </c>
      <c r="F536" s="385">
        <v>300000</v>
      </c>
      <c r="G536" s="434">
        <v>3.7598233374314989E-4</v>
      </c>
      <c r="H536" s="385">
        <v>250000</v>
      </c>
      <c r="I536" s="434">
        <v>3.133186114526249E-4</v>
      </c>
      <c r="J536" s="385">
        <v>-50000</v>
      </c>
      <c r="K536" s="384">
        <v>249600</v>
      </c>
      <c r="L536" s="434">
        <v>3.1281730167430073E-4</v>
      </c>
      <c r="M536" s="385">
        <v>400</v>
      </c>
      <c r="N536" s="466">
        <v>0.99839999999999995</v>
      </c>
    </row>
    <row r="537" spans="1:14">
      <c r="A537" s="141"/>
      <c r="B537" s="382" t="s">
        <v>1204</v>
      </c>
      <c r="C537" s="413" t="s">
        <v>1205</v>
      </c>
      <c r="D537" s="384">
        <v>717600</v>
      </c>
      <c r="E537" s="434">
        <v>8.9934974231361457E-4</v>
      </c>
      <c r="F537" s="385">
        <v>0</v>
      </c>
      <c r="G537" s="434">
        <v>0</v>
      </c>
      <c r="H537" s="385">
        <v>0</v>
      </c>
      <c r="I537" s="434">
        <v>0</v>
      </c>
      <c r="J537" s="385">
        <v>0</v>
      </c>
      <c r="K537" s="384">
        <v>0</v>
      </c>
      <c r="L537" s="434">
        <v>0</v>
      </c>
      <c r="M537" s="385">
        <v>0</v>
      </c>
      <c r="N537" s="466">
        <v>0</v>
      </c>
    </row>
    <row r="538" spans="1:14">
      <c r="A538" s="141"/>
      <c r="B538" s="382" t="s">
        <v>118</v>
      </c>
      <c r="C538" s="413" t="s">
        <v>119</v>
      </c>
      <c r="D538" s="384">
        <v>0</v>
      </c>
      <c r="E538" s="434">
        <v>0</v>
      </c>
      <c r="F538" s="385">
        <v>30000000</v>
      </c>
      <c r="G538" s="434">
        <v>3.759823337431499E-2</v>
      </c>
      <c r="H538" s="385">
        <v>0</v>
      </c>
      <c r="I538" s="434">
        <v>0</v>
      </c>
      <c r="J538" s="385">
        <v>-30000000</v>
      </c>
      <c r="K538" s="384">
        <v>0</v>
      </c>
      <c r="L538" s="434">
        <v>0</v>
      </c>
      <c r="M538" s="385">
        <v>0</v>
      </c>
      <c r="N538" s="466">
        <v>0</v>
      </c>
    </row>
    <row r="539" spans="1:14">
      <c r="A539" s="141"/>
      <c r="B539" s="382" t="s">
        <v>1206</v>
      </c>
      <c r="C539" s="413" t="s">
        <v>1207</v>
      </c>
      <c r="D539" s="384"/>
      <c r="E539" s="434">
        <v>0</v>
      </c>
      <c r="F539" s="385"/>
      <c r="G539" s="434">
        <v>0</v>
      </c>
      <c r="H539" s="385">
        <v>21000000</v>
      </c>
      <c r="I539" s="434">
        <v>2.6318763362020492E-2</v>
      </c>
      <c r="J539" s="385">
        <v>21000000</v>
      </c>
      <c r="K539" s="384">
        <v>0</v>
      </c>
      <c r="L539" s="434">
        <v>0</v>
      </c>
      <c r="M539" s="385">
        <v>21000000</v>
      </c>
      <c r="N539" s="466">
        <v>0</v>
      </c>
    </row>
    <row r="540" spans="1:14">
      <c r="A540" s="141"/>
      <c r="B540" s="382" t="s">
        <v>1208</v>
      </c>
      <c r="C540" s="413" t="s">
        <v>1209</v>
      </c>
      <c r="D540" s="384"/>
      <c r="E540" s="434">
        <v>0</v>
      </c>
      <c r="F540" s="385"/>
      <c r="G540" s="434">
        <v>0</v>
      </c>
      <c r="H540" s="385">
        <v>3000000</v>
      </c>
      <c r="I540" s="434">
        <v>3.7598233374314988E-3</v>
      </c>
      <c r="J540" s="385">
        <v>3000000</v>
      </c>
      <c r="K540" s="384">
        <v>2640000</v>
      </c>
      <c r="L540" s="434">
        <v>3.3086445369397192E-3</v>
      </c>
      <c r="M540" s="385">
        <v>360000</v>
      </c>
      <c r="N540" s="466">
        <v>0.88</v>
      </c>
    </row>
    <row r="541" spans="1:14">
      <c r="A541" s="141"/>
      <c r="B541" s="382" t="s">
        <v>1210</v>
      </c>
      <c r="C541" s="413" t="s">
        <v>1211</v>
      </c>
      <c r="D541" s="384">
        <v>0</v>
      </c>
      <c r="E541" s="434">
        <v>0</v>
      </c>
      <c r="F541" s="385">
        <v>0</v>
      </c>
      <c r="G541" s="434">
        <v>0</v>
      </c>
      <c r="H541" s="385">
        <v>371000</v>
      </c>
      <c r="I541" s="434">
        <v>4.6496481939569539E-4</v>
      </c>
      <c r="J541" s="385">
        <v>371000</v>
      </c>
      <c r="K541" s="384">
        <v>370800</v>
      </c>
      <c r="L541" s="434">
        <v>4.6471416450653326E-4</v>
      </c>
      <c r="M541" s="385">
        <v>200</v>
      </c>
      <c r="N541" s="466">
        <v>0.99946091644204849</v>
      </c>
    </row>
    <row r="542" spans="1:14">
      <c r="A542" s="141"/>
      <c r="B542" s="382" t="s">
        <v>1212</v>
      </c>
      <c r="C542" s="413" t="s">
        <v>1213</v>
      </c>
      <c r="D542" s="384"/>
      <c r="E542" s="434">
        <v>0</v>
      </c>
      <c r="F542" s="385"/>
      <c r="G542" s="434">
        <v>0</v>
      </c>
      <c r="H542" s="385">
        <v>2000000</v>
      </c>
      <c r="I542" s="434">
        <v>2.5065488916209992E-3</v>
      </c>
      <c r="J542" s="385">
        <v>2000000</v>
      </c>
      <c r="K542" s="384">
        <v>1999920</v>
      </c>
      <c r="L542" s="434">
        <v>2.5064486296653343E-3</v>
      </c>
      <c r="M542" s="385">
        <v>80</v>
      </c>
      <c r="N542" s="466">
        <v>0.99995999999999996</v>
      </c>
    </row>
    <row r="543" spans="1:14">
      <c r="A543" s="141"/>
      <c r="B543" s="382" t="s">
        <v>1214</v>
      </c>
      <c r="C543" s="413" t="s">
        <v>1215</v>
      </c>
      <c r="D543" s="384">
        <v>892800</v>
      </c>
      <c r="E543" s="434">
        <v>1.118923425219614E-3</v>
      </c>
      <c r="F543" s="385">
        <v>1000000</v>
      </c>
      <c r="G543" s="434">
        <v>1.2532744458104996E-3</v>
      </c>
      <c r="H543" s="385">
        <v>500000</v>
      </c>
      <c r="I543" s="434">
        <v>6.266372229052498E-4</v>
      </c>
      <c r="J543" s="385">
        <v>-500000</v>
      </c>
      <c r="K543" s="384">
        <v>499222</v>
      </c>
      <c r="L543" s="434">
        <v>6.2566217538640931E-4</v>
      </c>
      <c r="M543" s="385">
        <v>778</v>
      </c>
      <c r="N543" s="466">
        <v>0.998444</v>
      </c>
    </row>
    <row r="544" spans="1:14">
      <c r="A544" s="141"/>
      <c r="B544" s="382" t="s">
        <v>329</v>
      </c>
      <c r="C544" s="413" t="s">
        <v>330</v>
      </c>
      <c r="D544" s="384">
        <v>99990</v>
      </c>
      <c r="E544" s="434">
        <v>1.2531491183659187E-4</v>
      </c>
      <c r="F544" s="385">
        <v>0</v>
      </c>
      <c r="G544" s="434">
        <v>0</v>
      </c>
      <c r="H544" s="385">
        <v>0</v>
      </c>
      <c r="I544" s="434">
        <v>0</v>
      </c>
      <c r="J544" s="385">
        <v>0</v>
      </c>
      <c r="K544" s="384">
        <v>0</v>
      </c>
      <c r="L544" s="434">
        <v>0</v>
      </c>
      <c r="M544" s="385">
        <v>0</v>
      </c>
      <c r="N544" s="466">
        <v>0</v>
      </c>
    </row>
    <row r="545" spans="1:14">
      <c r="A545" s="141"/>
      <c r="B545" s="382"/>
      <c r="C545" s="394" t="s">
        <v>92</v>
      </c>
      <c r="D545" s="391"/>
      <c r="E545" s="435"/>
      <c r="F545" s="392"/>
      <c r="G545" s="435"/>
      <c r="H545" s="392">
        <v>2216000</v>
      </c>
      <c r="I545" s="426"/>
      <c r="J545" s="392"/>
      <c r="K545" s="391">
        <v>1887255</v>
      </c>
      <c r="L545" s="435"/>
      <c r="M545" s="392"/>
      <c r="N545" s="467"/>
    </row>
    <row r="546" spans="1:14">
      <c r="A546" s="141"/>
      <c r="B546" s="382" t="s">
        <v>101</v>
      </c>
      <c r="C546" s="413" t="s">
        <v>102</v>
      </c>
      <c r="D546" s="384">
        <v>18299484</v>
      </c>
      <c r="E546" s="385">
        <v>2.2934275668718106E-2</v>
      </c>
      <c r="F546" s="385">
        <v>50000000</v>
      </c>
      <c r="G546" s="385">
        <v>6.2663722290524984E-2</v>
      </c>
      <c r="H546" s="385">
        <v>42155000</v>
      </c>
      <c r="I546" s="385">
        <v>5.2831784263141612E-2</v>
      </c>
      <c r="J546" s="385">
        <v>-7845000</v>
      </c>
      <c r="K546" s="384">
        <v>17035144</v>
      </c>
      <c r="L546" s="385">
        <v>2.1349710655902059E-2</v>
      </c>
      <c r="M546" s="385">
        <v>25119856</v>
      </c>
      <c r="N546" s="388">
        <v>0.40410731823034041</v>
      </c>
    </row>
    <row r="547" spans="1:14">
      <c r="A547" s="141"/>
      <c r="B547" s="382" t="s">
        <v>1216</v>
      </c>
      <c r="C547" s="413" t="s">
        <v>1217</v>
      </c>
      <c r="D547" s="384"/>
      <c r="E547" s="385"/>
      <c r="F547" s="385"/>
      <c r="G547" s="385"/>
      <c r="H547" s="385"/>
      <c r="I547" s="385"/>
      <c r="J547" s="385"/>
      <c r="K547" s="437">
        <v>3600</v>
      </c>
      <c r="L547" s="385"/>
      <c r="M547" s="385"/>
      <c r="N547" s="388"/>
    </row>
    <row r="548" spans="1:14">
      <c r="A548" s="141"/>
      <c r="B548" s="382"/>
      <c r="C548" s="394" t="s">
        <v>93</v>
      </c>
      <c r="D548" s="391">
        <v>3600</v>
      </c>
      <c r="E548" s="392">
        <v>0</v>
      </c>
      <c r="F548" s="392">
        <v>0</v>
      </c>
      <c r="G548" s="392">
        <v>0</v>
      </c>
      <c r="H548" s="392">
        <v>0</v>
      </c>
      <c r="I548" s="392">
        <v>0</v>
      </c>
      <c r="J548" s="392">
        <v>0</v>
      </c>
      <c r="K548" s="447">
        <v>3600</v>
      </c>
      <c r="L548" s="435">
        <v>0</v>
      </c>
      <c r="M548" s="392">
        <v>0</v>
      </c>
      <c r="N548" s="401">
        <v>0</v>
      </c>
    </row>
    <row r="549" spans="1:14">
      <c r="A549" s="141"/>
      <c r="B549" s="382"/>
      <c r="C549" s="411" t="s">
        <v>339</v>
      </c>
      <c r="D549" s="397">
        <v>0</v>
      </c>
      <c r="E549" s="400">
        <v>0</v>
      </c>
      <c r="F549" s="400">
        <v>0</v>
      </c>
      <c r="G549" s="400">
        <v>0</v>
      </c>
      <c r="H549" s="400">
        <v>0</v>
      </c>
      <c r="I549" s="400">
        <v>0</v>
      </c>
      <c r="J549" s="400">
        <v>0</v>
      </c>
      <c r="K549" s="397">
        <v>0</v>
      </c>
      <c r="L549" s="400">
        <v>0</v>
      </c>
      <c r="M549" s="400">
        <v>0</v>
      </c>
      <c r="N549" s="403">
        <v>0</v>
      </c>
    </row>
    <row r="550" spans="1:14">
      <c r="A550" s="141"/>
      <c r="B550" s="382"/>
      <c r="C550" s="411" t="s">
        <v>340</v>
      </c>
      <c r="D550" s="397">
        <v>691771</v>
      </c>
      <c r="E550" s="400">
        <v>100</v>
      </c>
      <c r="F550" s="400"/>
      <c r="G550" s="400"/>
      <c r="H550" s="400"/>
      <c r="I550" s="400"/>
      <c r="J550" s="400"/>
      <c r="K550" s="397">
        <v>0</v>
      </c>
      <c r="L550" s="400">
        <v>0</v>
      </c>
      <c r="M550" s="400"/>
      <c r="N550" s="403"/>
    </row>
    <row r="551" spans="1:14">
      <c r="A551" s="141"/>
      <c r="B551" s="382" t="s">
        <v>101</v>
      </c>
      <c r="C551" s="413" t="s">
        <v>102</v>
      </c>
      <c r="D551" s="384">
        <v>691771</v>
      </c>
      <c r="E551" s="385">
        <v>100</v>
      </c>
      <c r="F551" s="385"/>
      <c r="G551" s="385"/>
      <c r="H551" s="385"/>
      <c r="I551" s="385"/>
      <c r="J551" s="385"/>
      <c r="K551" s="384">
        <v>0</v>
      </c>
      <c r="L551" s="385">
        <v>0</v>
      </c>
      <c r="M551" s="385"/>
      <c r="N551" s="388"/>
    </row>
    <row r="552" spans="1:14">
      <c r="A552" s="141"/>
      <c r="B552" s="382" t="s">
        <v>1160</v>
      </c>
      <c r="C552" s="413" t="s">
        <v>1161</v>
      </c>
      <c r="D552" s="384">
        <v>691771</v>
      </c>
      <c r="E552" s="385">
        <v>100</v>
      </c>
      <c r="F552" s="385"/>
      <c r="G552" s="385"/>
      <c r="H552" s="385"/>
      <c r="I552" s="385"/>
      <c r="J552" s="385"/>
      <c r="K552" s="384">
        <v>0</v>
      </c>
      <c r="L552" s="385">
        <v>0</v>
      </c>
      <c r="M552" s="385"/>
      <c r="N552" s="388"/>
    </row>
    <row r="553" spans="1:14">
      <c r="A553" s="141"/>
      <c r="B553" s="382" t="s">
        <v>101</v>
      </c>
      <c r="C553" s="413" t="s">
        <v>102</v>
      </c>
      <c r="D553" s="384"/>
      <c r="E553" s="385"/>
      <c r="F553" s="385"/>
      <c r="G553" s="385"/>
      <c r="H553" s="385"/>
      <c r="I553" s="385"/>
      <c r="J553" s="385"/>
      <c r="K553" s="384"/>
      <c r="L553" s="385"/>
      <c r="M553" s="385"/>
      <c r="N553" s="388"/>
    </row>
    <row r="554" spans="1:14" ht="13.5" thickBot="1">
      <c r="A554" s="141"/>
      <c r="B554" s="382"/>
      <c r="C554" s="419" t="s">
        <v>98</v>
      </c>
      <c r="D554" s="420">
        <v>639667302</v>
      </c>
      <c r="E554" s="421"/>
      <c r="F554" s="421">
        <v>757049000</v>
      </c>
      <c r="G554" s="421"/>
      <c r="H554" s="421">
        <f>H509+H516</f>
        <v>764864830</v>
      </c>
      <c r="I554" s="421"/>
      <c r="J554" s="421">
        <f>J509+J516</f>
        <v>7815210</v>
      </c>
      <c r="K554" s="420">
        <f>K509+K516+K548</f>
        <v>717145782</v>
      </c>
      <c r="L554" s="421"/>
      <c r="M554" s="421">
        <f>M509+M516+M548</f>
        <v>47722028</v>
      </c>
      <c r="N554" s="423"/>
    </row>
    <row r="555" spans="1:14" ht="13.5" thickTop="1">
      <c r="A555" s="141"/>
      <c r="B555" s="672"/>
      <c r="C555" s="672"/>
      <c r="D555" s="672"/>
      <c r="E555" s="672"/>
      <c r="F555" s="672"/>
      <c r="G555" s="672"/>
      <c r="H555" s="672"/>
      <c r="I555" s="672"/>
      <c r="J555" s="672"/>
      <c r="K555" s="672"/>
      <c r="L555" s="672"/>
      <c r="M555" s="672"/>
      <c r="N555" s="672"/>
    </row>
    <row r="556" spans="1:14">
      <c r="A556" s="141"/>
      <c r="B556" s="142"/>
      <c r="C556" s="141"/>
      <c r="D556" s="141"/>
      <c r="E556" s="141"/>
      <c r="F556" s="141"/>
      <c r="G556" s="141"/>
      <c r="H556" s="141"/>
      <c r="I556" s="141"/>
      <c r="J556" s="141"/>
      <c r="K556" s="141"/>
      <c r="L556" s="141"/>
      <c r="M556" s="141"/>
      <c r="N556" s="141"/>
    </row>
    <row r="557" spans="1:14">
      <c r="K557" s="414">
        <v>757049000</v>
      </c>
      <c r="L557" s="414">
        <f>K557-F554</f>
        <v>0</v>
      </c>
    </row>
    <row r="558" spans="1:14">
      <c r="K558" s="428">
        <v>764564210</v>
      </c>
      <c r="L558" s="428">
        <f>K558-H554</f>
        <v>-300620</v>
      </c>
    </row>
    <row r="559" spans="1:14">
      <c r="K559" s="428">
        <v>717142182</v>
      </c>
      <c r="L559" s="414">
        <f>K554-K559</f>
        <v>3600</v>
      </c>
    </row>
    <row r="562" spans="1:14">
      <c r="A562" s="141"/>
      <c r="B562" s="687" t="s">
        <v>1345</v>
      </c>
      <c r="C562" s="687"/>
      <c r="D562" s="687"/>
      <c r="E562" s="687"/>
      <c r="F562" s="687"/>
      <c r="G562" s="687"/>
      <c r="H562" s="687"/>
      <c r="I562" s="687"/>
      <c r="J562" s="687"/>
      <c r="K562" s="687"/>
      <c r="L562" s="687"/>
      <c r="M562" s="687"/>
      <c r="N562" s="687"/>
    </row>
    <row r="563" spans="1:14">
      <c r="A563" s="141"/>
      <c r="B563" s="688" t="s">
        <v>1311</v>
      </c>
      <c r="C563" s="688"/>
      <c r="D563" s="688"/>
      <c r="E563" s="688"/>
      <c r="F563" s="688"/>
      <c r="G563" s="688"/>
      <c r="H563" s="688"/>
      <c r="I563" s="688"/>
      <c r="J563" s="688"/>
      <c r="K563" s="688"/>
      <c r="L563" s="688"/>
      <c r="M563" s="688"/>
      <c r="N563" s="688"/>
    </row>
    <row r="564" spans="1:14" ht="13.5" thickBot="1">
      <c r="A564" s="673"/>
      <c r="B564" s="141"/>
      <c r="C564" s="141"/>
      <c r="D564" s="141"/>
      <c r="E564" s="141"/>
      <c r="F564" s="141"/>
      <c r="G564" s="141"/>
      <c r="H564" s="141"/>
      <c r="I564" s="141"/>
      <c r="J564" s="141"/>
      <c r="K564" s="141"/>
      <c r="L564" s="141"/>
      <c r="M564" s="141"/>
      <c r="N564" s="141"/>
    </row>
    <row r="565" spans="1:14" ht="14.25" thickTop="1" thickBot="1">
      <c r="A565" s="673"/>
      <c r="B565" s="674" t="s">
        <v>82</v>
      </c>
      <c r="C565" s="675" t="s">
        <v>3</v>
      </c>
      <c r="D565" s="675"/>
      <c r="E565" s="675"/>
      <c r="F565" s="676" t="s">
        <v>4</v>
      </c>
      <c r="G565" s="676"/>
      <c r="H565" s="677" t="s">
        <v>5</v>
      </c>
      <c r="I565" s="677"/>
      <c r="J565" s="677"/>
      <c r="K565" s="677"/>
      <c r="L565" s="677"/>
      <c r="M565" s="677"/>
      <c r="N565" s="677"/>
    </row>
    <row r="566" spans="1:14" ht="13.5" thickTop="1">
      <c r="A566" s="141"/>
      <c r="B566" s="674"/>
      <c r="C566" s="675"/>
      <c r="D566" s="675"/>
      <c r="E566" s="675"/>
      <c r="F566" s="676"/>
      <c r="G566" s="676"/>
      <c r="H566" s="677"/>
      <c r="I566" s="677"/>
      <c r="J566" s="677"/>
      <c r="K566" s="677"/>
      <c r="L566" s="677"/>
      <c r="M566" s="677"/>
      <c r="N566" s="677"/>
    </row>
    <row r="567" spans="1:14">
      <c r="A567" s="141"/>
      <c r="B567" s="376" t="s">
        <v>83</v>
      </c>
      <c r="C567" s="678" t="s">
        <v>45</v>
      </c>
      <c r="D567" s="678"/>
      <c r="E567" s="678"/>
      <c r="F567" s="679" t="s">
        <v>84</v>
      </c>
      <c r="G567" s="679"/>
      <c r="H567" s="680" t="s">
        <v>44</v>
      </c>
      <c r="I567" s="680"/>
      <c r="J567" s="680"/>
      <c r="K567" s="680"/>
      <c r="L567" s="680"/>
      <c r="M567" s="680"/>
      <c r="N567" s="680"/>
    </row>
    <row r="568" spans="1:14" ht="13.5" thickBot="1">
      <c r="A568" s="141"/>
      <c r="B568" s="681" t="s">
        <v>6</v>
      </c>
      <c r="C568" s="681"/>
      <c r="D568" s="682" t="s">
        <v>85</v>
      </c>
      <c r="E568" s="682"/>
      <c r="F568" s="682"/>
      <c r="G568" s="682"/>
      <c r="H568" s="682"/>
      <c r="I568" s="682"/>
      <c r="J568" s="682"/>
      <c r="K568" s="682"/>
      <c r="L568" s="682"/>
      <c r="M568" s="682"/>
      <c r="N568" s="682"/>
    </row>
    <row r="569" spans="1:14" ht="14.25" thickTop="1" thickBot="1">
      <c r="A569" s="141"/>
      <c r="B569" s="681"/>
      <c r="C569" s="681"/>
      <c r="D569" s="163" t="s">
        <v>86</v>
      </c>
      <c r="E569" s="164">
        <v>2024</v>
      </c>
      <c r="F569" s="683" t="s">
        <v>9</v>
      </c>
      <c r="G569" s="683"/>
      <c r="H569" s="683" t="s">
        <v>9</v>
      </c>
      <c r="I569" s="683"/>
      <c r="J569" s="162" t="s">
        <v>9</v>
      </c>
      <c r="K569" s="683" t="s">
        <v>9</v>
      </c>
      <c r="L569" s="683"/>
      <c r="M569" s="684" t="s">
        <v>284</v>
      </c>
      <c r="N569" s="685" t="s">
        <v>11</v>
      </c>
    </row>
    <row r="570" spans="1:14" ht="51" customHeight="1" thickTop="1" thickBot="1">
      <c r="A570" s="141"/>
      <c r="B570" s="681"/>
      <c r="C570" s="681"/>
      <c r="D570" s="143" t="s">
        <v>88</v>
      </c>
      <c r="E570" s="165" t="s">
        <v>13</v>
      </c>
      <c r="F570" s="145" t="s">
        <v>14</v>
      </c>
      <c r="G570" s="144" t="s">
        <v>13</v>
      </c>
      <c r="H570" s="145" t="s">
        <v>15</v>
      </c>
      <c r="I570" s="144" t="s">
        <v>13</v>
      </c>
      <c r="J570" s="166" t="s">
        <v>89</v>
      </c>
      <c r="K570" s="145" t="s">
        <v>17</v>
      </c>
      <c r="L570" s="144" t="s">
        <v>13</v>
      </c>
      <c r="M570" s="684"/>
      <c r="N570" s="685"/>
    </row>
    <row r="571" spans="1:14" ht="14.25" thickTop="1" thickBot="1">
      <c r="A571" s="141"/>
      <c r="B571" s="681"/>
      <c r="C571" s="681"/>
      <c r="D571" s="146" t="s">
        <v>18</v>
      </c>
      <c r="E571" s="146" t="s">
        <v>19</v>
      </c>
      <c r="F571" s="146" t="s">
        <v>20</v>
      </c>
      <c r="G571" s="146" t="s">
        <v>21</v>
      </c>
      <c r="H571" s="146" t="s">
        <v>22</v>
      </c>
      <c r="I571" s="146" t="s">
        <v>23</v>
      </c>
      <c r="J571" s="146" t="s">
        <v>24</v>
      </c>
      <c r="K571" s="146" t="s">
        <v>25</v>
      </c>
      <c r="L571" s="146" t="s">
        <v>26</v>
      </c>
      <c r="M571" s="146" t="s">
        <v>27</v>
      </c>
      <c r="N571" s="147" t="s">
        <v>28</v>
      </c>
    </row>
    <row r="572" spans="1:14" ht="13.5" thickTop="1">
      <c r="A572" s="141"/>
      <c r="B572" s="686" t="s">
        <v>49</v>
      </c>
      <c r="C572" s="686"/>
      <c r="D572" s="148"/>
      <c r="E572" s="149"/>
      <c r="F572" s="148"/>
      <c r="G572" s="149"/>
      <c r="H572" s="148"/>
      <c r="I572" s="149"/>
      <c r="J572" s="150"/>
      <c r="K572" s="148"/>
      <c r="L572" s="149"/>
      <c r="M572" s="148"/>
      <c r="N572" s="378"/>
    </row>
    <row r="573" spans="1:14">
      <c r="A573" s="141"/>
      <c r="B573" s="409" t="s">
        <v>30</v>
      </c>
      <c r="C573" s="380" t="s">
        <v>31</v>
      </c>
      <c r="D573" s="148"/>
      <c r="E573" s="149"/>
      <c r="F573" s="148"/>
      <c r="G573" s="149"/>
      <c r="H573" s="148"/>
      <c r="I573" s="149"/>
      <c r="J573" s="381"/>
      <c r="K573" s="148"/>
      <c r="L573" s="149"/>
      <c r="M573" s="148"/>
      <c r="N573" s="378"/>
    </row>
    <row r="574" spans="1:14">
      <c r="A574" s="141"/>
      <c r="B574" s="382" t="s">
        <v>51</v>
      </c>
      <c r="C574" s="383" t="s">
        <v>52</v>
      </c>
      <c r="D574" s="385">
        <v>0</v>
      </c>
      <c r="E574" s="385">
        <v>0</v>
      </c>
      <c r="F574" s="385">
        <v>0</v>
      </c>
      <c r="G574" s="385">
        <v>0</v>
      </c>
      <c r="H574" s="385">
        <v>0</v>
      </c>
      <c r="I574" s="385">
        <f>H574/$H$589*100</f>
        <v>0</v>
      </c>
      <c r="J574" s="385">
        <f t="shared" ref="J574:J582" si="65">H574-F574</f>
        <v>0</v>
      </c>
      <c r="K574" s="385">
        <v>0</v>
      </c>
      <c r="L574" s="385">
        <f t="shared" ref="L574:L588" si="66">K574/$K$589*100</f>
        <v>0</v>
      </c>
      <c r="M574" s="385">
        <v>0</v>
      </c>
      <c r="N574" s="388">
        <v>0</v>
      </c>
    </row>
    <row r="575" spans="1:14">
      <c r="A575" s="141"/>
      <c r="B575" s="382" t="s">
        <v>53</v>
      </c>
      <c r="C575" s="383" t="s">
        <v>54</v>
      </c>
      <c r="D575" s="385">
        <v>0</v>
      </c>
      <c r="E575" s="385">
        <v>0</v>
      </c>
      <c r="F575" s="385">
        <v>0</v>
      </c>
      <c r="G575" s="385">
        <v>0</v>
      </c>
      <c r="H575" s="385">
        <v>0</v>
      </c>
      <c r="I575" s="385">
        <f t="shared" ref="I575:I588" si="67">H575/$H$589*100</f>
        <v>0</v>
      </c>
      <c r="J575" s="385">
        <f t="shared" si="65"/>
        <v>0</v>
      </c>
      <c r="K575" s="385">
        <v>0</v>
      </c>
      <c r="L575" s="385">
        <f t="shared" si="66"/>
        <v>0</v>
      </c>
      <c r="M575" s="385">
        <v>0</v>
      </c>
      <c r="N575" s="388">
        <v>0</v>
      </c>
    </row>
    <row r="576" spans="1:14">
      <c r="A576" s="141"/>
      <c r="B576" s="382" t="s">
        <v>55</v>
      </c>
      <c r="C576" s="383" t="s">
        <v>56</v>
      </c>
      <c r="D576" s="385">
        <v>12971706</v>
      </c>
      <c r="E576" s="385">
        <f>D576/D589*100</f>
        <v>100</v>
      </c>
      <c r="F576" s="385">
        <v>25000000</v>
      </c>
      <c r="G576" s="385">
        <f>F576/$F$589*100</f>
        <v>71.428571428571431</v>
      </c>
      <c r="H576" s="385">
        <v>18000000</v>
      </c>
      <c r="I576" s="385">
        <f t="shared" si="67"/>
        <v>71.230708349821924</v>
      </c>
      <c r="J576" s="385">
        <f t="shared" si="65"/>
        <v>-7000000</v>
      </c>
      <c r="K576" s="385">
        <v>17714933</v>
      </c>
      <c r="L576" s="385">
        <f t="shared" si="66"/>
        <v>100</v>
      </c>
      <c r="M576" s="385">
        <f>H576-K576</f>
        <v>285067</v>
      </c>
      <c r="N576" s="388">
        <v>98.4</v>
      </c>
    </row>
    <row r="577" spans="1:14">
      <c r="A577" s="141"/>
      <c r="B577" s="382" t="s">
        <v>57</v>
      </c>
      <c r="C577" s="383" t="s">
        <v>58</v>
      </c>
      <c r="D577" s="385">
        <v>0</v>
      </c>
      <c r="E577" s="385">
        <v>0</v>
      </c>
      <c r="F577" s="385">
        <v>0</v>
      </c>
      <c r="G577" s="385">
        <v>0</v>
      </c>
      <c r="H577" s="385">
        <v>0</v>
      </c>
      <c r="I577" s="385">
        <f t="shared" si="67"/>
        <v>0</v>
      </c>
      <c r="J577" s="385">
        <f t="shared" si="65"/>
        <v>0</v>
      </c>
      <c r="K577" s="385">
        <v>0</v>
      </c>
      <c r="L577" s="385">
        <f t="shared" si="66"/>
        <v>0</v>
      </c>
      <c r="M577" s="385">
        <v>0</v>
      </c>
      <c r="N577" s="388">
        <v>0</v>
      </c>
    </row>
    <row r="578" spans="1:14">
      <c r="A578" s="141"/>
      <c r="B578" s="382" t="s">
        <v>59</v>
      </c>
      <c r="C578" s="383" t="s">
        <v>60</v>
      </c>
      <c r="D578" s="385">
        <v>0</v>
      </c>
      <c r="E578" s="385">
        <v>0</v>
      </c>
      <c r="F578" s="385">
        <v>0</v>
      </c>
      <c r="G578" s="385">
        <v>0</v>
      </c>
      <c r="H578" s="385">
        <v>0</v>
      </c>
      <c r="I578" s="385">
        <f t="shared" si="67"/>
        <v>0</v>
      </c>
      <c r="J578" s="385">
        <f t="shared" si="65"/>
        <v>0</v>
      </c>
      <c r="K578" s="385">
        <v>0</v>
      </c>
      <c r="L578" s="385">
        <f t="shared" si="66"/>
        <v>0</v>
      </c>
      <c r="M578" s="385">
        <v>0</v>
      </c>
      <c r="N578" s="388">
        <v>0</v>
      </c>
    </row>
    <row r="579" spans="1:14">
      <c r="A579" s="141"/>
      <c r="B579" s="382" t="s">
        <v>61</v>
      </c>
      <c r="C579" s="383" t="s">
        <v>62</v>
      </c>
      <c r="D579" s="385">
        <v>0</v>
      </c>
      <c r="E579" s="385">
        <v>0</v>
      </c>
      <c r="F579" s="385">
        <v>0</v>
      </c>
      <c r="G579" s="385">
        <v>0</v>
      </c>
      <c r="H579" s="385">
        <v>0</v>
      </c>
      <c r="I579" s="385">
        <f t="shared" si="67"/>
        <v>0</v>
      </c>
      <c r="J579" s="385">
        <f t="shared" si="65"/>
        <v>0</v>
      </c>
      <c r="K579" s="385">
        <v>0</v>
      </c>
      <c r="L579" s="385">
        <f t="shared" si="66"/>
        <v>0</v>
      </c>
      <c r="M579" s="385">
        <v>0</v>
      </c>
      <c r="N579" s="388">
        <v>0</v>
      </c>
    </row>
    <row r="580" spans="1:14">
      <c r="A580" s="141"/>
      <c r="B580" s="382" t="s">
        <v>63</v>
      </c>
      <c r="C580" s="383" t="s">
        <v>64</v>
      </c>
      <c r="D580" s="385">
        <v>0</v>
      </c>
      <c r="E580" s="385">
        <v>0</v>
      </c>
      <c r="F580" s="385">
        <v>0</v>
      </c>
      <c r="G580" s="385">
        <v>0</v>
      </c>
      <c r="H580" s="385">
        <v>0</v>
      </c>
      <c r="I580" s="385">
        <f t="shared" si="67"/>
        <v>0</v>
      </c>
      <c r="J580" s="385">
        <f t="shared" si="65"/>
        <v>0</v>
      </c>
      <c r="K580" s="385">
        <v>0</v>
      </c>
      <c r="L580" s="385">
        <f t="shared" si="66"/>
        <v>0</v>
      </c>
      <c r="M580" s="385">
        <v>0</v>
      </c>
      <c r="N580" s="388">
        <v>0</v>
      </c>
    </row>
    <row r="581" spans="1:14">
      <c r="A581" s="141"/>
      <c r="B581" s="389"/>
      <c r="C581" s="390" t="s">
        <v>91</v>
      </c>
      <c r="D581" s="392">
        <v>12971706</v>
      </c>
      <c r="E581" s="392">
        <f>D581/D589*100</f>
        <v>100</v>
      </c>
      <c r="F581" s="392">
        <f>F576</f>
        <v>25000000</v>
      </c>
      <c r="G581" s="392">
        <f t="shared" ref="G581:M581" si="68">G576</f>
        <v>71.428571428571431</v>
      </c>
      <c r="H581" s="392">
        <f t="shared" si="68"/>
        <v>18000000</v>
      </c>
      <c r="I581" s="392">
        <f t="shared" si="68"/>
        <v>71.230708349821924</v>
      </c>
      <c r="J581" s="392">
        <f t="shared" si="68"/>
        <v>-7000000</v>
      </c>
      <c r="K581" s="392">
        <f t="shared" si="68"/>
        <v>17714933</v>
      </c>
      <c r="L581" s="392">
        <f t="shared" si="68"/>
        <v>100</v>
      </c>
      <c r="M581" s="392">
        <f t="shared" si="68"/>
        <v>285067</v>
      </c>
      <c r="N581" s="392">
        <f>N576</f>
        <v>98.4</v>
      </c>
    </row>
    <row r="582" spans="1:14">
      <c r="A582" s="141"/>
      <c r="B582" s="382" t="s">
        <v>66</v>
      </c>
      <c r="C582" s="383" t="s">
        <v>67</v>
      </c>
      <c r="D582" s="385">
        <v>0</v>
      </c>
      <c r="E582" s="385">
        <v>0</v>
      </c>
      <c r="F582" s="385">
        <v>0</v>
      </c>
      <c r="G582" s="385">
        <v>0</v>
      </c>
      <c r="H582" s="385">
        <v>0</v>
      </c>
      <c r="I582" s="385">
        <f t="shared" si="67"/>
        <v>0</v>
      </c>
      <c r="J582" s="385">
        <f t="shared" si="65"/>
        <v>0</v>
      </c>
      <c r="K582" s="385">
        <v>0</v>
      </c>
      <c r="L582" s="385">
        <f t="shared" si="66"/>
        <v>0</v>
      </c>
      <c r="M582" s="385">
        <v>0</v>
      </c>
      <c r="N582" s="388">
        <v>0</v>
      </c>
    </row>
    <row r="583" spans="1:14">
      <c r="A583" s="141"/>
      <c r="B583" s="382" t="s">
        <v>68</v>
      </c>
      <c r="C583" s="383" t="s">
        <v>69</v>
      </c>
      <c r="D583" s="468">
        <v>0</v>
      </c>
      <c r="E583" s="468">
        <v>0</v>
      </c>
      <c r="F583" s="469">
        <v>10000000</v>
      </c>
      <c r="G583" s="468">
        <f>F583/$F$589*100</f>
        <v>28.571428571428569</v>
      </c>
      <c r="H583" s="385">
        <v>7270000</v>
      </c>
      <c r="I583" s="385">
        <f t="shared" si="67"/>
        <v>28.769291650178076</v>
      </c>
      <c r="J583" s="385">
        <f>H583-F583</f>
        <v>-2730000</v>
      </c>
      <c r="K583" s="385">
        <v>0</v>
      </c>
      <c r="L583" s="385">
        <f t="shared" si="66"/>
        <v>0</v>
      </c>
      <c r="M583" s="468">
        <v>10000000</v>
      </c>
      <c r="N583" s="388">
        <v>0</v>
      </c>
    </row>
    <row r="584" spans="1:14">
      <c r="A584" s="141"/>
      <c r="B584" s="389"/>
      <c r="C584" s="390" t="s">
        <v>92</v>
      </c>
      <c r="D584" s="392">
        <v>0</v>
      </c>
      <c r="E584" s="392">
        <v>0</v>
      </c>
      <c r="F584" s="392">
        <f>F583+F582</f>
        <v>10000000</v>
      </c>
      <c r="G584" s="392">
        <f>G583+G582</f>
        <v>28.571428571428569</v>
      </c>
      <c r="H584" s="392">
        <f t="shared" ref="H584:N584" si="69">H583+H582</f>
        <v>7270000</v>
      </c>
      <c r="I584" s="392">
        <f>I583+I582</f>
        <v>28.769291650178076</v>
      </c>
      <c r="J584" s="392">
        <f t="shared" si="69"/>
        <v>-2730000</v>
      </c>
      <c r="K584" s="392">
        <f t="shared" si="69"/>
        <v>0</v>
      </c>
      <c r="L584" s="392">
        <f t="shared" si="69"/>
        <v>0</v>
      </c>
      <c r="M584" s="392">
        <f>M583+M582</f>
        <v>10000000</v>
      </c>
      <c r="N584" s="392">
        <f t="shared" si="69"/>
        <v>0</v>
      </c>
    </row>
    <row r="585" spans="1:14">
      <c r="A585" s="141"/>
      <c r="B585" s="382" t="s">
        <v>66</v>
      </c>
      <c r="C585" s="383" t="s">
        <v>67</v>
      </c>
      <c r="D585" s="385">
        <v>0</v>
      </c>
      <c r="E585" s="385">
        <v>0</v>
      </c>
      <c r="F585" s="385">
        <v>0</v>
      </c>
      <c r="G585" s="385">
        <v>0</v>
      </c>
      <c r="H585" s="385">
        <v>0</v>
      </c>
      <c r="I585" s="385">
        <f t="shared" si="67"/>
        <v>0</v>
      </c>
      <c r="J585" s="385">
        <f t="shared" ref="J585:J588" si="70">H585-F585</f>
        <v>0</v>
      </c>
      <c r="K585" s="385">
        <v>0</v>
      </c>
      <c r="L585" s="385">
        <f t="shared" si="66"/>
        <v>0</v>
      </c>
      <c r="M585" s="385">
        <v>0</v>
      </c>
      <c r="N585" s="388">
        <v>0</v>
      </c>
    </row>
    <row r="586" spans="1:14">
      <c r="A586" s="141"/>
      <c r="B586" s="382" t="s">
        <v>68</v>
      </c>
      <c r="C586" s="383" t="s">
        <v>69</v>
      </c>
      <c r="D586" s="468">
        <v>0</v>
      </c>
      <c r="E586" s="468">
        <v>0</v>
      </c>
      <c r="F586" s="469">
        <v>0</v>
      </c>
      <c r="G586" s="469">
        <v>0</v>
      </c>
      <c r="H586" s="469">
        <v>0</v>
      </c>
      <c r="I586" s="385">
        <f t="shared" si="67"/>
        <v>0</v>
      </c>
      <c r="J586" s="385">
        <f t="shared" si="70"/>
        <v>0</v>
      </c>
      <c r="K586" s="385">
        <v>0</v>
      </c>
      <c r="L586" s="385">
        <f t="shared" si="66"/>
        <v>0</v>
      </c>
      <c r="M586" s="468">
        <v>0</v>
      </c>
      <c r="N586" s="388">
        <v>0</v>
      </c>
    </row>
    <row r="587" spans="1:14">
      <c r="A587" s="141"/>
      <c r="B587" s="389"/>
      <c r="C587" s="390" t="s">
        <v>93</v>
      </c>
      <c r="D587" s="392">
        <v>0</v>
      </c>
      <c r="E587" s="392">
        <v>0</v>
      </c>
      <c r="F587" s="392">
        <v>0</v>
      </c>
      <c r="G587" s="392">
        <v>0</v>
      </c>
      <c r="H587" s="392">
        <v>0</v>
      </c>
      <c r="I587" s="392">
        <f t="shared" si="67"/>
        <v>0</v>
      </c>
      <c r="J587" s="392">
        <f t="shared" si="70"/>
        <v>0</v>
      </c>
      <c r="K587" s="392">
        <v>0</v>
      </c>
      <c r="L587" s="392">
        <f t="shared" si="66"/>
        <v>0</v>
      </c>
      <c r="M587" s="392">
        <v>0</v>
      </c>
      <c r="N587" s="401">
        <v>0</v>
      </c>
    </row>
    <row r="588" spans="1:14">
      <c r="A588" s="141"/>
      <c r="B588" s="398"/>
      <c r="C588" s="399" t="s">
        <v>94</v>
      </c>
      <c r="D588" s="400">
        <v>0</v>
      </c>
      <c r="E588" s="400">
        <v>0</v>
      </c>
      <c r="F588" s="400">
        <f>F584+F587</f>
        <v>10000000</v>
      </c>
      <c r="G588" s="400">
        <f>G584+G587</f>
        <v>28.571428571428569</v>
      </c>
      <c r="H588" s="400">
        <f>H584+H587</f>
        <v>7270000</v>
      </c>
      <c r="I588" s="400">
        <f t="shared" si="67"/>
        <v>28.769291650178076</v>
      </c>
      <c r="J588" s="400">
        <f t="shared" si="70"/>
        <v>-2730000</v>
      </c>
      <c r="K588" s="400">
        <f t="shared" ref="K588:N588" si="71">K584+K587</f>
        <v>0</v>
      </c>
      <c r="L588" s="400">
        <f t="shared" si="66"/>
        <v>0</v>
      </c>
      <c r="M588" s="400">
        <f>M587+M584+M581</f>
        <v>10285067</v>
      </c>
      <c r="N588" s="400">
        <f t="shared" si="71"/>
        <v>0</v>
      </c>
    </row>
    <row r="589" spans="1:14">
      <c r="A589" s="141"/>
      <c r="B589" s="398"/>
      <c r="C589" s="399" t="s">
        <v>95</v>
      </c>
      <c r="D589" s="400">
        <v>12971706</v>
      </c>
      <c r="E589" s="400">
        <v>100</v>
      </c>
      <c r="F589" s="400">
        <v>35000000</v>
      </c>
      <c r="G589" s="400">
        <f t="shared" ref="G589" si="72">F589/$F$589*100</f>
        <v>100</v>
      </c>
      <c r="H589" s="400">
        <f>H581+H588</f>
        <v>25270000</v>
      </c>
      <c r="I589" s="400">
        <f t="shared" ref="I589:N589" si="73">I581+I588</f>
        <v>100</v>
      </c>
      <c r="J589" s="400">
        <f t="shared" si="73"/>
        <v>-9730000</v>
      </c>
      <c r="K589" s="400">
        <f t="shared" si="73"/>
        <v>17714933</v>
      </c>
      <c r="L589" s="400">
        <f t="shared" si="73"/>
        <v>100</v>
      </c>
      <c r="M589" s="400">
        <f t="shared" si="73"/>
        <v>10570134</v>
      </c>
      <c r="N589" s="400">
        <f t="shared" si="73"/>
        <v>98.4</v>
      </c>
    </row>
    <row r="590" spans="1:14">
      <c r="A590" s="141"/>
      <c r="B590" s="389"/>
      <c r="C590" s="390" t="s">
        <v>96</v>
      </c>
      <c r="D590" s="392">
        <v>0</v>
      </c>
      <c r="E590" s="392"/>
      <c r="F590" s="392"/>
      <c r="G590" s="392"/>
      <c r="H590" s="392"/>
      <c r="I590" s="392"/>
      <c r="J590" s="392"/>
      <c r="K590" s="392">
        <v>0</v>
      </c>
      <c r="L590" s="392"/>
      <c r="M590" s="392"/>
      <c r="N590" s="401"/>
    </row>
    <row r="591" spans="1:14">
      <c r="A591" s="141"/>
      <c r="B591" s="389"/>
      <c r="C591" s="390" t="s">
        <v>97</v>
      </c>
      <c r="D591" s="392">
        <v>0</v>
      </c>
      <c r="E591" s="392"/>
      <c r="F591" s="392"/>
      <c r="G591" s="392"/>
      <c r="H591" s="392"/>
      <c r="I591" s="392"/>
      <c r="J591" s="392"/>
      <c r="K591" s="392">
        <v>0</v>
      </c>
      <c r="L591" s="392"/>
      <c r="M591" s="392"/>
      <c r="N591" s="401"/>
    </row>
    <row r="592" spans="1:14" ht="13.5" thickBot="1">
      <c r="A592" s="141"/>
      <c r="B592" s="398"/>
      <c r="C592" s="399" t="s">
        <v>98</v>
      </c>
      <c r="D592" s="400">
        <v>12971706</v>
      </c>
      <c r="E592" s="400"/>
      <c r="F592" s="400"/>
      <c r="G592" s="400"/>
      <c r="H592" s="400"/>
      <c r="I592" s="400"/>
      <c r="J592" s="400"/>
      <c r="K592" s="400">
        <f>K589</f>
        <v>17714933</v>
      </c>
      <c r="L592" s="400"/>
      <c r="M592" s="400"/>
      <c r="N592" s="403"/>
    </row>
    <row r="593" spans="1:14" ht="13.5" thickTop="1">
      <c r="A593" s="141"/>
      <c r="B593" s="671" t="s">
        <v>99</v>
      </c>
      <c r="C593" s="671"/>
      <c r="D593" s="443"/>
      <c r="E593" s="470"/>
      <c r="F593" s="443"/>
      <c r="G593" s="470"/>
      <c r="H593" s="443"/>
      <c r="I593" s="470"/>
      <c r="J593" s="471"/>
      <c r="K593" s="443"/>
      <c r="L593" s="470"/>
      <c r="M593" s="443"/>
      <c r="N593" s="472"/>
    </row>
    <row r="594" spans="1:14">
      <c r="A594" s="141"/>
      <c r="B594" s="409" t="s">
        <v>50</v>
      </c>
      <c r="C594" s="380" t="s">
        <v>31</v>
      </c>
      <c r="D594" s="340"/>
      <c r="E594" s="339"/>
      <c r="F594" s="340"/>
      <c r="G594" s="339"/>
      <c r="H594" s="340"/>
      <c r="I594" s="339"/>
      <c r="J594" s="473"/>
      <c r="K594" s="340"/>
      <c r="L594" s="339"/>
      <c r="M594" s="340"/>
      <c r="N594" s="474"/>
    </row>
    <row r="595" spans="1:14">
      <c r="A595" s="141"/>
      <c r="B595" s="382"/>
      <c r="C595" s="411" t="s">
        <v>100</v>
      </c>
      <c r="D595" s="400">
        <f>D597</f>
        <v>12971706</v>
      </c>
      <c r="E595" s="400">
        <f t="shared" ref="E595:N595" si="74">E597</f>
        <v>100</v>
      </c>
      <c r="F595" s="400">
        <f t="shared" si="74"/>
        <v>25000000</v>
      </c>
      <c r="G595" s="400">
        <f t="shared" si="74"/>
        <v>71.428571428571431</v>
      </c>
      <c r="H595" s="400">
        <f t="shared" si="74"/>
        <v>18000000</v>
      </c>
      <c r="I595" s="400">
        <f t="shared" si="74"/>
        <v>71.230708349821924</v>
      </c>
      <c r="J595" s="400">
        <f t="shared" si="74"/>
        <v>-7000000</v>
      </c>
      <c r="K595" s="400">
        <f t="shared" si="74"/>
        <v>17714933</v>
      </c>
      <c r="L595" s="400">
        <f t="shared" si="74"/>
        <v>0</v>
      </c>
      <c r="M595" s="400">
        <f>M597</f>
        <v>258067</v>
      </c>
      <c r="N595" s="400">
        <f t="shared" si="74"/>
        <v>98.416294444444446</v>
      </c>
    </row>
    <row r="596" spans="1:14">
      <c r="A596" s="141"/>
      <c r="B596" s="382" t="s">
        <v>101</v>
      </c>
      <c r="C596" s="413" t="s">
        <v>102</v>
      </c>
      <c r="D596" s="385"/>
      <c r="E596" s="385"/>
      <c r="F596" s="385"/>
      <c r="G596" s="385"/>
      <c r="H596" s="385"/>
      <c r="I596" s="385"/>
      <c r="J596" s="385">
        <f t="shared" ref="J596:J604" si="75">H596-F596</f>
        <v>0</v>
      </c>
      <c r="K596" s="385"/>
      <c r="L596" s="385"/>
      <c r="M596" s="385"/>
      <c r="N596" s="388"/>
    </row>
    <row r="597" spans="1:14" ht="25.5">
      <c r="A597" s="141"/>
      <c r="B597" s="382" t="s">
        <v>1284</v>
      </c>
      <c r="C597" s="413" t="s">
        <v>1285</v>
      </c>
      <c r="D597" s="385">
        <v>12971706</v>
      </c>
      <c r="E597" s="385">
        <v>100</v>
      </c>
      <c r="F597" s="385">
        <v>25000000</v>
      </c>
      <c r="G597" s="385">
        <f>F597/$F$607*100</f>
        <v>71.428571428571431</v>
      </c>
      <c r="H597" s="385">
        <v>18000000</v>
      </c>
      <c r="I597" s="385">
        <f>H597/H607*100</f>
        <v>71.230708349821924</v>
      </c>
      <c r="J597" s="385">
        <f t="shared" si="75"/>
        <v>-7000000</v>
      </c>
      <c r="K597" s="385">
        <v>17714933</v>
      </c>
      <c r="L597" s="385">
        <v>0</v>
      </c>
      <c r="M597" s="385">
        <v>258067</v>
      </c>
      <c r="N597" s="388">
        <f>K597/H597*100</f>
        <v>98.416294444444446</v>
      </c>
    </row>
    <row r="598" spans="1:14">
      <c r="A598" s="141"/>
      <c r="B598" s="382"/>
      <c r="C598" s="411" t="s">
        <v>113</v>
      </c>
      <c r="D598" s="400">
        <f t="shared" ref="D598:G598" si="76">D602+D604</f>
        <v>0</v>
      </c>
      <c r="E598" s="400">
        <f t="shared" si="76"/>
        <v>0</v>
      </c>
      <c r="F598" s="400">
        <f t="shared" si="76"/>
        <v>10000000</v>
      </c>
      <c r="G598" s="400">
        <f t="shared" si="76"/>
        <v>28.571428571428569</v>
      </c>
      <c r="H598" s="400">
        <f>H602+H604</f>
        <v>7270000</v>
      </c>
      <c r="I598" s="400">
        <f t="shared" ref="I598:N598" si="77">I602+I604</f>
        <v>0</v>
      </c>
      <c r="J598" s="400">
        <f t="shared" si="77"/>
        <v>-2730000</v>
      </c>
      <c r="K598" s="400">
        <f t="shared" si="77"/>
        <v>0</v>
      </c>
      <c r="L598" s="400">
        <f t="shared" si="77"/>
        <v>0</v>
      </c>
      <c r="M598" s="400">
        <f t="shared" si="77"/>
        <v>10000000</v>
      </c>
      <c r="N598" s="400">
        <f t="shared" si="77"/>
        <v>0</v>
      </c>
    </row>
    <row r="599" spans="1:14">
      <c r="A599" s="141"/>
      <c r="B599" s="382" t="s">
        <v>101</v>
      </c>
      <c r="C599" s="413" t="s">
        <v>102</v>
      </c>
      <c r="D599" s="385"/>
      <c r="E599" s="385"/>
      <c r="F599" s="385"/>
      <c r="G599" s="400"/>
      <c r="H599" s="385"/>
      <c r="I599" s="385"/>
      <c r="J599" s="385">
        <f t="shared" si="75"/>
        <v>0</v>
      </c>
      <c r="K599" s="385"/>
      <c r="L599" s="385"/>
      <c r="M599" s="385"/>
      <c r="N599" s="388"/>
    </row>
    <row r="600" spans="1:14">
      <c r="A600" s="141"/>
      <c r="B600" s="382" t="s">
        <v>1286</v>
      </c>
      <c r="C600" s="413" t="s">
        <v>1287</v>
      </c>
      <c r="D600" s="385">
        <v>0</v>
      </c>
      <c r="E600" s="385">
        <v>0</v>
      </c>
      <c r="F600" s="385">
        <v>10000000</v>
      </c>
      <c r="G600" s="387">
        <f>F600/$F$607*100</f>
        <v>28.571428571428569</v>
      </c>
      <c r="H600" s="385">
        <v>7270000</v>
      </c>
      <c r="I600" s="385">
        <v>0</v>
      </c>
      <c r="J600" s="385">
        <f t="shared" si="75"/>
        <v>-2730000</v>
      </c>
      <c r="K600" s="385">
        <v>0</v>
      </c>
      <c r="L600" s="385">
        <v>0</v>
      </c>
      <c r="M600" s="385">
        <f>H600-J600</f>
        <v>10000000</v>
      </c>
      <c r="N600" s="388">
        <v>0</v>
      </c>
    </row>
    <row r="601" spans="1:14">
      <c r="A601" s="141"/>
      <c r="B601" s="382" t="s">
        <v>1322</v>
      </c>
      <c r="C601" s="413" t="s">
        <v>1323</v>
      </c>
      <c r="D601" s="385">
        <v>0</v>
      </c>
      <c r="E601" s="385">
        <v>0</v>
      </c>
      <c r="F601" s="385">
        <v>0</v>
      </c>
      <c r="G601" s="385">
        <f>F601/$F$607*100</f>
        <v>0</v>
      </c>
      <c r="H601" s="385">
        <v>0</v>
      </c>
      <c r="I601" s="385">
        <f>H601/H607*100</f>
        <v>0</v>
      </c>
      <c r="J601" s="385">
        <f t="shared" si="75"/>
        <v>0</v>
      </c>
      <c r="K601" s="385">
        <v>0</v>
      </c>
      <c r="L601" s="385">
        <v>0</v>
      </c>
      <c r="M601" s="385">
        <f t="shared" ref="M601" si="78">H601-J601</f>
        <v>0</v>
      </c>
      <c r="N601" s="388">
        <v>0</v>
      </c>
    </row>
    <row r="602" spans="1:14">
      <c r="A602" s="141"/>
      <c r="B602" s="382"/>
      <c r="C602" s="394" t="s">
        <v>92</v>
      </c>
      <c r="D602" s="392">
        <v>0</v>
      </c>
      <c r="E602" s="392">
        <v>0</v>
      </c>
      <c r="F602" s="392">
        <v>10000000</v>
      </c>
      <c r="G602" s="392">
        <f>F602/$F$607*100</f>
        <v>28.571428571428569</v>
      </c>
      <c r="H602" s="392">
        <f>H600+H601</f>
        <v>7270000</v>
      </c>
      <c r="I602" s="392">
        <f t="shared" ref="I602:M602" si="79">I600+I601</f>
        <v>0</v>
      </c>
      <c r="J602" s="392">
        <f t="shared" si="79"/>
        <v>-2730000</v>
      </c>
      <c r="K602" s="392">
        <f t="shared" si="79"/>
        <v>0</v>
      </c>
      <c r="L602" s="392">
        <f t="shared" si="79"/>
        <v>0</v>
      </c>
      <c r="M602" s="392">
        <f t="shared" si="79"/>
        <v>10000000</v>
      </c>
      <c r="N602" s="401">
        <v>0</v>
      </c>
    </row>
    <row r="603" spans="1:14">
      <c r="A603" s="141"/>
      <c r="B603" s="382" t="s">
        <v>101</v>
      </c>
      <c r="C603" s="413" t="s">
        <v>102</v>
      </c>
      <c r="D603" s="385"/>
      <c r="E603" s="385"/>
      <c r="F603" s="385"/>
      <c r="G603" s="385"/>
      <c r="H603" s="385"/>
      <c r="I603" s="385"/>
      <c r="J603" s="385">
        <f t="shared" si="75"/>
        <v>0</v>
      </c>
      <c r="K603" s="385"/>
      <c r="L603" s="385"/>
      <c r="M603" s="385"/>
      <c r="N603" s="388"/>
    </row>
    <row r="604" spans="1:14">
      <c r="A604" s="141"/>
      <c r="B604" s="382"/>
      <c r="C604" s="394" t="s">
        <v>93</v>
      </c>
      <c r="D604" s="392">
        <v>0</v>
      </c>
      <c r="E604" s="392">
        <v>0</v>
      </c>
      <c r="F604" s="392">
        <v>0</v>
      </c>
      <c r="G604" s="392">
        <f>F604/$F$607*100</f>
        <v>0</v>
      </c>
      <c r="H604" s="392">
        <v>0</v>
      </c>
      <c r="I604" s="392">
        <v>0</v>
      </c>
      <c r="J604" s="392">
        <f t="shared" si="75"/>
        <v>0</v>
      </c>
      <c r="K604" s="392">
        <v>0</v>
      </c>
      <c r="L604" s="392">
        <v>0</v>
      </c>
      <c r="M604" s="392">
        <v>0</v>
      </c>
      <c r="N604" s="401">
        <v>0</v>
      </c>
    </row>
    <row r="605" spans="1:14">
      <c r="A605" s="141"/>
      <c r="B605" s="382" t="s">
        <v>101</v>
      </c>
      <c r="C605" s="413" t="s">
        <v>102</v>
      </c>
      <c r="D605" s="385"/>
      <c r="E605" s="385"/>
      <c r="F605" s="385"/>
      <c r="G605" s="385"/>
      <c r="H605" s="385"/>
      <c r="I605" s="385"/>
      <c r="J605" s="385"/>
      <c r="K605" s="385"/>
      <c r="L605" s="385"/>
      <c r="M605" s="385"/>
      <c r="N605" s="388"/>
    </row>
    <row r="606" spans="1:14">
      <c r="A606" s="141"/>
      <c r="B606" s="382" t="s">
        <v>101</v>
      </c>
      <c r="C606" s="413" t="s">
        <v>102</v>
      </c>
      <c r="D606" s="385"/>
      <c r="E606" s="385"/>
      <c r="F606" s="385"/>
      <c r="G606" s="385"/>
      <c r="H606" s="385"/>
      <c r="I606" s="385"/>
      <c r="J606" s="385"/>
      <c r="K606" s="385"/>
      <c r="L606" s="385"/>
      <c r="M606" s="385"/>
      <c r="N606" s="388"/>
    </row>
    <row r="607" spans="1:14" ht="13.5" thickBot="1">
      <c r="A607" s="141"/>
      <c r="B607" s="382"/>
      <c r="C607" s="419" t="s">
        <v>98</v>
      </c>
      <c r="D607" s="421">
        <f>D595+D598</f>
        <v>12971706</v>
      </c>
      <c r="E607" s="421">
        <f t="shared" ref="E607:N607" si="80">E595+E598</f>
        <v>100</v>
      </c>
      <c r="F607" s="421">
        <f t="shared" si="80"/>
        <v>35000000</v>
      </c>
      <c r="G607" s="421">
        <f t="shared" si="80"/>
        <v>100</v>
      </c>
      <c r="H607" s="421">
        <f t="shared" si="80"/>
        <v>25270000</v>
      </c>
      <c r="I607" s="421">
        <f t="shared" si="80"/>
        <v>71.230708349821924</v>
      </c>
      <c r="J607" s="421">
        <f t="shared" si="80"/>
        <v>-9730000</v>
      </c>
      <c r="K607" s="421">
        <f t="shared" si="80"/>
        <v>17714933</v>
      </c>
      <c r="L607" s="421">
        <f t="shared" si="80"/>
        <v>0</v>
      </c>
      <c r="M607" s="421">
        <f t="shared" si="80"/>
        <v>10258067</v>
      </c>
      <c r="N607" s="421">
        <f t="shared" si="80"/>
        <v>98.416294444444446</v>
      </c>
    </row>
    <row r="608" spans="1:14" ht="13.5" thickTop="1">
      <c r="A608" s="141"/>
      <c r="B608" s="672"/>
      <c r="C608" s="672"/>
      <c r="D608" s="672"/>
      <c r="E608" s="672"/>
      <c r="F608" s="672"/>
      <c r="G608" s="672"/>
      <c r="H608" s="672"/>
      <c r="I608" s="672"/>
      <c r="J608" s="672"/>
      <c r="K608" s="672"/>
      <c r="L608" s="672"/>
      <c r="M608" s="672"/>
      <c r="N608" s="672"/>
    </row>
    <row r="609" spans="7:13">
      <c r="G609" s="168"/>
      <c r="H609" s="167"/>
      <c r="I609" s="168"/>
      <c r="J609" s="167"/>
      <c r="K609" s="167"/>
      <c r="L609" s="168"/>
      <c r="M609" s="167"/>
    </row>
    <row r="610" spans="7:13">
      <c r="I610" s="168"/>
      <c r="J610" s="167"/>
    </row>
  </sheetData>
  <mergeCells count="144">
    <mergeCell ref="B469:N469"/>
    <mergeCell ref="B475:N475"/>
    <mergeCell ref="B476:N476"/>
    <mergeCell ref="B562:N562"/>
    <mergeCell ref="B563:N563"/>
    <mergeCell ref="B477:N477"/>
    <mergeCell ref="A478:A479"/>
    <mergeCell ref="B479:B480"/>
    <mergeCell ref="C479:E480"/>
    <mergeCell ref="B384:C387"/>
    <mergeCell ref="D384:N384"/>
    <mergeCell ref="F385:G385"/>
    <mergeCell ref="H385:I385"/>
    <mergeCell ref="K385:L385"/>
    <mergeCell ref="M385:M386"/>
    <mergeCell ref="N385:N386"/>
    <mergeCell ref="B388:C388"/>
    <mergeCell ref="B409:C409"/>
    <mergeCell ref="B377:N377"/>
    <mergeCell ref="B378:N378"/>
    <mergeCell ref="B379:N379"/>
    <mergeCell ref="A380:A381"/>
    <mergeCell ref="B381:B382"/>
    <mergeCell ref="C381:E382"/>
    <mergeCell ref="F381:G382"/>
    <mergeCell ref="H381:N382"/>
    <mergeCell ref="C383:E383"/>
    <mergeCell ref="F383:G383"/>
    <mergeCell ref="H383:N383"/>
    <mergeCell ref="B218:C218"/>
    <mergeCell ref="B239:C239"/>
    <mergeCell ref="C213:E213"/>
    <mergeCell ref="F213:G213"/>
    <mergeCell ref="H213:N213"/>
    <mergeCell ref="B214:C217"/>
    <mergeCell ref="D214:N214"/>
    <mergeCell ref="F215:G215"/>
    <mergeCell ref="H215:I215"/>
    <mergeCell ref="A210:A211"/>
    <mergeCell ref="B211:B212"/>
    <mergeCell ref="C211:E212"/>
    <mergeCell ref="F211:G212"/>
    <mergeCell ref="H211:N212"/>
    <mergeCell ref="B154:C154"/>
    <mergeCell ref="B175:C175"/>
    <mergeCell ref="B202:N202"/>
    <mergeCell ref="K215:L215"/>
    <mergeCell ref="M215:M216"/>
    <mergeCell ref="N215:N216"/>
    <mergeCell ref="B207:N207"/>
    <mergeCell ref="B208:N208"/>
    <mergeCell ref="B209:N209"/>
    <mergeCell ref="C149:E149"/>
    <mergeCell ref="F149:G149"/>
    <mergeCell ref="H149:N149"/>
    <mergeCell ref="B150:C153"/>
    <mergeCell ref="D150:N150"/>
    <mergeCell ref="F151:G151"/>
    <mergeCell ref="H151:I151"/>
    <mergeCell ref="K151:L151"/>
    <mergeCell ref="M151:M152"/>
    <mergeCell ref="N151:N152"/>
    <mergeCell ref="H64:N64"/>
    <mergeCell ref="B65:C68"/>
    <mergeCell ref="D65:N65"/>
    <mergeCell ref="F66:G66"/>
    <mergeCell ref="H66:I66"/>
    <mergeCell ref="B143:N143"/>
    <mergeCell ref="B144:N144"/>
    <mergeCell ref="B145:N145"/>
    <mergeCell ref="A146:A147"/>
    <mergeCell ref="B147:B148"/>
    <mergeCell ref="C147:E148"/>
    <mergeCell ref="F147:G148"/>
    <mergeCell ref="H147:N148"/>
    <mergeCell ref="B9:C12"/>
    <mergeCell ref="D9:N9"/>
    <mergeCell ref="F10:G10"/>
    <mergeCell ref="H10:I10"/>
    <mergeCell ref="K10:L10"/>
    <mergeCell ref="M10:M11"/>
    <mergeCell ref="N10:N11"/>
    <mergeCell ref="B62:B63"/>
    <mergeCell ref="C62:E63"/>
    <mergeCell ref="F62:G63"/>
    <mergeCell ref="H62:N63"/>
    <mergeCell ref="B13:C13"/>
    <mergeCell ref="B34:C34"/>
    <mergeCell ref="B54:N54"/>
    <mergeCell ref="B58:N58"/>
    <mergeCell ref="B59:N59"/>
    <mergeCell ref="B60:N60"/>
    <mergeCell ref="B2:N2"/>
    <mergeCell ref="B3:N3"/>
    <mergeCell ref="B4:N4"/>
    <mergeCell ref="B6:B7"/>
    <mergeCell ref="C6:E7"/>
    <mergeCell ref="F6:G7"/>
    <mergeCell ref="H6:N7"/>
    <mergeCell ref="C8:E8"/>
    <mergeCell ref="F8:G8"/>
    <mergeCell ref="H8:N8"/>
    <mergeCell ref="A61:A62"/>
    <mergeCell ref="B486:C486"/>
    <mergeCell ref="B507:C507"/>
    <mergeCell ref="B555:N555"/>
    <mergeCell ref="C481:E481"/>
    <mergeCell ref="F481:G481"/>
    <mergeCell ref="H481:N481"/>
    <mergeCell ref="B482:C485"/>
    <mergeCell ref="D482:N482"/>
    <mergeCell ref="F483:G483"/>
    <mergeCell ref="H483:I483"/>
    <mergeCell ref="K483:L483"/>
    <mergeCell ref="M483:M484"/>
    <mergeCell ref="N483:N484"/>
    <mergeCell ref="F479:G480"/>
    <mergeCell ref="H479:N480"/>
    <mergeCell ref="K66:L66"/>
    <mergeCell ref="M66:M67"/>
    <mergeCell ref="N66:N67"/>
    <mergeCell ref="B69:C69"/>
    <mergeCell ref="B90:C90"/>
    <mergeCell ref="B138:N138"/>
    <mergeCell ref="C64:E64"/>
    <mergeCell ref="F64:G64"/>
    <mergeCell ref="B593:C593"/>
    <mergeCell ref="B608:N608"/>
    <mergeCell ref="A564:A565"/>
    <mergeCell ref="B565:B566"/>
    <mergeCell ref="C565:E566"/>
    <mergeCell ref="F565:G566"/>
    <mergeCell ref="H565:N566"/>
    <mergeCell ref="C567:E567"/>
    <mergeCell ref="F567:G567"/>
    <mergeCell ref="H567:N567"/>
    <mergeCell ref="B568:C571"/>
    <mergeCell ref="D568:N568"/>
    <mergeCell ref="F569:G569"/>
    <mergeCell ref="H569:I569"/>
    <mergeCell ref="K569:L569"/>
    <mergeCell ref="M569:M570"/>
    <mergeCell ref="N569:N570"/>
    <mergeCell ref="B572:C572"/>
  </mergeCells>
  <pageMargins left="0.7" right="0.7" top="0.75" bottom="0.75" header="0.3" footer="0.3"/>
  <pageSetup scale="56"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15A270-1DE4-4C42-A3CF-2B47F22D038F}">
  <dimension ref="A1:U185"/>
  <sheetViews>
    <sheetView zoomScale="70" zoomScaleNormal="70" workbookViewId="0">
      <selection activeCell="O8" sqref="O8"/>
    </sheetView>
  </sheetViews>
  <sheetFormatPr defaultRowHeight="12.75"/>
  <cols>
    <col min="1" max="1" width="3.28515625" style="89" customWidth="1"/>
    <col min="2" max="2" width="0.140625" style="89" customWidth="1"/>
    <col min="3" max="3" width="9" style="89" customWidth="1"/>
    <col min="4" max="4" width="13.28515625" style="89" customWidth="1"/>
    <col min="5" max="5" width="15.7109375" style="89" customWidth="1"/>
    <col min="6" max="6" width="34.5703125" style="89" customWidth="1"/>
    <col min="7" max="7" width="13.85546875" style="89" customWidth="1"/>
    <col min="8" max="8" width="20" style="89" customWidth="1"/>
    <col min="9" max="9" width="13.28515625" style="89" customWidth="1"/>
    <col min="10" max="10" width="12.7109375" style="89" customWidth="1"/>
    <col min="11" max="14" width="16.140625" style="89" customWidth="1"/>
    <col min="15" max="15" width="11.7109375" style="89" customWidth="1"/>
    <col min="16" max="16" width="10.28515625" style="89" customWidth="1"/>
    <col min="17" max="17" width="11.140625" style="89" customWidth="1"/>
    <col min="18" max="18" width="12.28515625" style="89" customWidth="1"/>
    <col min="19" max="19" width="13.7109375" style="89" customWidth="1"/>
    <col min="20" max="20" width="14.5703125" style="89" customWidth="1"/>
    <col min="21" max="21" width="13.85546875" style="89" customWidth="1"/>
    <col min="22" max="16384" width="9.140625" style="89"/>
  </cols>
  <sheetData>
    <row r="1" spans="1:20" ht="20.100000000000001" customHeight="1">
      <c r="A1" s="141"/>
      <c r="B1" s="141"/>
      <c r="C1" s="477"/>
      <c r="D1" s="141"/>
      <c r="E1" s="141"/>
      <c r="F1" s="141"/>
      <c r="G1" s="141"/>
      <c r="H1" s="141"/>
      <c r="I1" s="141"/>
      <c r="J1" s="141"/>
      <c r="K1" s="141"/>
      <c r="L1" s="141"/>
      <c r="M1" s="141"/>
      <c r="N1" s="141"/>
      <c r="O1" s="141"/>
      <c r="P1" s="141"/>
      <c r="Q1" s="141"/>
      <c r="R1" s="141"/>
      <c r="S1" s="141"/>
    </row>
    <row r="2" spans="1:20" ht="18" customHeight="1">
      <c r="A2" s="141"/>
      <c r="B2" s="141"/>
      <c r="C2" s="696" t="s">
        <v>147</v>
      </c>
      <c r="D2" s="696"/>
      <c r="E2" s="696"/>
      <c r="F2" s="696"/>
      <c r="G2" s="696"/>
      <c r="H2" s="696"/>
      <c r="I2" s="696"/>
      <c r="J2" s="696"/>
      <c r="K2" s="696"/>
      <c r="L2" s="696"/>
      <c r="M2" s="696"/>
      <c r="N2" s="696"/>
      <c r="O2" s="696"/>
      <c r="P2" s="696"/>
      <c r="Q2" s="696"/>
      <c r="R2" s="696"/>
      <c r="S2" s="141"/>
    </row>
    <row r="3" spans="1:20" ht="21" customHeight="1" thickBot="1">
      <c r="A3" s="141"/>
      <c r="B3" s="141"/>
      <c r="C3" s="697" t="s">
        <v>1311</v>
      </c>
      <c r="D3" s="697"/>
      <c r="E3" s="697"/>
      <c r="F3" s="697"/>
      <c r="G3" s="697"/>
      <c r="H3" s="697"/>
      <c r="I3" s="697"/>
      <c r="J3" s="697"/>
      <c r="K3" s="697"/>
      <c r="L3" s="697"/>
      <c r="M3" s="697"/>
      <c r="N3" s="697"/>
      <c r="O3" s="697"/>
      <c r="P3" s="697"/>
      <c r="Q3" s="697"/>
      <c r="R3" s="697"/>
      <c r="S3" s="697"/>
    </row>
    <row r="4" spans="1:20" ht="15" customHeight="1" thickTop="1" thickBot="1">
      <c r="A4" s="698"/>
      <c r="B4" s="698"/>
      <c r="C4" s="699" t="s">
        <v>121</v>
      </c>
      <c r="D4" s="692" t="s">
        <v>30</v>
      </c>
      <c r="E4" s="692"/>
      <c r="F4" s="692" t="s">
        <v>122</v>
      </c>
      <c r="G4" s="701" t="s">
        <v>123</v>
      </c>
      <c r="H4" s="701" t="s">
        <v>124</v>
      </c>
      <c r="I4" s="701" t="s">
        <v>9</v>
      </c>
      <c r="J4" s="724" t="s">
        <v>125</v>
      </c>
      <c r="K4" s="727" t="s">
        <v>126</v>
      </c>
      <c r="L4" s="728"/>
      <c r="M4" s="728"/>
      <c r="N4" s="728"/>
      <c r="O4" s="728"/>
      <c r="P4" s="728"/>
      <c r="Q4" s="728"/>
      <c r="R4" s="728"/>
      <c r="S4" s="728"/>
      <c r="T4" s="729"/>
    </row>
    <row r="5" spans="1:20" ht="15" customHeight="1" thickTop="1" thickBot="1">
      <c r="A5" s="698"/>
      <c r="B5" s="698"/>
      <c r="C5" s="699"/>
      <c r="D5" s="692"/>
      <c r="E5" s="692"/>
      <c r="F5" s="692"/>
      <c r="G5" s="702"/>
      <c r="H5" s="702"/>
      <c r="I5" s="704"/>
      <c r="J5" s="725"/>
      <c r="K5" s="478" t="s">
        <v>66</v>
      </c>
      <c r="L5" s="478" t="s">
        <v>68</v>
      </c>
      <c r="M5" s="478" t="s">
        <v>51</v>
      </c>
      <c r="N5" s="478" t="s">
        <v>53</v>
      </c>
      <c r="O5" s="478" t="s">
        <v>55</v>
      </c>
      <c r="P5" s="478" t="s">
        <v>57</v>
      </c>
      <c r="Q5" s="478" t="s">
        <v>59</v>
      </c>
      <c r="R5" s="478" t="s">
        <v>61</v>
      </c>
      <c r="S5" s="478" t="s">
        <v>63</v>
      </c>
      <c r="T5" s="479" t="s">
        <v>127</v>
      </c>
    </row>
    <row r="6" spans="1:20" ht="51" customHeight="1" thickTop="1">
      <c r="A6" s="141"/>
      <c r="B6" s="141"/>
      <c r="C6" s="699"/>
      <c r="D6" s="692"/>
      <c r="E6" s="692"/>
      <c r="F6" s="692"/>
      <c r="G6" s="703"/>
      <c r="H6" s="703"/>
      <c r="I6" s="480" t="s">
        <v>128</v>
      </c>
      <c r="J6" s="726"/>
      <c r="K6" s="481" t="s">
        <v>129</v>
      </c>
      <c r="L6" s="481" t="s">
        <v>130</v>
      </c>
      <c r="M6" s="481" t="s">
        <v>131</v>
      </c>
      <c r="N6" s="481" t="s">
        <v>132</v>
      </c>
      <c r="O6" s="481" t="s">
        <v>133</v>
      </c>
      <c r="P6" s="481" t="s">
        <v>134</v>
      </c>
      <c r="Q6" s="481" t="s">
        <v>135</v>
      </c>
      <c r="R6" s="481" t="s">
        <v>136</v>
      </c>
      <c r="S6" s="481" t="s">
        <v>137</v>
      </c>
      <c r="T6" s="482" t="s">
        <v>127</v>
      </c>
    </row>
    <row r="7" spans="1:20" ht="29.25" customHeight="1">
      <c r="A7" s="141"/>
      <c r="B7" s="141"/>
      <c r="C7" s="151" t="s">
        <v>5</v>
      </c>
      <c r="D7" s="690" t="s">
        <v>32</v>
      </c>
      <c r="E7" s="690"/>
      <c r="F7" s="152" t="s">
        <v>33</v>
      </c>
      <c r="G7" s="483" t="s">
        <v>138</v>
      </c>
      <c r="H7" s="152" t="s">
        <v>139</v>
      </c>
      <c r="I7" s="483">
        <v>2025</v>
      </c>
      <c r="J7" s="153" t="s">
        <v>140</v>
      </c>
      <c r="K7" s="154">
        <v>0</v>
      </c>
      <c r="L7" s="155">
        <v>55000000</v>
      </c>
      <c r="M7" s="155">
        <v>303000000</v>
      </c>
      <c r="N7" s="154">
        <v>47816000</v>
      </c>
      <c r="O7" s="154">
        <v>129980000</v>
      </c>
      <c r="P7" s="154">
        <v>0</v>
      </c>
      <c r="Q7" s="154">
        <v>0</v>
      </c>
      <c r="R7" s="154">
        <v>40000000</v>
      </c>
      <c r="S7" s="154">
        <v>720000</v>
      </c>
      <c r="T7" s="217">
        <f>K7+L7+M7+N7+O7+P7+Q7+R7+S7</f>
        <v>576516000</v>
      </c>
    </row>
    <row r="8" spans="1:20" ht="30.75" customHeight="1">
      <c r="A8" s="141"/>
      <c r="B8" s="141"/>
      <c r="C8" s="151" t="s">
        <v>5</v>
      </c>
      <c r="D8" s="690" t="s">
        <v>32</v>
      </c>
      <c r="E8" s="690"/>
      <c r="F8" s="152" t="s">
        <v>33</v>
      </c>
      <c r="G8" s="483" t="s">
        <v>138</v>
      </c>
      <c r="H8" s="152" t="s">
        <v>139</v>
      </c>
      <c r="I8" s="483">
        <v>2025</v>
      </c>
      <c r="J8" s="153" t="s">
        <v>141</v>
      </c>
      <c r="K8" s="154">
        <v>0</v>
      </c>
      <c r="L8" s="155">
        <v>7000000</v>
      </c>
      <c r="M8" s="154">
        <v>295180000</v>
      </c>
      <c r="N8" s="154">
        <v>46936000</v>
      </c>
      <c r="O8" s="154">
        <v>122280000</v>
      </c>
      <c r="P8" s="154">
        <v>0</v>
      </c>
      <c r="Q8" s="154">
        <v>0</v>
      </c>
      <c r="R8" s="154">
        <v>40000000</v>
      </c>
      <c r="S8" s="154">
        <v>2420000</v>
      </c>
      <c r="T8" s="217">
        <f t="shared" ref="T8:T10" si="0">K8+L8+M8+N8+O8+P8+Q8+R8+S8</f>
        <v>513816000</v>
      </c>
    </row>
    <row r="9" spans="1:20" ht="30.75" customHeight="1">
      <c r="A9" s="141"/>
      <c r="B9" s="141"/>
      <c r="C9" s="151" t="s">
        <v>5</v>
      </c>
      <c r="D9" s="690" t="s">
        <v>32</v>
      </c>
      <c r="E9" s="690"/>
      <c r="F9" s="152" t="s">
        <v>33</v>
      </c>
      <c r="G9" s="483" t="s">
        <v>138</v>
      </c>
      <c r="H9" s="152" t="s">
        <v>139</v>
      </c>
      <c r="I9" s="483">
        <v>2025</v>
      </c>
      <c r="J9" s="153" t="s">
        <v>142</v>
      </c>
      <c r="K9" s="154">
        <v>0</v>
      </c>
      <c r="L9" s="155">
        <v>5710800</v>
      </c>
      <c r="M9" s="154">
        <v>295180000</v>
      </c>
      <c r="N9" s="154">
        <v>46930312</v>
      </c>
      <c r="O9" s="154">
        <v>107605911</v>
      </c>
      <c r="P9" s="154">
        <v>0</v>
      </c>
      <c r="Q9" s="154">
        <v>0</v>
      </c>
      <c r="R9" s="154">
        <v>37649352</v>
      </c>
      <c r="S9" s="154">
        <v>2046861</v>
      </c>
      <c r="T9" s="217">
        <f t="shared" si="0"/>
        <v>495123236</v>
      </c>
    </row>
    <row r="10" spans="1:20" ht="30.75" customHeight="1">
      <c r="A10" s="141"/>
      <c r="B10" s="141"/>
      <c r="C10" s="151" t="s">
        <v>5</v>
      </c>
      <c r="D10" s="690" t="s">
        <v>32</v>
      </c>
      <c r="E10" s="690"/>
      <c r="F10" s="152" t="s">
        <v>33</v>
      </c>
      <c r="G10" s="483" t="s">
        <v>138</v>
      </c>
      <c r="H10" s="152" t="s">
        <v>139</v>
      </c>
      <c r="I10" s="483">
        <v>2025</v>
      </c>
      <c r="J10" s="153" t="s">
        <v>143</v>
      </c>
      <c r="K10" s="154">
        <v>0</v>
      </c>
      <c r="L10" s="155">
        <v>0</v>
      </c>
      <c r="M10" s="154">
        <v>0</v>
      </c>
      <c r="N10" s="154">
        <v>0</v>
      </c>
      <c r="O10" s="155">
        <v>0</v>
      </c>
      <c r="P10" s="155">
        <v>0</v>
      </c>
      <c r="Q10" s="155">
        <v>0</v>
      </c>
      <c r="R10" s="155">
        <v>0</v>
      </c>
      <c r="S10" s="155">
        <v>0</v>
      </c>
      <c r="T10" s="484">
        <f t="shared" si="0"/>
        <v>0</v>
      </c>
    </row>
    <row r="11" spans="1:20" ht="24.75" customHeight="1">
      <c r="A11" s="141"/>
      <c r="B11" s="141"/>
      <c r="C11" s="151" t="s">
        <v>5</v>
      </c>
      <c r="D11" s="690" t="s">
        <v>32</v>
      </c>
      <c r="E11" s="690"/>
      <c r="F11" s="152" t="s">
        <v>33</v>
      </c>
      <c r="G11" s="483"/>
      <c r="H11" s="152" t="s">
        <v>127</v>
      </c>
      <c r="I11" s="483">
        <v>2025</v>
      </c>
      <c r="J11" s="153" t="s">
        <v>140</v>
      </c>
      <c r="K11" s="154">
        <v>0</v>
      </c>
      <c r="L11" s="155">
        <f>L7</f>
        <v>55000000</v>
      </c>
      <c r="M11" s="154">
        <f t="shared" ref="M11:T11" si="1">M7</f>
        <v>303000000</v>
      </c>
      <c r="N11" s="154">
        <f t="shared" si="1"/>
        <v>47816000</v>
      </c>
      <c r="O11" s="155">
        <f t="shared" si="1"/>
        <v>129980000</v>
      </c>
      <c r="P11" s="155">
        <f t="shared" si="1"/>
        <v>0</v>
      </c>
      <c r="Q11" s="155">
        <f t="shared" si="1"/>
        <v>0</v>
      </c>
      <c r="R11" s="155">
        <f t="shared" si="1"/>
        <v>40000000</v>
      </c>
      <c r="S11" s="155">
        <f t="shared" si="1"/>
        <v>720000</v>
      </c>
      <c r="T11" s="217">
        <f t="shared" si="1"/>
        <v>576516000</v>
      </c>
    </row>
    <row r="12" spans="1:20" ht="30.75" customHeight="1">
      <c r="A12" s="141"/>
      <c r="B12" s="141"/>
      <c r="C12" s="151" t="s">
        <v>5</v>
      </c>
      <c r="D12" s="690" t="s">
        <v>32</v>
      </c>
      <c r="E12" s="690"/>
      <c r="F12" s="152" t="s">
        <v>33</v>
      </c>
      <c r="G12" s="483"/>
      <c r="H12" s="152" t="s">
        <v>127</v>
      </c>
      <c r="I12" s="483">
        <v>2025</v>
      </c>
      <c r="J12" s="153" t="s">
        <v>141</v>
      </c>
      <c r="K12" s="154">
        <v>0</v>
      </c>
      <c r="L12" s="155">
        <f>L8</f>
        <v>7000000</v>
      </c>
      <c r="M12" s="154">
        <f t="shared" ref="M12:T12" si="2">M8</f>
        <v>295180000</v>
      </c>
      <c r="N12" s="154">
        <f t="shared" si="2"/>
        <v>46936000</v>
      </c>
      <c r="O12" s="155">
        <f t="shared" si="2"/>
        <v>122280000</v>
      </c>
      <c r="P12" s="155">
        <f t="shared" si="2"/>
        <v>0</v>
      </c>
      <c r="Q12" s="155">
        <f t="shared" si="2"/>
        <v>0</v>
      </c>
      <c r="R12" s="155">
        <f t="shared" si="2"/>
        <v>40000000</v>
      </c>
      <c r="S12" s="155">
        <f t="shared" si="2"/>
        <v>2420000</v>
      </c>
      <c r="T12" s="217">
        <f t="shared" si="2"/>
        <v>513816000</v>
      </c>
    </row>
    <row r="13" spans="1:20" ht="27" customHeight="1">
      <c r="A13" s="141"/>
      <c r="B13" s="141"/>
      <c r="C13" s="151" t="s">
        <v>5</v>
      </c>
      <c r="D13" s="690" t="s">
        <v>32</v>
      </c>
      <c r="E13" s="690"/>
      <c r="F13" s="152" t="s">
        <v>33</v>
      </c>
      <c r="G13" s="483"/>
      <c r="H13" s="152" t="s">
        <v>127</v>
      </c>
      <c r="I13" s="483">
        <v>2025</v>
      </c>
      <c r="J13" s="153" t="s">
        <v>142</v>
      </c>
      <c r="K13" s="154">
        <v>0</v>
      </c>
      <c r="L13" s="155">
        <f>L9</f>
        <v>5710800</v>
      </c>
      <c r="M13" s="154">
        <f t="shared" ref="M13:T13" si="3">M9</f>
        <v>295180000</v>
      </c>
      <c r="N13" s="154">
        <f t="shared" si="3"/>
        <v>46930312</v>
      </c>
      <c r="O13" s="155">
        <f t="shared" si="3"/>
        <v>107605911</v>
      </c>
      <c r="P13" s="155">
        <f t="shared" si="3"/>
        <v>0</v>
      </c>
      <c r="Q13" s="155">
        <f t="shared" si="3"/>
        <v>0</v>
      </c>
      <c r="R13" s="155">
        <f t="shared" si="3"/>
        <v>37649352</v>
      </c>
      <c r="S13" s="155">
        <f t="shared" si="3"/>
        <v>2046861</v>
      </c>
      <c r="T13" s="217">
        <f t="shared" si="3"/>
        <v>495123236</v>
      </c>
    </row>
    <row r="14" spans="1:20" ht="24.75" customHeight="1">
      <c r="A14" s="141"/>
      <c r="B14" s="141"/>
      <c r="C14" s="151" t="s">
        <v>5</v>
      </c>
      <c r="D14" s="690" t="s">
        <v>32</v>
      </c>
      <c r="E14" s="690"/>
      <c r="F14" s="152" t="s">
        <v>33</v>
      </c>
      <c r="G14" s="483"/>
      <c r="H14" s="152" t="s">
        <v>127</v>
      </c>
      <c r="I14" s="483">
        <v>2025</v>
      </c>
      <c r="J14" s="153" t="s">
        <v>143</v>
      </c>
      <c r="K14" s="154">
        <v>0</v>
      </c>
      <c r="L14" s="155">
        <v>0</v>
      </c>
      <c r="M14" s="154">
        <v>0</v>
      </c>
      <c r="N14" s="154">
        <v>0</v>
      </c>
      <c r="O14" s="155">
        <v>0</v>
      </c>
      <c r="P14" s="155">
        <v>0</v>
      </c>
      <c r="Q14" s="155">
        <v>0</v>
      </c>
      <c r="R14" s="155">
        <v>0</v>
      </c>
      <c r="S14" s="155">
        <v>0</v>
      </c>
      <c r="T14" s="484">
        <v>0</v>
      </c>
    </row>
    <row r="15" spans="1:20" ht="18" customHeight="1">
      <c r="A15" s="141"/>
      <c r="B15" s="141"/>
      <c r="C15" s="151" t="s">
        <v>5</v>
      </c>
      <c r="D15" s="690" t="s">
        <v>32</v>
      </c>
      <c r="E15" s="690"/>
      <c r="F15" s="153" t="s">
        <v>144</v>
      </c>
      <c r="G15" s="483"/>
      <c r="H15" s="152"/>
      <c r="I15" s="483">
        <v>2025</v>
      </c>
      <c r="J15" s="153"/>
      <c r="K15" s="154">
        <v>0</v>
      </c>
      <c r="L15" s="155">
        <f>L12-L13</f>
        <v>1289200</v>
      </c>
      <c r="M15" s="154">
        <f t="shared" ref="M15:T15" si="4">M12-M13</f>
        <v>0</v>
      </c>
      <c r="N15" s="154">
        <f t="shared" si="4"/>
        <v>5688</v>
      </c>
      <c r="O15" s="154">
        <f t="shared" si="4"/>
        <v>14674089</v>
      </c>
      <c r="P15" s="154">
        <f t="shared" si="4"/>
        <v>0</v>
      </c>
      <c r="Q15" s="154">
        <f t="shared" si="4"/>
        <v>0</v>
      </c>
      <c r="R15" s="154">
        <f t="shared" si="4"/>
        <v>2350648</v>
      </c>
      <c r="S15" s="154">
        <f t="shared" si="4"/>
        <v>373139</v>
      </c>
      <c r="T15" s="217">
        <f t="shared" si="4"/>
        <v>18692764</v>
      </c>
    </row>
    <row r="16" spans="1:20" ht="20.25" customHeight="1">
      <c r="A16" s="141"/>
      <c r="B16" s="141"/>
      <c r="C16" s="151" t="s">
        <v>5</v>
      </c>
      <c r="D16" s="690" t="s">
        <v>32</v>
      </c>
      <c r="E16" s="690"/>
      <c r="F16" s="153" t="s">
        <v>145</v>
      </c>
      <c r="G16" s="483"/>
      <c r="H16" s="152"/>
      <c r="I16" s="483">
        <v>2025</v>
      </c>
      <c r="J16" s="153"/>
      <c r="K16" s="154">
        <v>0</v>
      </c>
      <c r="L16" s="154">
        <f>L13/L12*100</f>
        <v>81.582857142857151</v>
      </c>
      <c r="M16" s="154">
        <f t="shared" ref="M16:T16" si="5">M13/M12*100</f>
        <v>100</v>
      </c>
      <c r="N16" s="154">
        <f t="shared" si="5"/>
        <v>99.987881370376684</v>
      </c>
      <c r="O16" s="154">
        <f t="shared" si="5"/>
        <v>87.999600098135417</v>
      </c>
      <c r="P16" s="154">
        <v>0</v>
      </c>
      <c r="Q16" s="154">
        <v>0</v>
      </c>
      <c r="R16" s="449">
        <f t="shared" si="5"/>
        <v>94.123379999999997</v>
      </c>
      <c r="S16" s="449">
        <f t="shared" si="5"/>
        <v>84.581033057851243</v>
      </c>
      <c r="T16" s="449">
        <f t="shared" si="5"/>
        <v>96.361973157706259</v>
      </c>
    </row>
    <row r="17" spans="1:21" ht="24.95" customHeight="1">
      <c r="A17" s="141"/>
      <c r="B17" s="673"/>
      <c r="C17" s="673"/>
      <c r="D17" s="673"/>
      <c r="E17" s="141"/>
      <c r="F17" s="141"/>
      <c r="G17" s="141"/>
      <c r="H17" s="141"/>
      <c r="I17" s="141"/>
      <c r="J17" s="141"/>
      <c r="K17" s="141"/>
      <c r="L17" s="141"/>
      <c r="M17" s="141"/>
      <c r="N17" s="141"/>
      <c r="O17" s="141"/>
      <c r="P17" s="141"/>
      <c r="Q17" s="141"/>
      <c r="R17" s="141"/>
      <c r="S17" s="141"/>
    </row>
    <row r="21" spans="1:21" ht="18" customHeight="1">
      <c r="A21" s="141"/>
      <c r="B21" s="141"/>
      <c r="C21" s="696" t="s">
        <v>1346</v>
      </c>
      <c r="D21" s="696"/>
      <c r="E21" s="696"/>
      <c r="F21" s="696"/>
      <c r="G21" s="696"/>
      <c r="H21" s="696"/>
      <c r="I21" s="696"/>
      <c r="J21" s="696"/>
      <c r="K21" s="696"/>
      <c r="L21" s="696"/>
      <c r="M21" s="696"/>
      <c r="N21" s="696"/>
      <c r="O21" s="696"/>
      <c r="P21" s="696"/>
      <c r="Q21" s="696"/>
      <c r="R21" s="696"/>
      <c r="S21" s="696"/>
      <c r="T21" s="141"/>
      <c r="U21" s="141"/>
    </row>
    <row r="22" spans="1:21" ht="21" customHeight="1" thickBot="1">
      <c r="A22" s="141"/>
      <c r="B22" s="141"/>
      <c r="C22" s="697" t="s">
        <v>1311</v>
      </c>
      <c r="D22" s="697"/>
      <c r="E22" s="697"/>
      <c r="F22" s="697"/>
      <c r="G22" s="697"/>
      <c r="H22" s="697"/>
      <c r="I22" s="697"/>
      <c r="J22" s="697"/>
      <c r="K22" s="697"/>
      <c r="L22" s="697"/>
      <c r="M22" s="697"/>
      <c r="N22" s="697"/>
      <c r="O22" s="697"/>
      <c r="P22" s="697"/>
      <c r="Q22" s="697"/>
      <c r="R22" s="697"/>
      <c r="S22" s="697"/>
      <c r="T22" s="697"/>
      <c r="U22" s="697"/>
    </row>
    <row r="23" spans="1:21" ht="15" customHeight="1" thickTop="1" thickBot="1">
      <c r="A23" s="698"/>
      <c r="B23" s="698"/>
      <c r="C23" s="699" t="s">
        <v>121</v>
      </c>
      <c r="D23" s="692" t="s">
        <v>30</v>
      </c>
      <c r="E23" s="692"/>
      <c r="F23" s="692" t="s">
        <v>122</v>
      </c>
      <c r="G23" s="692" t="s">
        <v>123</v>
      </c>
      <c r="H23" s="700" t="s">
        <v>124</v>
      </c>
      <c r="I23" s="692" t="s">
        <v>9</v>
      </c>
      <c r="J23" s="692" t="s">
        <v>125</v>
      </c>
      <c r="K23" s="693" t="s">
        <v>126</v>
      </c>
      <c r="L23" s="693"/>
      <c r="M23" s="693"/>
      <c r="N23" s="693"/>
      <c r="O23" s="693"/>
      <c r="P23" s="693"/>
      <c r="Q23" s="693"/>
      <c r="R23" s="693"/>
      <c r="S23" s="693"/>
      <c r="T23" s="693"/>
      <c r="U23" s="693"/>
    </row>
    <row r="24" spans="1:21" ht="15" customHeight="1" thickTop="1" thickBot="1">
      <c r="A24" s="698"/>
      <c r="B24" s="698"/>
      <c r="C24" s="699"/>
      <c r="D24" s="692"/>
      <c r="E24" s="692"/>
      <c r="F24" s="692"/>
      <c r="G24" s="692"/>
      <c r="H24" s="700"/>
      <c r="I24" s="692"/>
      <c r="J24" s="692"/>
      <c r="K24" s="478" t="s">
        <v>66</v>
      </c>
      <c r="L24" s="478" t="s">
        <v>68</v>
      </c>
      <c r="M24" s="478" t="s">
        <v>51</v>
      </c>
      <c r="N24" s="478" t="s">
        <v>53</v>
      </c>
      <c r="O24" s="478" t="s">
        <v>55</v>
      </c>
      <c r="P24" s="478" t="s">
        <v>57</v>
      </c>
      <c r="Q24" s="478" t="s">
        <v>59</v>
      </c>
      <c r="R24" s="478" t="s">
        <v>61</v>
      </c>
      <c r="S24" s="694" t="s">
        <v>63</v>
      </c>
      <c r="T24" s="694"/>
      <c r="U24" s="479" t="s">
        <v>127</v>
      </c>
    </row>
    <row r="25" spans="1:21" ht="51.75" thickTop="1">
      <c r="A25" s="141"/>
      <c r="B25" s="141"/>
      <c r="C25" s="699"/>
      <c r="D25" s="692"/>
      <c r="E25" s="692"/>
      <c r="F25" s="692"/>
      <c r="G25" s="692"/>
      <c r="H25" s="700"/>
      <c r="I25" s="480" t="s">
        <v>128</v>
      </c>
      <c r="J25" s="692"/>
      <c r="K25" s="481" t="s">
        <v>129</v>
      </c>
      <c r="L25" s="481" t="s">
        <v>130</v>
      </c>
      <c r="M25" s="481" t="s">
        <v>131</v>
      </c>
      <c r="N25" s="481" t="s">
        <v>132</v>
      </c>
      <c r="O25" s="481" t="s">
        <v>133</v>
      </c>
      <c r="P25" s="481" t="s">
        <v>134</v>
      </c>
      <c r="Q25" s="481" t="s">
        <v>135</v>
      </c>
      <c r="R25" s="481" t="s">
        <v>136</v>
      </c>
      <c r="S25" s="695" t="s">
        <v>137</v>
      </c>
      <c r="T25" s="695"/>
      <c r="U25" s="482" t="s">
        <v>127</v>
      </c>
    </row>
    <row r="26" spans="1:21">
      <c r="A26" s="485"/>
      <c r="B26" s="485"/>
      <c r="C26" s="151" t="s">
        <v>5</v>
      </c>
      <c r="D26" s="690" t="s">
        <v>34</v>
      </c>
      <c r="E26" s="690"/>
      <c r="F26" s="153" t="s">
        <v>35</v>
      </c>
      <c r="G26" s="483" t="s">
        <v>138</v>
      </c>
      <c r="H26" s="153" t="s">
        <v>139</v>
      </c>
      <c r="I26" s="483">
        <v>2025</v>
      </c>
      <c r="J26" s="153" t="s">
        <v>140</v>
      </c>
      <c r="K26" s="154">
        <v>0</v>
      </c>
      <c r="L26" s="154">
        <v>183987000</v>
      </c>
      <c r="M26" s="154">
        <v>1343629000</v>
      </c>
      <c r="N26" s="154">
        <v>215050000</v>
      </c>
      <c r="O26" s="154">
        <v>664111000</v>
      </c>
      <c r="P26" s="154">
        <v>0</v>
      </c>
      <c r="Q26" s="154">
        <v>0</v>
      </c>
      <c r="R26" s="154">
        <v>0</v>
      </c>
      <c r="S26" s="691">
        <v>0</v>
      </c>
      <c r="T26" s="691"/>
      <c r="U26" s="217">
        <f t="shared" ref="U26:U49" si="6">SUM(K26:T26)</f>
        <v>2406777000</v>
      </c>
    </row>
    <row r="27" spans="1:21">
      <c r="A27" s="485"/>
      <c r="B27" s="485"/>
      <c r="C27" s="151" t="s">
        <v>5</v>
      </c>
      <c r="D27" s="690" t="s">
        <v>34</v>
      </c>
      <c r="E27" s="690"/>
      <c r="F27" s="153" t="s">
        <v>35</v>
      </c>
      <c r="G27" s="483" t="s">
        <v>138</v>
      </c>
      <c r="H27" s="153" t="s">
        <v>139</v>
      </c>
      <c r="I27" s="483">
        <v>2025</v>
      </c>
      <c r="J27" s="153" t="s">
        <v>141</v>
      </c>
      <c r="K27" s="154">
        <v>0</v>
      </c>
      <c r="L27" s="154">
        <v>168085316</v>
      </c>
      <c r="M27" s="154">
        <v>1433549000</v>
      </c>
      <c r="N27" s="154">
        <v>240130000</v>
      </c>
      <c r="O27" s="154">
        <v>984884000</v>
      </c>
      <c r="P27" s="154">
        <v>0</v>
      </c>
      <c r="Q27" s="154">
        <v>0</v>
      </c>
      <c r="R27" s="154">
        <v>0</v>
      </c>
      <c r="S27" s="691">
        <v>5830910</v>
      </c>
      <c r="T27" s="691"/>
      <c r="U27" s="217">
        <f t="shared" si="6"/>
        <v>2832479226</v>
      </c>
    </row>
    <row r="28" spans="1:21">
      <c r="A28" s="485"/>
      <c r="B28" s="485"/>
      <c r="C28" s="151" t="s">
        <v>5</v>
      </c>
      <c r="D28" s="690" t="s">
        <v>34</v>
      </c>
      <c r="E28" s="690"/>
      <c r="F28" s="153" t="s">
        <v>35</v>
      </c>
      <c r="G28" s="483" t="s">
        <v>138</v>
      </c>
      <c r="H28" s="153" t="s">
        <v>139</v>
      </c>
      <c r="I28" s="483">
        <v>2025</v>
      </c>
      <c r="J28" s="153" t="s">
        <v>142</v>
      </c>
      <c r="K28" s="154">
        <v>0</v>
      </c>
      <c r="L28" s="154">
        <v>164383896</v>
      </c>
      <c r="M28" s="154">
        <v>1426629863</v>
      </c>
      <c r="N28" s="154">
        <v>236898450</v>
      </c>
      <c r="O28" s="154">
        <v>964322969</v>
      </c>
      <c r="P28" s="154">
        <v>0</v>
      </c>
      <c r="Q28" s="154">
        <v>0</v>
      </c>
      <c r="R28" s="154">
        <v>0</v>
      </c>
      <c r="S28" s="691">
        <v>3968694</v>
      </c>
      <c r="T28" s="691"/>
      <c r="U28" s="217">
        <f t="shared" si="6"/>
        <v>2796203872</v>
      </c>
    </row>
    <row r="29" spans="1:21">
      <c r="A29" s="485"/>
      <c r="B29" s="485"/>
      <c r="C29" s="151" t="s">
        <v>5</v>
      </c>
      <c r="D29" s="690" t="s">
        <v>34</v>
      </c>
      <c r="E29" s="690"/>
      <c r="F29" s="153" t="s">
        <v>35</v>
      </c>
      <c r="G29" s="483" t="s">
        <v>138</v>
      </c>
      <c r="H29" s="153" t="s">
        <v>139</v>
      </c>
      <c r="I29" s="483">
        <v>2025</v>
      </c>
      <c r="J29" s="153" t="s">
        <v>143</v>
      </c>
      <c r="K29" s="154">
        <v>0</v>
      </c>
      <c r="L29" s="154">
        <v>0</v>
      </c>
      <c r="M29" s="154">
        <v>0</v>
      </c>
      <c r="N29" s="154">
        <v>0</v>
      </c>
      <c r="O29" s="154">
        <v>0</v>
      </c>
      <c r="P29" s="154">
        <v>0</v>
      </c>
      <c r="Q29" s="154">
        <v>0</v>
      </c>
      <c r="R29" s="154">
        <v>0</v>
      </c>
      <c r="S29" s="691">
        <v>0</v>
      </c>
      <c r="T29" s="691"/>
      <c r="U29" s="217">
        <f t="shared" si="6"/>
        <v>0</v>
      </c>
    </row>
    <row r="30" spans="1:21">
      <c r="A30" s="485"/>
      <c r="B30" s="485"/>
      <c r="C30" s="151" t="s">
        <v>5</v>
      </c>
      <c r="D30" s="690" t="s">
        <v>34</v>
      </c>
      <c r="E30" s="690"/>
      <c r="F30" s="153" t="s">
        <v>35</v>
      </c>
      <c r="G30" s="483" t="s">
        <v>341</v>
      </c>
      <c r="H30" s="153" t="s">
        <v>342</v>
      </c>
      <c r="I30" s="483">
        <v>2025</v>
      </c>
      <c r="J30" s="153" t="s">
        <v>140</v>
      </c>
      <c r="K30" s="154">
        <v>0</v>
      </c>
      <c r="L30" s="154">
        <v>158000000</v>
      </c>
      <c r="M30" s="154">
        <v>0</v>
      </c>
      <c r="N30" s="154">
        <v>0</v>
      </c>
      <c r="O30" s="154">
        <v>0</v>
      </c>
      <c r="P30" s="154">
        <v>0</v>
      </c>
      <c r="Q30" s="154">
        <v>0</v>
      </c>
      <c r="R30" s="154">
        <v>0</v>
      </c>
      <c r="S30" s="691">
        <v>0</v>
      </c>
      <c r="T30" s="691"/>
      <c r="U30" s="217">
        <f t="shared" si="6"/>
        <v>158000000</v>
      </c>
    </row>
    <row r="31" spans="1:21">
      <c r="A31" s="485"/>
      <c r="B31" s="485"/>
      <c r="C31" s="151" t="s">
        <v>5</v>
      </c>
      <c r="D31" s="690" t="s">
        <v>34</v>
      </c>
      <c r="E31" s="690"/>
      <c r="F31" s="153" t="s">
        <v>35</v>
      </c>
      <c r="G31" s="483" t="s">
        <v>341</v>
      </c>
      <c r="H31" s="153" t="s">
        <v>342</v>
      </c>
      <c r="I31" s="483">
        <v>2025</v>
      </c>
      <c r="J31" s="153" t="s">
        <v>141</v>
      </c>
      <c r="K31" s="154">
        <v>0</v>
      </c>
      <c r="L31" s="154">
        <v>106123000</v>
      </c>
      <c r="M31" s="154">
        <v>0</v>
      </c>
      <c r="N31" s="154">
        <v>0</v>
      </c>
      <c r="O31" s="154">
        <v>0</v>
      </c>
      <c r="P31" s="154">
        <v>0</v>
      </c>
      <c r="Q31" s="154">
        <v>0</v>
      </c>
      <c r="R31" s="154">
        <v>0</v>
      </c>
      <c r="S31" s="691">
        <v>0</v>
      </c>
      <c r="T31" s="691"/>
      <c r="U31" s="217">
        <f t="shared" si="6"/>
        <v>106123000</v>
      </c>
    </row>
    <row r="32" spans="1:21">
      <c r="A32" s="485"/>
      <c r="B32" s="485"/>
      <c r="C32" s="151" t="s">
        <v>5</v>
      </c>
      <c r="D32" s="690" t="s">
        <v>34</v>
      </c>
      <c r="E32" s="690"/>
      <c r="F32" s="153" t="s">
        <v>35</v>
      </c>
      <c r="G32" s="483" t="s">
        <v>341</v>
      </c>
      <c r="H32" s="153" t="s">
        <v>342</v>
      </c>
      <c r="I32" s="483">
        <v>2025</v>
      </c>
      <c r="J32" s="153" t="s">
        <v>142</v>
      </c>
      <c r="K32" s="154">
        <v>0</v>
      </c>
      <c r="L32" s="154">
        <v>105776780</v>
      </c>
      <c r="M32" s="154">
        <v>0</v>
      </c>
      <c r="N32" s="154">
        <v>0</v>
      </c>
      <c r="O32" s="154">
        <v>0</v>
      </c>
      <c r="P32" s="154">
        <v>0</v>
      </c>
      <c r="Q32" s="154">
        <v>0</v>
      </c>
      <c r="R32" s="154">
        <v>0</v>
      </c>
      <c r="S32" s="691">
        <v>0</v>
      </c>
      <c r="T32" s="691"/>
      <c r="U32" s="217">
        <f t="shared" si="6"/>
        <v>105776780</v>
      </c>
    </row>
    <row r="33" spans="1:21">
      <c r="A33" s="485"/>
      <c r="B33" s="485"/>
      <c r="C33" s="151" t="s">
        <v>5</v>
      </c>
      <c r="D33" s="690" t="s">
        <v>34</v>
      </c>
      <c r="E33" s="690"/>
      <c r="F33" s="153" t="s">
        <v>35</v>
      </c>
      <c r="G33" s="483" t="s">
        <v>341</v>
      </c>
      <c r="H33" s="153" t="s">
        <v>342</v>
      </c>
      <c r="I33" s="483">
        <v>2025</v>
      </c>
      <c r="J33" s="153" t="s">
        <v>143</v>
      </c>
      <c r="K33" s="154">
        <v>0</v>
      </c>
      <c r="L33" s="154">
        <v>0</v>
      </c>
      <c r="M33" s="154">
        <v>0</v>
      </c>
      <c r="N33" s="154">
        <v>0</v>
      </c>
      <c r="O33" s="154">
        <v>0</v>
      </c>
      <c r="P33" s="154">
        <v>0</v>
      </c>
      <c r="Q33" s="154">
        <v>0</v>
      </c>
      <c r="R33" s="154">
        <v>0</v>
      </c>
      <c r="S33" s="691">
        <v>0</v>
      </c>
      <c r="T33" s="691"/>
      <c r="U33" s="217">
        <f t="shared" si="6"/>
        <v>0</v>
      </c>
    </row>
    <row r="34" spans="1:21">
      <c r="A34" s="485"/>
      <c r="B34" s="485"/>
      <c r="C34" s="151" t="s">
        <v>5</v>
      </c>
      <c r="D34" s="690" t="s">
        <v>34</v>
      </c>
      <c r="E34" s="690"/>
      <c r="F34" s="153" t="s">
        <v>35</v>
      </c>
      <c r="G34" s="483" t="s">
        <v>343</v>
      </c>
      <c r="H34" s="153" t="s">
        <v>344</v>
      </c>
      <c r="I34" s="483">
        <v>2025</v>
      </c>
      <c r="J34" s="153" t="s">
        <v>140</v>
      </c>
      <c r="K34" s="154">
        <v>0</v>
      </c>
      <c r="L34" s="154">
        <v>1013000</v>
      </c>
      <c r="M34" s="154">
        <v>0</v>
      </c>
      <c r="N34" s="154">
        <v>0</v>
      </c>
      <c r="O34" s="154">
        <v>0</v>
      </c>
      <c r="P34" s="154">
        <v>0</v>
      </c>
      <c r="Q34" s="154">
        <v>0</v>
      </c>
      <c r="R34" s="154">
        <v>0</v>
      </c>
      <c r="S34" s="691">
        <v>0</v>
      </c>
      <c r="T34" s="691"/>
      <c r="U34" s="217">
        <f t="shared" si="6"/>
        <v>1013000</v>
      </c>
    </row>
    <row r="35" spans="1:21">
      <c r="A35" s="485"/>
      <c r="B35" s="485"/>
      <c r="C35" s="151" t="s">
        <v>5</v>
      </c>
      <c r="D35" s="690" t="s">
        <v>34</v>
      </c>
      <c r="E35" s="690"/>
      <c r="F35" s="153" t="s">
        <v>35</v>
      </c>
      <c r="G35" s="483" t="s">
        <v>343</v>
      </c>
      <c r="H35" s="153" t="s">
        <v>344</v>
      </c>
      <c r="I35" s="483">
        <v>2025</v>
      </c>
      <c r="J35" s="153" t="s">
        <v>141</v>
      </c>
      <c r="K35" s="154">
        <v>0</v>
      </c>
      <c r="L35" s="154">
        <v>13652000</v>
      </c>
      <c r="M35" s="154">
        <v>0</v>
      </c>
      <c r="N35" s="154">
        <v>0</v>
      </c>
      <c r="O35" s="154">
        <v>0</v>
      </c>
      <c r="P35" s="154">
        <v>0</v>
      </c>
      <c r="Q35" s="154">
        <v>0</v>
      </c>
      <c r="R35" s="154">
        <v>0</v>
      </c>
      <c r="S35" s="691">
        <v>0</v>
      </c>
      <c r="T35" s="691"/>
      <c r="U35" s="217">
        <f t="shared" si="6"/>
        <v>13652000</v>
      </c>
    </row>
    <row r="36" spans="1:21">
      <c r="A36" s="485"/>
      <c r="B36" s="485"/>
      <c r="C36" s="151" t="s">
        <v>5</v>
      </c>
      <c r="D36" s="690" t="s">
        <v>34</v>
      </c>
      <c r="E36" s="690"/>
      <c r="F36" s="153" t="s">
        <v>35</v>
      </c>
      <c r="G36" s="483" t="s">
        <v>343</v>
      </c>
      <c r="H36" s="153" t="s">
        <v>344</v>
      </c>
      <c r="I36" s="483">
        <v>2025</v>
      </c>
      <c r="J36" s="153" t="s">
        <v>142</v>
      </c>
      <c r="K36" s="154">
        <v>0</v>
      </c>
      <c r="L36" s="154">
        <v>13575000</v>
      </c>
      <c r="M36" s="154">
        <v>0</v>
      </c>
      <c r="N36" s="154">
        <v>0</v>
      </c>
      <c r="O36" s="154">
        <v>0</v>
      </c>
      <c r="P36" s="154">
        <v>0</v>
      </c>
      <c r="Q36" s="154">
        <v>0</v>
      </c>
      <c r="R36" s="154">
        <v>0</v>
      </c>
      <c r="S36" s="691">
        <v>0</v>
      </c>
      <c r="T36" s="691"/>
      <c r="U36" s="217">
        <f t="shared" si="6"/>
        <v>13575000</v>
      </c>
    </row>
    <row r="37" spans="1:21">
      <c r="A37" s="485"/>
      <c r="B37" s="485"/>
      <c r="C37" s="151" t="s">
        <v>5</v>
      </c>
      <c r="D37" s="690" t="s">
        <v>34</v>
      </c>
      <c r="E37" s="690"/>
      <c r="F37" s="153" t="s">
        <v>35</v>
      </c>
      <c r="G37" s="483" t="s">
        <v>343</v>
      </c>
      <c r="H37" s="153" t="s">
        <v>344</v>
      </c>
      <c r="I37" s="483">
        <v>2025</v>
      </c>
      <c r="J37" s="153" t="s">
        <v>143</v>
      </c>
      <c r="K37" s="154">
        <v>0</v>
      </c>
      <c r="L37" s="154">
        <v>0</v>
      </c>
      <c r="M37" s="154">
        <v>0</v>
      </c>
      <c r="N37" s="154">
        <v>0</v>
      </c>
      <c r="O37" s="154">
        <v>0</v>
      </c>
      <c r="P37" s="154">
        <v>0</v>
      </c>
      <c r="Q37" s="154">
        <v>0</v>
      </c>
      <c r="R37" s="154">
        <v>0</v>
      </c>
      <c r="S37" s="691">
        <v>0</v>
      </c>
      <c r="T37" s="691"/>
      <c r="U37" s="217">
        <f t="shared" si="6"/>
        <v>0</v>
      </c>
    </row>
    <row r="38" spans="1:21">
      <c r="A38" s="485"/>
      <c r="B38" s="485"/>
      <c r="C38" s="151" t="s">
        <v>5</v>
      </c>
      <c r="D38" s="690" t="s">
        <v>34</v>
      </c>
      <c r="E38" s="690"/>
      <c r="F38" s="153" t="s">
        <v>35</v>
      </c>
      <c r="G38" s="483" t="s">
        <v>345</v>
      </c>
      <c r="H38" s="153" t="s">
        <v>346</v>
      </c>
      <c r="I38" s="483">
        <v>2025</v>
      </c>
      <c r="J38" s="153" t="s">
        <v>140</v>
      </c>
      <c r="K38" s="154">
        <v>0</v>
      </c>
      <c r="L38" s="154">
        <v>15000000</v>
      </c>
      <c r="M38" s="154">
        <v>0</v>
      </c>
      <c r="N38" s="154">
        <v>0</v>
      </c>
      <c r="O38" s="154">
        <v>0</v>
      </c>
      <c r="P38" s="154">
        <v>0</v>
      </c>
      <c r="Q38" s="154">
        <v>0</v>
      </c>
      <c r="R38" s="154">
        <v>0</v>
      </c>
      <c r="S38" s="691">
        <v>0</v>
      </c>
      <c r="T38" s="691"/>
      <c r="U38" s="217">
        <f t="shared" si="6"/>
        <v>15000000</v>
      </c>
    </row>
    <row r="39" spans="1:21">
      <c r="A39" s="485"/>
      <c r="B39" s="485"/>
      <c r="C39" s="151" t="s">
        <v>5</v>
      </c>
      <c r="D39" s="690" t="s">
        <v>34</v>
      </c>
      <c r="E39" s="690"/>
      <c r="F39" s="153" t="s">
        <v>35</v>
      </c>
      <c r="G39" s="483" t="s">
        <v>345</v>
      </c>
      <c r="H39" s="153" t="s">
        <v>346</v>
      </c>
      <c r="I39" s="483">
        <v>2025</v>
      </c>
      <c r="J39" s="153" t="s">
        <v>141</v>
      </c>
      <c r="K39" s="154">
        <v>0</v>
      </c>
      <c r="L39" s="154">
        <v>937684</v>
      </c>
      <c r="M39" s="154">
        <v>0</v>
      </c>
      <c r="N39" s="154">
        <v>0</v>
      </c>
      <c r="O39" s="154">
        <v>0</v>
      </c>
      <c r="P39" s="154">
        <v>0</v>
      </c>
      <c r="Q39" s="154">
        <v>0</v>
      </c>
      <c r="R39" s="154">
        <v>0</v>
      </c>
      <c r="S39" s="691">
        <v>0</v>
      </c>
      <c r="T39" s="691"/>
      <c r="U39" s="217">
        <f t="shared" si="6"/>
        <v>937684</v>
      </c>
    </row>
    <row r="40" spans="1:21">
      <c r="A40" s="485"/>
      <c r="B40" s="485"/>
      <c r="C40" s="151" t="s">
        <v>5</v>
      </c>
      <c r="D40" s="690" t="s">
        <v>34</v>
      </c>
      <c r="E40" s="690"/>
      <c r="F40" s="153" t="s">
        <v>35</v>
      </c>
      <c r="G40" s="483" t="s">
        <v>345</v>
      </c>
      <c r="H40" s="153" t="s">
        <v>346</v>
      </c>
      <c r="I40" s="483">
        <v>2025</v>
      </c>
      <c r="J40" s="153" t="s">
        <v>142</v>
      </c>
      <c r="K40" s="154">
        <v>0</v>
      </c>
      <c r="L40" s="154">
        <v>930713</v>
      </c>
      <c r="M40" s="154">
        <v>0</v>
      </c>
      <c r="N40" s="154">
        <v>0</v>
      </c>
      <c r="O40" s="154">
        <v>0</v>
      </c>
      <c r="P40" s="154">
        <v>0</v>
      </c>
      <c r="Q40" s="154">
        <v>0</v>
      </c>
      <c r="R40" s="154">
        <v>0</v>
      </c>
      <c r="S40" s="691">
        <v>0</v>
      </c>
      <c r="T40" s="691"/>
      <c r="U40" s="217">
        <f t="shared" si="6"/>
        <v>930713</v>
      </c>
    </row>
    <row r="41" spans="1:21">
      <c r="A41" s="485"/>
      <c r="B41" s="485"/>
      <c r="C41" s="151" t="s">
        <v>5</v>
      </c>
      <c r="D41" s="690" t="s">
        <v>34</v>
      </c>
      <c r="E41" s="690"/>
      <c r="F41" s="153" t="s">
        <v>35</v>
      </c>
      <c r="G41" s="483" t="s">
        <v>345</v>
      </c>
      <c r="H41" s="153" t="s">
        <v>346</v>
      </c>
      <c r="I41" s="483">
        <v>2025</v>
      </c>
      <c r="J41" s="153" t="s">
        <v>143</v>
      </c>
      <c r="K41" s="154">
        <v>0</v>
      </c>
      <c r="L41" s="154">
        <v>0</v>
      </c>
      <c r="M41" s="154">
        <v>0</v>
      </c>
      <c r="N41" s="154">
        <v>0</v>
      </c>
      <c r="O41" s="154">
        <v>0</v>
      </c>
      <c r="P41" s="154">
        <v>0</v>
      </c>
      <c r="Q41" s="154">
        <v>0</v>
      </c>
      <c r="R41" s="154">
        <v>0</v>
      </c>
      <c r="S41" s="691">
        <v>0</v>
      </c>
      <c r="T41" s="691"/>
      <c r="U41" s="217">
        <f t="shared" si="6"/>
        <v>0</v>
      </c>
    </row>
    <row r="42" spans="1:21">
      <c r="A42" s="485"/>
      <c r="B42" s="485"/>
      <c r="C42" s="151" t="s">
        <v>5</v>
      </c>
      <c r="D42" s="690" t="s">
        <v>34</v>
      </c>
      <c r="E42" s="690"/>
      <c r="F42" s="153" t="s">
        <v>35</v>
      </c>
      <c r="G42" s="483" t="s">
        <v>5</v>
      </c>
      <c r="H42" s="153" t="s">
        <v>347</v>
      </c>
      <c r="I42" s="483">
        <v>2025</v>
      </c>
      <c r="J42" s="153" t="s">
        <v>140</v>
      </c>
      <c r="K42" s="154">
        <v>0</v>
      </c>
      <c r="L42" s="154">
        <v>0</v>
      </c>
      <c r="M42" s="154">
        <v>1500000</v>
      </c>
      <c r="N42" s="154">
        <v>250000</v>
      </c>
      <c r="O42" s="154">
        <v>0</v>
      </c>
      <c r="P42" s="154">
        <v>0</v>
      </c>
      <c r="Q42" s="154">
        <v>0</v>
      </c>
      <c r="R42" s="154">
        <v>0</v>
      </c>
      <c r="S42" s="691">
        <v>0</v>
      </c>
      <c r="T42" s="691"/>
      <c r="U42" s="217">
        <f t="shared" si="6"/>
        <v>1750000</v>
      </c>
    </row>
    <row r="43" spans="1:21">
      <c r="A43" s="485"/>
      <c r="B43" s="485"/>
      <c r="C43" s="151" t="s">
        <v>5</v>
      </c>
      <c r="D43" s="690" t="s">
        <v>34</v>
      </c>
      <c r="E43" s="690"/>
      <c r="F43" s="153" t="s">
        <v>35</v>
      </c>
      <c r="G43" s="483" t="s">
        <v>5</v>
      </c>
      <c r="H43" s="153" t="s">
        <v>347</v>
      </c>
      <c r="I43" s="483">
        <v>2025</v>
      </c>
      <c r="J43" s="153" t="s">
        <v>141</v>
      </c>
      <c r="K43" s="154">
        <v>0</v>
      </c>
      <c r="L43" s="154">
        <v>0</v>
      </c>
      <c r="M43" s="154">
        <v>1500000</v>
      </c>
      <c r="N43" s="154">
        <v>250000</v>
      </c>
      <c r="O43" s="154">
        <v>0</v>
      </c>
      <c r="P43" s="154">
        <v>0</v>
      </c>
      <c r="Q43" s="154">
        <v>0</v>
      </c>
      <c r="R43" s="154">
        <v>0</v>
      </c>
      <c r="S43" s="691">
        <v>0</v>
      </c>
      <c r="T43" s="691"/>
      <c r="U43" s="217">
        <f t="shared" si="6"/>
        <v>1750000</v>
      </c>
    </row>
    <row r="44" spans="1:21">
      <c r="A44" s="485"/>
      <c r="B44" s="485"/>
      <c r="C44" s="151" t="s">
        <v>5</v>
      </c>
      <c r="D44" s="690" t="s">
        <v>34</v>
      </c>
      <c r="E44" s="690"/>
      <c r="F44" s="153" t="s">
        <v>35</v>
      </c>
      <c r="G44" s="483" t="s">
        <v>5</v>
      </c>
      <c r="H44" s="153" t="s">
        <v>347</v>
      </c>
      <c r="I44" s="483">
        <v>2025</v>
      </c>
      <c r="J44" s="153" t="s">
        <v>142</v>
      </c>
      <c r="K44" s="154">
        <v>0</v>
      </c>
      <c r="L44" s="154">
        <v>0</v>
      </c>
      <c r="M44" s="154">
        <v>507214</v>
      </c>
      <c r="N44" s="154">
        <v>250000</v>
      </c>
      <c r="O44" s="154">
        <v>0</v>
      </c>
      <c r="P44" s="154">
        <v>0</v>
      </c>
      <c r="Q44" s="154">
        <v>0</v>
      </c>
      <c r="R44" s="154">
        <v>0</v>
      </c>
      <c r="S44" s="691">
        <v>0</v>
      </c>
      <c r="T44" s="691"/>
      <c r="U44" s="217">
        <f t="shared" si="6"/>
        <v>757214</v>
      </c>
    </row>
    <row r="45" spans="1:21">
      <c r="A45" s="485"/>
      <c r="B45" s="485"/>
      <c r="C45" s="151" t="s">
        <v>5</v>
      </c>
      <c r="D45" s="690" t="s">
        <v>34</v>
      </c>
      <c r="E45" s="690"/>
      <c r="F45" s="153" t="s">
        <v>35</v>
      </c>
      <c r="G45" s="483" t="s">
        <v>5</v>
      </c>
      <c r="H45" s="153" t="s">
        <v>347</v>
      </c>
      <c r="I45" s="483">
        <v>2025</v>
      </c>
      <c r="J45" s="153" t="s">
        <v>143</v>
      </c>
      <c r="K45" s="154">
        <v>0</v>
      </c>
      <c r="L45" s="154">
        <v>0</v>
      </c>
      <c r="M45" s="154">
        <v>0</v>
      </c>
      <c r="N45" s="154">
        <v>0</v>
      </c>
      <c r="O45" s="154">
        <v>0</v>
      </c>
      <c r="P45" s="154">
        <v>0</v>
      </c>
      <c r="Q45" s="154">
        <v>0</v>
      </c>
      <c r="R45" s="154">
        <v>0</v>
      </c>
      <c r="S45" s="691">
        <v>0</v>
      </c>
      <c r="T45" s="691"/>
      <c r="U45" s="217">
        <f t="shared" si="6"/>
        <v>0</v>
      </c>
    </row>
    <row r="46" spans="1:21" ht="23.1" customHeight="1">
      <c r="A46" s="485"/>
      <c r="B46" s="485"/>
      <c r="C46" s="151" t="s">
        <v>5</v>
      </c>
      <c r="D46" s="690" t="s">
        <v>34</v>
      </c>
      <c r="E46" s="690"/>
      <c r="F46" s="152" t="s">
        <v>35</v>
      </c>
      <c r="G46" s="483"/>
      <c r="H46" s="153" t="s">
        <v>127</v>
      </c>
      <c r="I46" s="483">
        <v>2025</v>
      </c>
      <c r="J46" s="153" t="s">
        <v>140</v>
      </c>
      <c r="K46" s="154">
        <v>0</v>
      </c>
      <c r="L46" s="154">
        <f t="shared" ref="L46:T49" si="7">L26+L30+L34+L38+L42</f>
        <v>358000000</v>
      </c>
      <c r="M46" s="154">
        <f t="shared" si="7"/>
        <v>1345129000</v>
      </c>
      <c r="N46" s="154">
        <f t="shared" si="7"/>
        <v>215300000</v>
      </c>
      <c r="O46" s="154">
        <f>O26+O30+O34+O38+O42</f>
        <v>664111000</v>
      </c>
      <c r="P46" s="154">
        <f t="shared" si="7"/>
        <v>0</v>
      </c>
      <c r="Q46" s="154">
        <f t="shared" si="7"/>
        <v>0</v>
      </c>
      <c r="R46" s="154">
        <f t="shared" si="7"/>
        <v>0</v>
      </c>
      <c r="S46" s="691">
        <f t="shared" si="7"/>
        <v>0</v>
      </c>
      <c r="T46" s="691">
        <f t="shared" si="7"/>
        <v>0</v>
      </c>
      <c r="U46" s="217">
        <f t="shared" si="6"/>
        <v>2582540000</v>
      </c>
    </row>
    <row r="47" spans="1:21" ht="23.1" customHeight="1">
      <c r="A47" s="485"/>
      <c r="B47" s="485"/>
      <c r="C47" s="151" t="s">
        <v>5</v>
      </c>
      <c r="D47" s="690" t="s">
        <v>34</v>
      </c>
      <c r="E47" s="690"/>
      <c r="F47" s="152" t="s">
        <v>35</v>
      </c>
      <c r="G47" s="483"/>
      <c r="H47" s="153" t="s">
        <v>127</v>
      </c>
      <c r="I47" s="483">
        <v>2025</v>
      </c>
      <c r="J47" s="153" t="s">
        <v>141</v>
      </c>
      <c r="K47" s="154">
        <v>0</v>
      </c>
      <c r="L47" s="154">
        <f t="shared" si="7"/>
        <v>288798000</v>
      </c>
      <c r="M47" s="154">
        <f>M27+M31+M35+M39+M43</f>
        <v>1435049000</v>
      </c>
      <c r="N47" s="154">
        <f t="shared" si="7"/>
        <v>240380000</v>
      </c>
      <c r="O47" s="154">
        <f>O27+O31+O35+O39+O43</f>
        <v>984884000</v>
      </c>
      <c r="P47" s="154">
        <f t="shared" si="7"/>
        <v>0</v>
      </c>
      <c r="Q47" s="154">
        <f t="shared" si="7"/>
        <v>0</v>
      </c>
      <c r="R47" s="154">
        <f t="shared" si="7"/>
        <v>0</v>
      </c>
      <c r="S47" s="691">
        <f t="shared" si="7"/>
        <v>5830910</v>
      </c>
      <c r="T47" s="691">
        <f t="shared" si="7"/>
        <v>0</v>
      </c>
      <c r="U47" s="217">
        <f t="shared" si="6"/>
        <v>2954941910</v>
      </c>
    </row>
    <row r="48" spans="1:21" ht="23.1" customHeight="1">
      <c r="A48" s="485"/>
      <c r="B48" s="485"/>
      <c r="C48" s="151" t="s">
        <v>5</v>
      </c>
      <c r="D48" s="690" t="s">
        <v>34</v>
      </c>
      <c r="E48" s="690"/>
      <c r="F48" s="152" t="s">
        <v>35</v>
      </c>
      <c r="G48" s="483"/>
      <c r="H48" s="153" t="s">
        <v>127</v>
      </c>
      <c r="I48" s="483">
        <v>2025</v>
      </c>
      <c r="J48" s="153" t="s">
        <v>142</v>
      </c>
      <c r="K48" s="154">
        <v>0</v>
      </c>
      <c r="L48" s="154">
        <f t="shared" si="7"/>
        <v>284666389</v>
      </c>
      <c r="M48" s="154">
        <f t="shared" si="7"/>
        <v>1427137077</v>
      </c>
      <c r="N48" s="154">
        <f t="shared" si="7"/>
        <v>237148450</v>
      </c>
      <c r="O48" s="154">
        <f>O28+O32+O36+O40+O44</f>
        <v>964322969</v>
      </c>
      <c r="P48" s="154">
        <f t="shared" si="7"/>
        <v>0</v>
      </c>
      <c r="Q48" s="154">
        <f t="shared" si="7"/>
        <v>0</v>
      </c>
      <c r="R48" s="154">
        <f t="shared" si="7"/>
        <v>0</v>
      </c>
      <c r="S48" s="691">
        <f t="shared" si="7"/>
        <v>3968694</v>
      </c>
      <c r="T48" s="691">
        <f t="shared" si="7"/>
        <v>0</v>
      </c>
      <c r="U48" s="217">
        <f t="shared" si="6"/>
        <v>2917243579</v>
      </c>
    </row>
    <row r="49" spans="1:21" ht="23.1" customHeight="1">
      <c r="A49" s="485"/>
      <c r="B49" s="485"/>
      <c r="C49" s="151" t="s">
        <v>5</v>
      </c>
      <c r="D49" s="690" t="s">
        <v>34</v>
      </c>
      <c r="E49" s="690"/>
      <c r="F49" s="152" t="s">
        <v>35</v>
      </c>
      <c r="G49" s="483"/>
      <c r="H49" s="153" t="s">
        <v>127</v>
      </c>
      <c r="I49" s="483">
        <v>2025</v>
      </c>
      <c r="J49" s="153" t="s">
        <v>143</v>
      </c>
      <c r="K49" s="154">
        <v>0</v>
      </c>
      <c r="L49" s="154">
        <f t="shared" si="7"/>
        <v>0</v>
      </c>
      <c r="M49" s="154">
        <f t="shared" si="7"/>
        <v>0</v>
      </c>
      <c r="N49" s="154">
        <f t="shared" si="7"/>
        <v>0</v>
      </c>
      <c r="O49" s="154">
        <f t="shared" si="7"/>
        <v>0</v>
      </c>
      <c r="P49" s="154">
        <f t="shared" si="7"/>
        <v>0</v>
      </c>
      <c r="Q49" s="154">
        <f t="shared" si="7"/>
        <v>0</v>
      </c>
      <c r="R49" s="154">
        <f t="shared" si="7"/>
        <v>0</v>
      </c>
      <c r="S49" s="691">
        <f t="shared" si="7"/>
        <v>0</v>
      </c>
      <c r="T49" s="691">
        <f t="shared" si="7"/>
        <v>0</v>
      </c>
      <c r="U49" s="217">
        <f t="shared" si="6"/>
        <v>0</v>
      </c>
    </row>
    <row r="50" spans="1:21" ht="15" customHeight="1">
      <c r="A50" s="485"/>
      <c r="B50" s="485"/>
      <c r="C50" s="151" t="s">
        <v>5</v>
      </c>
      <c r="D50" s="690" t="s">
        <v>34</v>
      </c>
      <c r="E50" s="690"/>
      <c r="F50" s="153" t="s">
        <v>144</v>
      </c>
      <c r="G50" s="483"/>
      <c r="H50" s="153"/>
      <c r="I50" s="483">
        <v>2025</v>
      </c>
      <c r="J50" s="153"/>
      <c r="K50" s="154">
        <v>0</v>
      </c>
      <c r="L50" s="154">
        <f>L47-L48</f>
        <v>4131611</v>
      </c>
      <c r="M50" s="154">
        <f t="shared" ref="M50:U50" si="8">M47-M48</f>
        <v>7911923</v>
      </c>
      <c r="N50" s="154">
        <f t="shared" si="8"/>
        <v>3231550</v>
      </c>
      <c r="O50" s="154">
        <f t="shared" si="8"/>
        <v>20561031</v>
      </c>
      <c r="P50" s="154">
        <f t="shared" si="8"/>
        <v>0</v>
      </c>
      <c r="Q50" s="154">
        <f t="shared" si="8"/>
        <v>0</v>
      </c>
      <c r="R50" s="154">
        <f t="shared" si="8"/>
        <v>0</v>
      </c>
      <c r="S50" s="691">
        <f t="shared" si="8"/>
        <v>1862216</v>
      </c>
      <c r="T50" s="691">
        <f t="shared" si="8"/>
        <v>0</v>
      </c>
      <c r="U50" s="217">
        <f t="shared" si="8"/>
        <v>37698331</v>
      </c>
    </row>
    <row r="51" spans="1:21" ht="15" customHeight="1">
      <c r="A51" s="485"/>
      <c r="B51" s="485"/>
      <c r="C51" s="151" t="s">
        <v>5</v>
      </c>
      <c r="D51" s="690" t="s">
        <v>34</v>
      </c>
      <c r="E51" s="690"/>
      <c r="F51" s="153" t="s">
        <v>145</v>
      </c>
      <c r="G51" s="483"/>
      <c r="H51" s="153"/>
      <c r="I51" s="483">
        <v>2025</v>
      </c>
      <c r="J51" s="153"/>
      <c r="K51" s="154">
        <v>0</v>
      </c>
      <c r="L51" s="154">
        <f>L48/L47*100</f>
        <v>98.569376865490753</v>
      </c>
      <c r="M51" s="154">
        <f>M48/M47*100</f>
        <v>99.448665306898931</v>
      </c>
      <c r="N51" s="154">
        <f>N48/N47*100</f>
        <v>98.655649388468262</v>
      </c>
      <c r="O51" s="154">
        <f>O48/O47*100</f>
        <v>97.91233982885295</v>
      </c>
      <c r="P51" s="154">
        <v>0</v>
      </c>
      <c r="Q51" s="154">
        <v>0</v>
      </c>
      <c r="R51" s="154">
        <v>0</v>
      </c>
      <c r="S51" s="691">
        <f>S48/S47*100</f>
        <v>68.063029612873464</v>
      </c>
      <c r="T51" s="691" t="e">
        <f>T48/T47*100</f>
        <v>#DIV/0!</v>
      </c>
      <c r="U51" s="217">
        <f>U48/U47*100</f>
        <v>98.724227678641569</v>
      </c>
    </row>
    <row r="52" spans="1:21" ht="15" customHeight="1">
      <c r="A52" s="485"/>
      <c r="B52" s="485"/>
      <c r="C52" s="151" t="s">
        <v>5</v>
      </c>
      <c r="D52" s="690" t="s">
        <v>34</v>
      </c>
      <c r="E52" s="690"/>
      <c r="F52" s="153" t="s">
        <v>348</v>
      </c>
      <c r="G52" s="483" t="s">
        <v>349</v>
      </c>
      <c r="H52" s="153"/>
      <c r="I52" s="483">
        <v>2025</v>
      </c>
      <c r="J52" s="153" t="s">
        <v>142</v>
      </c>
      <c r="K52" s="154">
        <v>0</v>
      </c>
      <c r="L52" s="154">
        <v>0</v>
      </c>
      <c r="M52" s="154">
        <v>0</v>
      </c>
      <c r="N52" s="154">
        <v>0</v>
      </c>
      <c r="O52" s="154">
        <v>1047052</v>
      </c>
      <c r="P52" s="154">
        <v>0</v>
      </c>
      <c r="Q52" s="154">
        <v>0</v>
      </c>
      <c r="R52" s="154">
        <v>0</v>
      </c>
      <c r="S52" s="691">
        <v>0</v>
      </c>
      <c r="T52" s="691"/>
      <c r="U52" s="217">
        <f>SUM(K52:T52)</f>
        <v>1047052</v>
      </c>
    </row>
    <row r="53" spans="1:21" ht="24.95" customHeight="1">
      <c r="A53" s="141"/>
      <c r="B53" s="673"/>
      <c r="C53" s="673"/>
      <c r="D53" s="673"/>
      <c r="E53" s="141"/>
      <c r="F53" s="141"/>
      <c r="G53" s="141"/>
      <c r="H53" s="141"/>
      <c r="I53" s="141"/>
      <c r="J53" s="141"/>
      <c r="K53" s="141"/>
      <c r="L53" s="141"/>
      <c r="M53" s="141"/>
      <c r="N53" s="141"/>
      <c r="O53" s="141"/>
      <c r="P53" s="141"/>
      <c r="Q53" s="141"/>
      <c r="R53" s="141"/>
      <c r="S53" s="141"/>
      <c r="T53" s="141"/>
      <c r="U53" s="141"/>
    </row>
    <row r="57" spans="1:21">
      <c r="A57" s="722" t="s">
        <v>1347</v>
      </c>
      <c r="B57" s="722"/>
      <c r="C57" s="722"/>
      <c r="D57" s="722"/>
      <c r="E57" s="722"/>
      <c r="F57" s="722"/>
      <c r="G57" s="722"/>
      <c r="H57" s="722"/>
      <c r="I57" s="722"/>
      <c r="J57" s="722"/>
      <c r="K57" s="722"/>
      <c r="L57" s="722"/>
      <c r="M57" s="722"/>
      <c r="N57" s="722"/>
      <c r="O57" s="722"/>
      <c r="P57" s="722"/>
      <c r="Q57" s="722"/>
      <c r="R57" s="486"/>
    </row>
    <row r="58" spans="1:21" ht="13.5" thickBot="1">
      <c r="A58" s="723" t="s">
        <v>1311</v>
      </c>
      <c r="B58" s="723"/>
      <c r="C58" s="723"/>
      <c r="D58" s="723"/>
      <c r="E58" s="723"/>
      <c r="F58" s="723"/>
      <c r="G58" s="723"/>
      <c r="H58" s="723"/>
      <c r="I58" s="723"/>
      <c r="J58" s="723"/>
      <c r="K58" s="723"/>
      <c r="L58" s="723"/>
      <c r="M58" s="723"/>
      <c r="N58" s="723"/>
      <c r="O58" s="723"/>
      <c r="P58" s="723"/>
      <c r="Q58" s="723"/>
      <c r="R58" s="723"/>
    </row>
    <row r="59" spans="1:21" ht="14.25" customHeight="1" thickTop="1">
      <c r="C59" s="709" t="s">
        <v>121</v>
      </c>
      <c r="D59" s="712" t="s">
        <v>30</v>
      </c>
      <c r="E59" s="713"/>
      <c r="F59" s="718" t="s">
        <v>122</v>
      </c>
      <c r="G59" s="718" t="s">
        <v>123</v>
      </c>
      <c r="H59" s="718" t="s">
        <v>124</v>
      </c>
      <c r="I59" s="718" t="s">
        <v>9</v>
      </c>
      <c r="J59" s="712" t="s">
        <v>125</v>
      </c>
      <c r="K59" s="733" t="s">
        <v>126</v>
      </c>
      <c r="L59" s="734"/>
      <c r="M59" s="734"/>
      <c r="N59" s="734"/>
      <c r="O59" s="734"/>
      <c r="P59" s="734"/>
      <c r="Q59" s="734"/>
      <c r="R59" s="734"/>
      <c r="S59" s="734"/>
      <c r="T59" s="735"/>
    </row>
    <row r="60" spans="1:21" ht="16.5" customHeight="1">
      <c r="C60" s="710"/>
      <c r="D60" s="714"/>
      <c r="E60" s="715"/>
      <c r="F60" s="719"/>
      <c r="G60" s="719"/>
      <c r="H60" s="719"/>
      <c r="I60" s="732"/>
      <c r="J60" s="714"/>
      <c r="K60" s="487" t="s">
        <v>66</v>
      </c>
      <c r="L60" s="487" t="s">
        <v>68</v>
      </c>
      <c r="M60" s="487" t="s">
        <v>51</v>
      </c>
      <c r="N60" s="487" t="s">
        <v>53</v>
      </c>
      <c r="O60" s="487" t="s">
        <v>55</v>
      </c>
      <c r="P60" s="487" t="s">
        <v>57</v>
      </c>
      <c r="Q60" s="487" t="s">
        <v>59</v>
      </c>
      <c r="R60" s="487" t="s">
        <v>61</v>
      </c>
      <c r="S60" s="488" t="s">
        <v>63</v>
      </c>
      <c r="T60" s="489" t="s">
        <v>127</v>
      </c>
    </row>
    <row r="61" spans="1:21" ht="25.5" customHeight="1">
      <c r="C61" s="711"/>
      <c r="D61" s="716"/>
      <c r="E61" s="717"/>
      <c r="F61" s="720"/>
      <c r="G61" s="720"/>
      <c r="H61" s="720"/>
      <c r="I61" s="490" t="s">
        <v>128</v>
      </c>
      <c r="J61" s="716"/>
      <c r="K61" s="491" t="s">
        <v>129</v>
      </c>
      <c r="L61" s="491" t="s">
        <v>130</v>
      </c>
      <c r="M61" s="491" t="s">
        <v>131</v>
      </c>
      <c r="N61" s="491" t="s">
        <v>132</v>
      </c>
      <c r="O61" s="491" t="s">
        <v>133</v>
      </c>
      <c r="P61" s="491" t="s">
        <v>134</v>
      </c>
      <c r="Q61" s="491" t="s">
        <v>135</v>
      </c>
      <c r="R61" s="491" t="s">
        <v>136</v>
      </c>
      <c r="S61" s="492" t="s">
        <v>137</v>
      </c>
      <c r="T61" s="493" t="s">
        <v>127</v>
      </c>
    </row>
    <row r="62" spans="1:21">
      <c r="C62" s="494" t="s">
        <v>5</v>
      </c>
      <c r="D62" s="730" t="s">
        <v>36</v>
      </c>
      <c r="E62" s="731"/>
      <c r="F62" s="495" t="s">
        <v>37</v>
      </c>
      <c r="G62" s="496" t="s">
        <v>138</v>
      </c>
      <c r="H62" s="497" t="s">
        <v>139</v>
      </c>
      <c r="I62" s="496">
        <v>2025</v>
      </c>
      <c r="J62" s="495" t="s">
        <v>140</v>
      </c>
      <c r="K62" s="498">
        <v>0</v>
      </c>
      <c r="L62" s="498">
        <v>98488000</v>
      </c>
      <c r="M62" s="498">
        <v>139800000</v>
      </c>
      <c r="N62" s="498">
        <v>22364000</v>
      </c>
      <c r="O62" s="498">
        <v>53500000</v>
      </c>
      <c r="P62" s="498">
        <v>0</v>
      </c>
      <c r="Q62" s="498">
        <v>0</v>
      </c>
      <c r="R62" s="498">
        <v>0</v>
      </c>
      <c r="S62" s="499">
        <v>0</v>
      </c>
      <c r="T62" s="500">
        <f t="shared" ref="T62:T77" si="9">SUM(K62:S62)</f>
        <v>314152000</v>
      </c>
    </row>
    <row r="63" spans="1:21">
      <c r="C63" s="494" t="s">
        <v>5</v>
      </c>
      <c r="D63" s="730" t="s">
        <v>36</v>
      </c>
      <c r="E63" s="731"/>
      <c r="F63" s="495" t="s">
        <v>37</v>
      </c>
      <c r="G63" s="496" t="s">
        <v>138</v>
      </c>
      <c r="H63" s="497" t="s">
        <v>139</v>
      </c>
      <c r="I63" s="496">
        <v>2025</v>
      </c>
      <c r="J63" s="495" t="s">
        <v>141</v>
      </c>
      <c r="K63" s="498">
        <v>0</v>
      </c>
      <c r="L63" s="498">
        <v>88034000</v>
      </c>
      <c r="M63" s="498">
        <v>111800000</v>
      </c>
      <c r="N63" s="498">
        <v>19364000</v>
      </c>
      <c r="O63" s="498">
        <v>48500000</v>
      </c>
      <c r="P63" s="498">
        <v>0</v>
      </c>
      <c r="Q63" s="498">
        <v>0</v>
      </c>
      <c r="R63" s="498">
        <v>0</v>
      </c>
      <c r="S63" s="499">
        <v>200000</v>
      </c>
      <c r="T63" s="500">
        <f t="shared" si="9"/>
        <v>267898000</v>
      </c>
    </row>
    <row r="64" spans="1:21">
      <c r="C64" s="494" t="s">
        <v>5</v>
      </c>
      <c r="D64" s="730" t="s">
        <v>36</v>
      </c>
      <c r="E64" s="731"/>
      <c r="F64" s="495" t="s">
        <v>37</v>
      </c>
      <c r="G64" s="496" t="s">
        <v>138</v>
      </c>
      <c r="H64" s="497" t="s">
        <v>139</v>
      </c>
      <c r="I64" s="496">
        <v>2025</v>
      </c>
      <c r="J64" s="495" t="s">
        <v>142</v>
      </c>
      <c r="K64" s="498">
        <v>0</v>
      </c>
      <c r="L64" s="498">
        <v>88033940</v>
      </c>
      <c r="M64" s="498">
        <v>110813017</v>
      </c>
      <c r="N64" s="498">
        <v>18489752</v>
      </c>
      <c r="O64" s="498">
        <v>45837238</v>
      </c>
      <c r="P64" s="498">
        <v>0</v>
      </c>
      <c r="Q64" s="498">
        <v>0</v>
      </c>
      <c r="R64" s="498">
        <v>0</v>
      </c>
      <c r="S64" s="498">
        <v>164000</v>
      </c>
      <c r="T64" s="500">
        <f t="shared" si="9"/>
        <v>263337947</v>
      </c>
    </row>
    <row r="65" spans="1:20">
      <c r="C65" s="494" t="s">
        <v>5</v>
      </c>
      <c r="D65" s="730" t="s">
        <v>36</v>
      </c>
      <c r="E65" s="731"/>
      <c r="F65" s="495" t="s">
        <v>37</v>
      </c>
      <c r="G65" s="496" t="s">
        <v>138</v>
      </c>
      <c r="H65" s="497" t="s">
        <v>139</v>
      </c>
      <c r="I65" s="496">
        <v>2025</v>
      </c>
      <c r="J65" s="495" t="s">
        <v>143</v>
      </c>
      <c r="K65" s="498">
        <v>0</v>
      </c>
      <c r="L65" s="498">
        <v>0</v>
      </c>
      <c r="M65" s="498">
        <v>0</v>
      </c>
      <c r="N65" s="498">
        <v>0</v>
      </c>
      <c r="O65" s="498">
        <v>0</v>
      </c>
      <c r="P65" s="498">
        <v>0</v>
      </c>
      <c r="Q65" s="498">
        <v>0</v>
      </c>
      <c r="R65" s="498">
        <v>0</v>
      </c>
      <c r="S65" s="498">
        <v>0</v>
      </c>
      <c r="T65" s="500">
        <f t="shared" si="9"/>
        <v>0</v>
      </c>
    </row>
    <row r="66" spans="1:20">
      <c r="C66" s="494" t="s">
        <v>5</v>
      </c>
      <c r="D66" s="730" t="s">
        <v>36</v>
      </c>
      <c r="E66" s="731"/>
      <c r="F66" s="495" t="s">
        <v>37</v>
      </c>
      <c r="G66" s="496" t="s">
        <v>341</v>
      </c>
      <c r="H66" s="497" t="s">
        <v>342</v>
      </c>
      <c r="I66" s="496">
        <v>2025</v>
      </c>
      <c r="J66" s="495" t="s">
        <v>140</v>
      </c>
      <c r="K66" s="498">
        <v>0</v>
      </c>
      <c r="L66" s="498">
        <v>211423000</v>
      </c>
      <c r="M66" s="498">
        <v>0</v>
      </c>
      <c r="N66" s="498">
        <v>0</v>
      </c>
      <c r="O66" s="498">
        <v>0</v>
      </c>
      <c r="P66" s="498">
        <v>0</v>
      </c>
      <c r="Q66" s="498">
        <v>0</v>
      </c>
      <c r="R66" s="498">
        <v>0</v>
      </c>
      <c r="S66" s="498">
        <v>0</v>
      </c>
      <c r="T66" s="500">
        <f t="shared" si="9"/>
        <v>211423000</v>
      </c>
    </row>
    <row r="67" spans="1:20">
      <c r="C67" s="494" t="s">
        <v>5</v>
      </c>
      <c r="D67" s="730" t="s">
        <v>36</v>
      </c>
      <c r="E67" s="731"/>
      <c r="F67" s="495" t="s">
        <v>37</v>
      </c>
      <c r="G67" s="496" t="s">
        <v>341</v>
      </c>
      <c r="H67" s="497" t="s">
        <v>342</v>
      </c>
      <c r="I67" s="496">
        <v>2025</v>
      </c>
      <c r="J67" s="495" t="s">
        <v>141</v>
      </c>
      <c r="K67" s="498">
        <v>0</v>
      </c>
      <c r="L67" s="498">
        <v>7108000</v>
      </c>
      <c r="M67" s="498">
        <v>0</v>
      </c>
      <c r="N67" s="498">
        <v>0</v>
      </c>
      <c r="O67" s="498">
        <v>0</v>
      </c>
      <c r="P67" s="498">
        <v>0</v>
      </c>
      <c r="Q67" s="498">
        <v>0</v>
      </c>
      <c r="R67" s="498">
        <v>0</v>
      </c>
      <c r="S67" s="498">
        <v>0</v>
      </c>
      <c r="T67" s="500">
        <f t="shared" si="9"/>
        <v>7108000</v>
      </c>
    </row>
    <row r="68" spans="1:20">
      <c r="C68" s="494" t="s">
        <v>5</v>
      </c>
      <c r="D68" s="730" t="s">
        <v>36</v>
      </c>
      <c r="E68" s="731"/>
      <c r="F68" s="495" t="s">
        <v>37</v>
      </c>
      <c r="G68" s="496" t="s">
        <v>341</v>
      </c>
      <c r="H68" s="497" t="s">
        <v>342</v>
      </c>
      <c r="I68" s="496">
        <v>2025</v>
      </c>
      <c r="J68" s="495" t="s">
        <v>142</v>
      </c>
      <c r="K68" s="498">
        <v>0</v>
      </c>
      <c r="L68" s="498">
        <v>98570</v>
      </c>
      <c r="M68" s="498">
        <v>0</v>
      </c>
      <c r="N68" s="498">
        <v>0</v>
      </c>
      <c r="O68" s="498">
        <v>0</v>
      </c>
      <c r="P68" s="498">
        <v>0</v>
      </c>
      <c r="Q68" s="498">
        <v>0</v>
      </c>
      <c r="R68" s="498">
        <v>0</v>
      </c>
      <c r="S68" s="498">
        <v>0</v>
      </c>
      <c r="T68" s="500">
        <f t="shared" si="9"/>
        <v>98570</v>
      </c>
    </row>
    <row r="69" spans="1:20">
      <c r="C69" s="494" t="s">
        <v>5</v>
      </c>
      <c r="D69" s="730" t="s">
        <v>36</v>
      </c>
      <c r="E69" s="731"/>
      <c r="F69" s="495" t="s">
        <v>37</v>
      </c>
      <c r="G69" s="496" t="s">
        <v>341</v>
      </c>
      <c r="H69" s="497" t="s">
        <v>342</v>
      </c>
      <c r="I69" s="496">
        <v>2025</v>
      </c>
      <c r="J69" s="495" t="s">
        <v>143</v>
      </c>
      <c r="K69" s="498">
        <v>0</v>
      </c>
      <c r="L69" s="498">
        <v>0</v>
      </c>
      <c r="M69" s="498">
        <v>0</v>
      </c>
      <c r="N69" s="498">
        <v>0</v>
      </c>
      <c r="O69" s="498">
        <v>0</v>
      </c>
      <c r="P69" s="498">
        <v>0</v>
      </c>
      <c r="Q69" s="498">
        <v>0</v>
      </c>
      <c r="R69" s="498">
        <v>0</v>
      </c>
      <c r="S69" s="498">
        <v>0</v>
      </c>
      <c r="T69" s="500">
        <f t="shared" si="9"/>
        <v>0</v>
      </c>
    </row>
    <row r="70" spans="1:20">
      <c r="C70" s="494" t="s">
        <v>5</v>
      </c>
      <c r="D70" s="730" t="s">
        <v>36</v>
      </c>
      <c r="E70" s="731"/>
      <c r="F70" s="495" t="s">
        <v>37</v>
      </c>
      <c r="G70" s="496" t="s">
        <v>343</v>
      </c>
      <c r="H70" s="497" t="s">
        <v>344</v>
      </c>
      <c r="I70" s="496">
        <v>2025</v>
      </c>
      <c r="J70" s="495" t="s">
        <v>140</v>
      </c>
      <c r="K70" s="498">
        <v>0</v>
      </c>
      <c r="L70" s="498">
        <v>1512000</v>
      </c>
      <c r="M70" s="498">
        <v>0</v>
      </c>
      <c r="N70" s="498">
        <v>0</v>
      </c>
      <c r="O70" s="498">
        <v>0</v>
      </c>
      <c r="P70" s="498">
        <v>0</v>
      </c>
      <c r="Q70" s="498">
        <v>0</v>
      </c>
      <c r="R70" s="498">
        <v>0</v>
      </c>
      <c r="S70" s="498">
        <v>0</v>
      </c>
      <c r="T70" s="500">
        <f t="shared" si="9"/>
        <v>1512000</v>
      </c>
    </row>
    <row r="71" spans="1:20">
      <c r="C71" s="494" t="s">
        <v>5</v>
      </c>
      <c r="D71" s="730" t="s">
        <v>36</v>
      </c>
      <c r="E71" s="731"/>
      <c r="F71" s="495" t="s">
        <v>37</v>
      </c>
      <c r="G71" s="496" t="s">
        <v>343</v>
      </c>
      <c r="H71" s="497" t="s">
        <v>344</v>
      </c>
      <c r="I71" s="496">
        <v>2025</v>
      </c>
      <c r="J71" s="495" t="s">
        <v>141</v>
      </c>
      <c r="K71" s="498">
        <v>0</v>
      </c>
      <c r="L71" s="498">
        <v>1512000</v>
      </c>
      <c r="M71" s="498">
        <v>0</v>
      </c>
      <c r="N71" s="498">
        <v>0</v>
      </c>
      <c r="O71" s="498">
        <v>0</v>
      </c>
      <c r="P71" s="498">
        <v>0</v>
      </c>
      <c r="Q71" s="498">
        <v>0</v>
      </c>
      <c r="R71" s="498">
        <v>0</v>
      </c>
      <c r="S71" s="498">
        <v>0</v>
      </c>
      <c r="T71" s="500">
        <f t="shared" si="9"/>
        <v>1512000</v>
      </c>
    </row>
    <row r="72" spans="1:20">
      <c r="C72" s="494" t="s">
        <v>5</v>
      </c>
      <c r="D72" s="730" t="s">
        <v>36</v>
      </c>
      <c r="E72" s="731"/>
      <c r="F72" s="495" t="s">
        <v>37</v>
      </c>
      <c r="G72" s="496" t="s">
        <v>343</v>
      </c>
      <c r="H72" s="497" t="s">
        <v>344</v>
      </c>
      <c r="I72" s="496">
        <v>2025</v>
      </c>
      <c r="J72" s="495" t="s">
        <v>142</v>
      </c>
      <c r="K72" s="498">
        <v>0</v>
      </c>
      <c r="L72" s="498">
        <v>0</v>
      </c>
      <c r="M72" s="498">
        <v>0</v>
      </c>
      <c r="N72" s="498">
        <v>0</v>
      </c>
      <c r="O72" s="498">
        <v>0</v>
      </c>
      <c r="P72" s="498">
        <v>0</v>
      </c>
      <c r="Q72" s="498">
        <v>0</v>
      </c>
      <c r="R72" s="498">
        <v>0</v>
      </c>
      <c r="S72" s="498">
        <v>0</v>
      </c>
      <c r="T72" s="500">
        <f t="shared" si="9"/>
        <v>0</v>
      </c>
    </row>
    <row r="73" spans="1:20">
      <c r="C73" s="494" t="s">
        <v>5</v>
      </c>
      <c r="D73" s="730" t="s">
        <v>36</v>
      </c>
      <c r="E73" s="731"/>
      <c r="F73" s="495" t="s">
        <v>37</v>
      </c>
      <c r="G73" s="496" t="s">
        <v>343</v>
      </c>
      <c r="H73" s="497" t="s">
        <v>344</v>
      </c>
      <c r="I73" s="496">
        <v>2025</v>
      </c>
      <c r="J73" s="495" t="s">
        <v>143</v>
      </c>
      <c r="K73" s="498">
        <v>0</v>
      </c>
      <c r="L73" s="498">
        <v>0</v>
      </c>
      <c r="M73" s="498">
        <v>0</v>
      </c>
      <c r="N73" s="498">
        <v>0</v>
      </c>
      <c r="O73" s="498">
        <v>0</v>
      </c>
      <c r="P73" s="498">
        <v>0</v>
      </c>
      <c r="Q73" s="498">
        <v>0</v>
      </c>
      <c r="R73" s="498">
        <v>0</v>
      </c>
      <c r="S73" s="498">
        <v>0</v>
      </c>
      <c r="T73" s="500">
        <f t="shared" si="9"/>
        <v>0</v>
      </c>
    </row>
    <row r="74" spans="1:20">
      <c r="C74" s="494" t="s">
        <v>5</v>
      </c>
      <c r="D74" s="730" t="s">
        <v>36</v>
      </c>
      <c r="E74" s="731"/>
      <c r="F74" s="495" t="s">
        <v>37</v>
      </c>
      <c r="G74" s="496"/>
      <c r="H74" s="497" t="s">
        <v>127</v>
      </c>
      <c r="I74" s="496">
        <v>2025</v>
      </c>
      <c r="J74" s="495" t="s">
        <v>140</v>
      </c>
      <c r="K74" s="498">
        <v>0</v>
      </c>
      <c r="L74" s="498">
        <f t="shared" ref="L74:S77" si="10">L62+L66+L70</f>
        <v>311423000</v>
      </c>
      <c r="M74" s="498">
        <f t="shared" si="10"/>
        <v>139800000</v>
      </c>
      <c r="N74" s="498">
        <f t="shared" si="10"/>
        <v>22364000</v>
      </c>
      <c r="O74" s="498">
        <f t="shared" si="10"/>
        <v>53500000</v>
      </c>
      <c r="P74" s="498">
        <f t="shared" si="10"/>
        <v>0</v>
      </c>
      <c r="Q74" s="498">
        <f t="shared" si="10"/>
        <v>0</v>
      </c>
      <c r="R74" s="498">
        <f t="shared" si="10"/>
        <v>0</v>
      </c>
      <c r="S74" s="498">
        <f t="shared" si="10"/>
        <v>0</v>
      </c>
      <c r="T74" s="500">
        <f t="shared" si="9"/>
        <v>527087000</v>
      </c>
    </row>
    <row r="75" spans="1:20">
      <c r="C75" s="494" t="s">
        <v>5</v>
      </c>
      <c r="D75" s="730" t="s">
        <v>36</v>
      </c>
      <c r="E75" s="731"/>
      <c r="F75" s="495" t="s">
        <v>37</v>
      </c>
      <c r="G75" s="496"/>
      <c r="H75" s="497" t="s">
        <v>127</v>
      </c>
      <c r="I75" s="496">
        <v>2025</v>
      </c>
      <c r="J75" s="495" t="s">
        <v>141</v>
      </c>
      <c r="K75" s="498">
        <v>0</v>
      </c>
      <c r="L75" s="498">
        <f t="shared" si="10"/>
        <v>96654000</v>
      </c>
      <c r="M75" s="498">
        <f t="shared" si="10"/>
        <v>111800000</v>
      </c>
      <c r="N75" s="498">
        <f t="shared" si="10"/>
        <v>19364000</v>
      </c>
      <c r="O75" s="498">
        <f t="shared" si="10"/>
        <v>48500000</v>
      </c>
      <c r="P75" s="498">
        <f t="shared" si="10"/>
        <v>0</v>
      </c>
      <c r="Q75" s="498">
        <f t="shared" si="10"/>
        <v>0</v>
      </c>
      <c r="R75" s="498">
        <f t="shared" si="10"/>
        <v>0</v>
      </c>
      <c r="S75" s="498">
        <f t="shared" si="10"/>
        <v>200000</v>
      </c>
      <c r="T75" s="500">
        <f t="shared" si="9"/>
        <v>276518000</v>
      </c>
    </row>
    <row r="76" spans="1:20">
      <c r="C76" s="494" t="s">
        <v>5</v>
      </c>
      <c r="D76" s="730" t="s">
        <v>36</v>
      </c>
      <c r="E76" s="731"/>
      <c r="F76" s="495" t="s">
        <v>37</v>
      </c>
      <c r="G76" s="496"/>
      <c r="H76" s="497" t="s">
        <v>127</v>
      </c>
      <c r="I76" s="496">
        <v>2025</v>
      </c>
      <c r="J76" s="495" t="s">
        <v>142</v>
      </c>
      <c r="K76" s="498">
        <v>0</v>
      </c>
      <c r="L76" s="498">
        <f t="shared" si="10"/>
        <v>88132510</v>
      </c>
      <c r="M76" s="498">
        <f t="shared" si="10"/>
        <v>110813017</v>
      </c>
      <c r="N76" s="498">
        <f t="shared" si="10"/>
        <v>18489752</v>
      </c>
      <c r="O76" s="498">
        <f t="shared" si="10"/>
        <v>45837238</v>
      </c>
      <c r="P76" s="498">
        <f t="shared" si="10"/>
        <v>0</v>
      </c>
      <c r="Q76" s="498">
        <f t="shared" si="10"/>
        <v>0</v>
      </c>
      <c r="R76" s="498">
        <f t="shared" si="10"/>
        <v>0</v>
      </c>
      <c r="S76" s="498">
        <f t="shared" si="10"/>
        <v>164000</v>
      </c>
      <c r="T76" s="500">
        <f t="shared" si="9"/>
        <v>263436517</v>
      </c>
    </row>
    <row r="77" spans="1:20">
      <c r="C77" s="494" t="s">
        <v>5</v>
      </c>
      <c r="D77" s="730" t="s">
        <v>36</v>
      </c>
      <c r="E77" s="731"/>
      <c r="F77" s="495" t="s">
        <v>37</v>
      </c>
      <c r="G77" s="496"/>
      <c r="H77" s="497" t="s">
        <v>127</v>
      </c>
      <c r="I77" s="496">
        <v>2025</v>
      </c>
      <c r="J77" s="495" t="s">
        <v>143</v>
      </c>
      <c r="K77" s="498">
        <v>0</v>
      </c>
      <c r="L77" s="498">
        <f t="shared" si="10"/>
        <v>0</v>
      </c>
      <c r="M77" s="498">
        <f t="shared" si="10"/>
        <v>0</v>
      </c>
      <c r="N77" s="498">
        <f t="shared" si="10"/>
        <v>0</v>
      </c>
      <c r="O77" s="498">
        <f t="shared" si="10"/>
        <v>0</v>
      </c>
      <c r="P77" s="498">
        <f t="shared" si="10"/>
        <v>0</v>
      </c>
      <c r="Q77" s="498">
        <f t="shared" si="10"/>
        <v>0</v>
      </c>
      <c r="R77" s="498">
        <f t="shared" si="10"/>
        <v>0</v>
      </c>
      <c r="S77" s="498">
        <f t="shared" si="10"/>
        <v>0</v>
      </c>
      <c r="T77" s="500">
        <f t="shared" si="9"/>
        <v>0</v>
      </c>
    </row>
    <row r="78" spans="1:20">
      <c r="C78" s="494" t="s">
        <v>5</v>
      </c>
      <c r="D78" s="730" t="s">
        <v>36</v>
      </c>
      <c r="E78" s="731"/>
      <c r="F78" s="495" t="s">
        <v>144</v>
      </c>
      <c r="G78" s="496"/>
      <c r="H78" s="497"/>
      <c r="I78" s="496">
        <v>2025</v>
      </c>
      <c r="J78" s="495"/>
      <c r="K78" s="498">
        <v>0</v>
      </c>
      <c r="L78" s="498">
        <f t="shared" ref="L78:T78" si="11">L75-L76</f>
        <v>8521490</v>
      </c>
      <c r="M78" s="498">
        <f t="shared" si="11"/>
        <v>986983</v>
      </c>
      <c r="N78" s="498">
        <f t="shared" si="11"/>
        <v>874248</v>
      </c>
      <c r="O78" s="498">
        <f t="shared" si="11"/>
        <v>2662762</v>
      </c>
      <c r="P78" s="498">
        <f t="shared" si="11"/>
        <v>0</v>
      </c>
      <c r="Q78" s="498">
        <f t="shared" si="11"/>
        <v>0</v>
      </c>
      <c r="R78" s="498">
        <f t="shared" si="11"/>
        <v>0</v>
      </c>
      <c r="S78" s="498">
        <f t="shared" si="11"/>
        <v>36000</v>
      </c>
      <c r="T78" s="498">
        <f t="shared" si="11"/>
        <v>13081483</v>
      </c>
    </row>
    <row r="79" spans="1:20">
      <c r="C79" s="494" t="s">
        <v>5</v>
      </c>
      <c r="D79" s="730" t="s">
        <v>36</v>
      </c>
      <c r="E79" s="731"/>
      <c r="F79" s="495" t="s">
        <v>145</v>
      </c>
      <c r="G79" s="496"/>
      <c r="H79" s="497"/>
      <c r="I79" s="496">
        <v>2025</v>
      </c>
      <c r="J79" s="495"/>
      <c r="K79" s="498">
        <v>0</v>
      </c>
      <c r="L79" s="501">
        <f>L76/L75*100</f>
        <v>91.183510253067652</v>
      </c>
      <c r="M79" s="501">
        <f>M76/M75*100</f>
        <v>99.117188729874769</v>
      </c>
      <c r="N79" s="501">
        <f>N76/N75*100</f>
        <v>95.485189010535009</v>
      </c>
      <c r="O79" s="501">
        <f>O76/O75*100</f>
        <v>94.509769072164957</v>
      </c>
      <c r="P79" s="501">
        <v>0</v>
      </c>
      <c r="Q79" s="501">
        <v>0</v>
      </c>
      <c r="R79" s="501">
        <v>0</v>
      </c>
      <c r="S79" s="501">
        <f>S76/S75*100</f>
        <v>82</v>
      </c>
      <c r="T79" s="502">
        <f>T76/T75*100</f>
        <v>95.269211045935535</v>
      </c>
    </row>
    <row r="80" spans="1:20">
      <c r="A80" s="721"/>
      <c r="B80" s="721"/>
      <c r="C80" s="486"/>
      <c r="D80" s="486"/>
      <c r="E80" s="486"/>
      <c r="F80" s="486"/>
      <c r="G80" s="486"/>
      <c r="H80" s="486"/>
      <c r="I80" s="486"/>
      <c r="J80" s="486"/>
      <c r="K80" s="486"/>
      <c r="L80" s="486"/>
      <c r="M80" s="486"/>
      <c r="N80" s="486"/>
      <c r="O80" s="486"/>
      <c r="P80" s="486"/>
      <c r="Q80" s="486"/>
      <c r="R80" s="486"/>
    </row>
    <row r="84" spans="1:21" ht="18" customHeight="1">
      <c r="A84" s="141"/>
      <c r="B84" s="141"/>
      <c r="C84" s="696" t="s">
        <v>1348</v>
      </c>
      <c r="D84" s="696"/>
      <c r="E84" s="696"/>
      <c r="F84" s="696"/>
      <c r="G84" s="696"/>
      <c r="H84" s="696"/>
      <c r="I84" s="696"/>
      <c r="J84" s="696"/>
      <c r="K84" s="696"/>
      <c r="L84" s="696"/>
      <c r="M84" s="696"/>
      <c r="N84" s="696"/>
      <c r="O84" s="696"/>
      <c r="P84" s="696"/>
      <c r="Q84" s="696"/>
      <c r="R84" s="696"/>
      <c r="S84" s="696"/>
      <c r="T84" s="141"/>
      <c r="U84" s="141"/>
    </row>
    <row r="85" spans="1:21" ht="21" customHeight="1" thickBot="1">
      <c r="A85" s="141"/>
      <c r="B85" s="141"/>
      <c r="C85" s="697" t="s">
        <v>1311</v>
      </c>
      <c r="D85" s="697"/>
      <c r="E85" s="697"/>
      <c r="F85" s="697"/>
      <c r="G85" s="697"/>
      <c r="H85" s="697"/>
      <c r="I85" s="697"/>
      <c r="J85" s="697"/>
      <c r="K85" s="697"/>
      <c r="L85" s="697"/>
      <c r="M85" s="697"/>
      <c r="N85" s="697"/>
      <c r="O85" s="697"/>
      <c r="P85" s="697"/>
      <c r="Q85" s="697"/>
      <c r="R85" s="697"/>
      <c r="S85" s="697"/>
      <c r="T85" s="697"/>
      <c r="U85" s="697"/>
    </row>
    <row r="86" spans="1:21" ht="15" customHeight="1" thickTop="1" thickBot="1">
      <c r="A86" s="698"/>
      <c r="B86" s="698"/>
      <c r="C86" s="699" t="s">
        <v>121</v>
      </c>
      <c r="D86" s="692" t="s">
        <v>30</v>
      </c>
      <c r="E86" s="692"/>
      <c r="F86" s="692" t="s">
        <v>122</v>
      </c>
      <c r="G86" s="692" t="s">
        <v>123</v>
      </c>
      <c r="H86" s="700" t="s">
        <v>124</v>
      </c>
      <c r="I86" s="692" t="s">
        <v>9</v>
      </c>
      <c r="J86" s="692" t="s">
        <v>125</v>
      </c>
      <c r="K86" s="693" t="s">
        <v>126</v>
      </c>
      <c r="L86" s="693"/>
      <c r="M86" s="693"/>
      <c r="N86" s="693"/>
      <c r="O86" s="693"/>
      <c r="P86" s="693"/>
      <c r="Q86" s="693"/>
      <c r="R86" s="693"/>
      <c r="S86" s="693"/>
      <c r="T86" s="693"/>
      <c r="U86" s="693"/>
    </row>
    <row r="87" spans="1:21" ht="15" customHeight="1" thickTop="1" thickBot="1">
      <c r="A87" s="698"/>
      <c r="B87" s="698"/>
      <c r="C87" s="699"/>
      <c r="D87" s="692"/>
      <c r="E87" s="692"/>
      <c r="F87" s="692"/>
      <c r="G87" s="692"/>
      <c r="H87" s="700"/>
      <c r="I87" s="692"/>
      <c r="J87" s="692"/>
      <c r="K87" s="478" t="s">
        <v>66</v>
      </c>
      <c r="L87" s="478" t="s">
        <v>68</v>
      </c>
      <c r="M87" s="478" t="s">
        <v>51</v>
      </c>
      <c r="N87" s="478" t="s">
        <v>53</v>
      </c>
      <c r="O87" s="478" t="s">
        <v>55</v>
      </c>
      <c r="P87" s="478" t="s">
        <v>57</v>
      </c>
      <c r="Q87" s="478" t="s">
        <v>59</v>
      </c>
      <c r="R87" s="478" t="s">
        <v>61</v>
      </c>
      <c r="S87" s="694" t="s">
        <v>63</v>
      </c>
      <c r="T87" s="694"/>
      <c r="U87" s="479" t="s">
        <v>127</v>
      </c>
    </row>
    <row r="88" spans="1:21" ht="51" customHeight="1" thickTop="1">
      <c r="A88" s="141"/>
      <c r="B88" s="141"/>
      <c r="C88" s="699"/>
      <c r="D88" s="692"/>
      <c r="E88" s="692"/>
      <c r="F88" s="692"/>
      <c r="G88" s="692"/>
      <c r="H88" s="700"/>
      <c r="I88" s="480" t="s">
        <v>128</v>
      </c>
      <c r="J88" s="692"/>
      <c r="K88" s="481" t="s">
        <v>129</v>
      </c>
      <c r="L88" s="481" t="s">
        <v>130</v>
      </c>
      <c r="M88" s="481" t="s">
        <v>131</v>
      </c>
      <c r="N88" s="481" t="s">
        <v>132</v>
      </c>
      <c r="O88" s="481" t="s">
        <v>133</v>
      </c>
      <c r="P88" s="481" t="s">
        <v>134</v>
      </c>
      <c r="Q88" s="481" t="s">
        <v>135</v>
      </c>
      <c r="R88" s="481" t="s">
        <v>136</v>
      </c>
      <c r="S88" s="695" t="s">
        <v>137</v>
      </c>
      <c r="T88" s="695"/>
      <c r="U88" s="482" t="s">
        <v>127</v>
      </c>
    </row>
    <row r="89" spans="1:21" ht="23.1" customHeight="1">
      <c r="A89" s="141"/>
      <c r="B89" s="141"/>
      <c r="C89" s="151" t="s">
        <v>5</v>
      </c>
      <c r="D89" s="690" t="s">
        <v>38</v>
      </c>
      <c r="E89" s="690"/>
      <c r="F89" s="153" t="s">
        <v>39</v>
      </c>
      <c r="G89" s="483" t="s">
        <v>138</v>
      </c>
      <c r="H89" s="152" t="s">
        <v>139</v>
      </c>
      <c r="I89" s="483">
        <v>2025</v>
      </c>
      <c r="J89" s="153" t="s">
        <v>140</v>
      </c>
      <c r="K89" s="154">
        <v>30000000</v>
      </c>
      <c r="L89" s="154">
        <v>1860000000</v>
      </c>
      <c r="M89" s="154">
        <v>311200000</v>
      </c>
      <c r="N89" s="154">
        <v>49876000</v>
      </c>
      <c r="O89" s="154">
        <v>630400000</v>
      </c>
      <c r="P89" s="216">
        <v>0</v>
      </c>
      <c r="Q89" s="216">
        <v>0</v>
      </c>
      <c r="R89" s="216">
        <v>0</v>
      </c>
      <c r="S89" s="705">
        <v>0</v>
      </c>
      <c r="T89" s="706"/>
      <c r="U89" s="217">
        <v>2881476000</v>
      </c>
    </row>
    <row r="90" spans="1:21" ht="23.1" customHeight="1">
      <c r="A90" s="141"/>
      <c r="B90" s="141"/>
      <c r="C90" s="151" t="s">
        <v>5</v>
      </c>
      <c r="D90" s="690" t="s">
        <v>38</v>
      </c>
      <c r="E90" s="690"/>
      <c r="F90" s="153" t="s">
        <v>39</v>
      </c>
      <c r="G90" s="483" t="s">
        <v>138</v>
      </c>
      <c r="H90" s="152" t="s">
        <v>139</v>
      </c>
      <c r="I90" s="483">
        <v>2025</v>
      </c>
      <c r="J90" s="153" t="s">
        <v>141</v>
      </c>
      <c r="K90" s="154">
        <v>20676414</v>
      </c>
      <c r="L90" s="154">
        <v>2334368586</v>
      </c>
      <c r="M90" s="154">
        <v>357416000</v>
      </c>
      <c r="N90" s="154">
        <v>61660000</v>
      </c>
      <c r="O90" s="154">
        <v>654400000</v>
      </c>
      <c r="P90" s="216">
        <v>0</v>
      </c>
      <c r="Q90" s="216">
        <v>0</v>
      </c>
      <c r="R90" s="216">
        <v>0</v>
      </c>
      <c r="S90" s="707">
        <v>3042142</v>
      </c>
      <c r="T90" s="708"/>
      <c r="U90" s="217">
        <v>3431563142</v>
      </c>
    </row>
    <row r="91" spans="1:21" ht="23.1" customHeight="1">
      <c r="A91" s="141"/>
      <c r="B91" s="141"/>
      <c r="C91" s="151" t="s">
        <v>5</v>
      </c>
      <c r="D91" s="690" t="s">
        <v>38</v>
      </c>
      <c r="E91" s="690"/>
      <c r="F91" s="153" t="s">
        <v>39</v>
      </c>
      <c r="G91" s="483" t="s">
        <v>138</v>
      </c>
      <c r="H91" s="152" t="s">
        <v>139</v>
      </c>
      <c r="I91" s="483">
        <v>2025</v>
      </c>
      <c r="J91" s="153" t="s">
        <v>142</v>
      </c>
      <c r="K91" s="154">
        <v>10213822</v>
      </c>
      <c r="L91" s="154">
        <v>2275238110</v>
      </c>
      <c r="M91" s="154">
        <v>356835813</v>
      </c>
      <c r="N91" s="154">
        <v>58248663</v>
      </c>
      <c r="O91" s="154">
        <v>628286424</v>
      </c>
      <c r="P91" s="216">
        <v>0</v>
      </c>
      <c r="Q91" s="216">
        <v>0</v>
      </c>
      <c r="R91" s="216">
        <v>0</v>
      </c>
      <c r="S91" s="707">
        <v>1456607</v>
      </c>
      <c r="T91" s="708"/>
      <c r="U91" s="217">
        <v>3330279439</v>
      </c>
    </row>
    <row r="92" spans="1:21" ht="23.1" customHeight="1">
      <c r="A92" s="141"/>
      <c r="B92" s="141"/>
      <c r="C92" s="151" t="s">
        <v>5</v>
      </c>
      <c r="D92" s="690" t="s">
        <v>38</v>
      </c>
      <c r="E92" s="690"/>
      <c r="F92" s="153" t="s">
        <v>39</v>
      </c>
      <c r="G92" s="483" t="s">
        <v>138</v>
      </c>
      <c r="H92" s="152" t="s">
        <v>139</v>
      </c>
      <c r="I92" s="483">
        <v>2025</v>
      </c>
      <c r="J92" s="153" t="s">
        <v>143</v>
      </c>
      <c r="K92" s="216">
        <v>0</v>
      </c>
      <c r="L92" s="216">
        <v>0</v>
      </c>
      <c r="M92" s="216">
        <v>0</v>
      </c>
      <c r="N92" s="216">
        <v>0</v>
      </c>
      <c r="O92" s="216">
        <v>0</v>
      </c>
      <c r="P92" s="216">
        <v>0</v>
      </c>
      <c r="Q92" s="216">
        <v>0</v>
      </c>
      <c r="R92" s="216">
        <v>0</v>
      </c>
      <c r="S92" s="705">
        <v>0</v>
      </c>
      <c r="T92" s="706"/>
      <c r="U92" s="218">
        <v>0</v>
      </c>
    </row>
    <row r="93" spans="1:21" ht="23.1" customHeight="1">
      <c r="A93" s="141"/>
      <c r="B93" s="141"/>
      <c r="C93" s="151" t="s">
        <v>5</v>
      </c>
      <c r="D93" s="690" t="s">
        <v>38</v>
      </c>
      <c r="E93" s="690"/>
      <c r="F93" s="153" t="s">
        <v>39</v>
      </c>
      <c r="G93" s="483"/>
      <c r="H93" s="152" t="s">
        <v>127</v>
      </c>
      <c r="I93" s="483">
        <v>2025</v>
      </c>
      <c r="J93" s="153" t="s">
        <v>140</v>
      </c>
      <c r="K93" s="154">
        <v>30000000</v>
      </c>
      <c r="L93" s="154">
        <v>1860000000</v>
      </c>
      <c r="M93" s="154">
        <v>311200000</v>
      </c>
      <c r="N93" s="154">
        <v>49876000</v>
      </c>
      <c r="O93" s="154">
        <v>630400000</v>
      </c>
      <c r="P93" s="216">
        <v>0</v>
      </c>
      <c r="Q93" s="216">
        <v>0</v>
      </c>
      <c r="R93" s="216">
        <v>0</v>
      </c>
      <c r="S93" s="705">
        <v>0</v>
      </c>
      <c r="T93" s="706"/>
      <c r="U93" s="217">
        <v>2881476000</v>
      </c>
    </row>
    <row r="94" spans="1:21" ht="23.1" customHeight="1">
      <c r="A94" s="141"/>
      <c r="B94" s="141"/>
      <c r="C94" s="151" t="s">
        <v>5</v>
      </c>
      <c r="D94" s="690" t="s">
        <v>38</v>
      </c>
      <c r="E94" s="690"/>
      <c r="F94" s="153" t="s">
        <v>39</v>
      </c>
      <c r="G94" s="483"/>
      <c r="H94" s="152" t="s">
        <v>127</v>
      </c>
      <c r="I94" s="483">
        <v>2025</v>
      </c>
      <c r="J94" s="153" t="s">
        <v>141</v>
      </c>
      <c r="K94" s="154">
        <v>20676414</v>
      </c>
      <c r="L94" s="154">
        <v>2334368586</v>
      </c>
      <c r="M94" s="154">
        <v>357416000</v>
      </c>
      <c r="N94" s="154">
        <v>61660000</v>
      </c>
      <c r="O94" s="154">
        <v>654400000</v>
      </c>
      <c r="P94" s="216">
        <v>0</v>
      </c>
      <c r="Q94" s="216">
        <v>0</v>
      </c>
      <c r="R94" s="216">
        <v>0</v>
      </c>
      <c r="S94" s="707">
        <v>3042142</v>
      </c>
      <c r="T94" s="708"/>
      <c r="U94" s="217">
        <v>3431563142</v>
      </c>
    </row>
    <row r="95" spans="1:21" ht="23.1" customHeight="1">
      <c r="A95" s="141"/>
      <c r="B95" s="141"/>
      <c r="C95" s="151" t="s">
        <v>5</v>
      </c>
      <c r="D95" s="690" t="s">
        <v>38</v>
      </c>
      <c r="E95" s="690"/>
      <c r="F95" s="153" t="s">
        <v>39</v>
      </c>
      <c r="G95" s="483"/>
      <c r="H95" s="152" t="s">
        <v>127</v>
      </c>
      <c r="I95" s="483">
        <v>2025</v>
      </c>
      <c r="J95" s="153" t="s">
        <v>142</v>
      </c>
      <c r="K95" s="154">
        <v>10213822</v>
      </c>
      <c r="L95" s="154">
        <v>2275238110</v>
      </c>
      <c r="M95" s="154">
        <v>356835813</v>
      </c>
      <c r="N95" s="154">
        <v>58248663</v>
      </c>
      <c r="O95" s="154">
        <v>628286424</v>
      </c>
      <c r="P95" s="216">
        <v>0</v>
      </c>
      <c r="Q95" s="216">
        <v>0</v>
      </c>
      <c r="R95" s="216">
        <v>0</v>
      </c>
      <c r="S95" s="707">
        <v>1456607</v>
      </c>
      <c r="T95" s="708"/>
      <c r="U95" s="217">
        <v>3330279439</v>
      </c>
    </row>
    <row r="96" spans="1:21" ht="23.1" customHeight="1">
      <c r="A96" s="141"/>
      <c r="B96" s="141"/>
      <c r="C96" s="151" t="s">
        <v>5</v>
      </c>
      <c r="D96" s="690" t="s">
        <v>38</v>
      </c>
      <c r="E96" s="690"/>
      <c r="F96" s="153" t="s">
        <v>39</v>
      </c>
      <c r="G96" s="483"/>
      <c r="H96" s="152" t="s">
        <v>127</v>
      </c>
      <c r="I96" s="483">
        <v>2025</v>
      </c>
      <c r="J96" s="153" t="s">
        <v>143</v>
      </c>
      <c r="K96" s="216">
        <v>0</v>
      </c>
      <c r="L96" s="216">
        <v>0</v>
      </c>
      <c r="M96" s="216">
        <v>0</v>
      </c>
      <c r="N96" s="216">
        <v>0</v>
      </c>
      <c r="O96" s="216">
        <v>0</v>
      </c>
      <c r="P96" s="216">
        <v>0</v>
      </c>
      <c r="Q96" s="216">
        <v>0</v>
      </c>
      <c r="R96" s="216">
        <v>0</v>
      </c>
      <c r="S96" s="705">
        <v>0</v>
      </c>
      <c r="T96" s="706"/>
      <c r="U96" s="218">
        <v>0</v>
      </c>
    </row>
    <row r="97" spans="1:21" ht="15" customHeight="1">
      <c r="A97" s="141"/>
      <c r="B97" s="141"/>
      <c r="C97" s="151" t="s">
        <v>5</v>
      </c>
      <c r="D97" s="690" t="s">
        <v>38</v>
      </c>
      <c r="E97" s="690"/>
      <c r="F97" s="153" t="s">
        <v>144</v>
      </c>
      <c r="G97" s="483"/>
      <c r="H97" s="152"/>
      <c r="I97" s="483">
        <v>2025</v>
      </c>
      <c r="J97" s="153"/>
      <c r="K97" s="154">
        <v>10462592</v>
      </c>
      <c r="L97" s="154">
        <v>59130476</v>
      </c>
      <c r="M97" s="154">
        <v>580187</v>
      </c>
      <c r="N97" s="154">
        <v>3411337</v>
      </c>
      <c r="O97" s="154">
        <v>26113576</v>
      </c>
      <c r="P97" s="216">
        <v>0</v>
      </c>
      <c r="Q97" s="216">
        <v>0</v>
      </c>
      <c r="R97" s="216">
        <v>0</v>
      </c>
      <c r="S97" s="707">
        <v>1585535</v>
      </c>
      <c r="T97" s="708"/>
      <c r="U97" s="217">
        <v>101283703</v>
      </c>
    </row>
    <row r="98" spans="1:21" ht="15" customHeight="1">
      <c r="A98" s="141"/>
      <c r="B98" s="141"/>
      <c r="C98" s="151" t="s">
        <v>5</v>
      </c>
      <c r="D98" s="690" t="s">
        <v>38</v>
      </c>
      <c r="E98" s="690"/>
      <c r="F98" s="153" t="s">
        <v>145</v>
      </c>
      <c r="G98" s="483"/>
      <c r="H98" s="152"/>
      <c r="I98" s="483">
        <v>2025</v>
      </c>
      <c r="J98" s="153"/>
      <c r="K98" s="216">
        <v>49.4</v>
      </c>
      <c r="L98" s="216">
        <v>97.47</v>
      </c>
      <c r="M98" s="216">
        <v>99.84</v>
      </c>
      <c r="N98" s="216">
        <v>94.47</v>
      </c>
      <c r="O98" s="216">
        <v>96.01</v>
      </c>
      <c r="P98" s="216">
        <v>0</v>
      </c>
      <c r="Q98" s="216">
        <v>0</v>
      </c>
      <c r="R98" s="216">
        <v>0</v>
      </c>
      <c r="S98" s="705">
        <v>47.88</v>
      </c>
      <c r="T98" s="706"/>
      <c r="U98" s="218">
        <v>97.05</v>
      </c>
    </row>
    <row r="99" spans="1:21" ht="24.95" customHeight="1">
      <c r="A99" s="141"/>
      <c r="B99" s="673"/>
      <c r="C99" s="673"/>
      <c r="D99" s="673"/>
      <c r="E99" s="141"/>
      <c r="F99" s="141"/>
      <c r="G99" s="141"/>
      <c r="H99" s="141"/>
      <c r="I99" s="141"/>
      <c r="J99" s="141"/>
      <c r="K99" s="141"/>
      <c r="L99" s="141"/>
      <c r="M99" s="141"/>
      <c r="N99" s="141"/>
      <c r="O99" s="141"/>
      <c r="P99" s="141"/>
      <c r="Q99" s="141"/>
      <c r="R99" s="141"/>
      <c r="S99" s="141"/>
      <c r="T99" s="141"/>
      <c r="U99" s="141"/>
    </row>
    <row r="104" spans="1:21" ht="18" customHeight="1">
      <c r="A104" s="141"/>
      <c r="B104" s="141"/>
      <c r="C104" s="696" t="s">
        <v>1349</v>
      </c>
      <c r="D104" s="696"/>
      <c r="E104" s="696"/>
      <c r="F104" s="696"/>
      <c r="G104" s="696"/>
      <c r="H104" s="696"/>
      <c r="I104" s="696"/>
      <c r="J104" s="696"/>
      <c r="K104" s="696"/>
      <c r="L104" s="696"/>
      <c r="M104" s="696"/>
      <c r="N104" s="696"/>
      <c r="O104" s="696"/>
      <c r="P104" s="696"/>
      <c r="Q104" s="696"/>
      <c r="R104" s="696"/>
      <c r="S104" s="141"/>
      <c r="T104" s="141"/>
    </row>
    <row r="105" spans="1:21" ht="21" customHeight="1" thickBot="1">
      <c r="A105" s="141"/>
      <c r="B105" s="141"/>
      <c r="C105" s="697" t="s">
        <v>1311</v>
      </c>
      <c r="D105" s="697"/>
      <c r="E105" s="697"/>
      <c r="F105" s="697"/>
      <c r="G105" s="697"/>
      <c r="H105" s="697"/>
      <c r="I105" s="697"/>
      <c r="J105" s="697"/>
      <c r="K105" s="697"/>
      <c r="L105" s="697"/>
      <c r="M105" s="697"/>
      <c r="N105" s="697"/>
      <c r="O105" s="697"/>
      <c r="P105" s="697"/>
      <c r="Q105" s="697"/>
      <c r="R105" s="697"/>
      <c r="S105" s="697"/>
      <c r="T105" s="697"/>
    </row>
    <row r="106" spans="1:21" ht="15" customHeight="1" thickTop="1" thickBot="1">
      <c r="A106" s="698"/>
      <c r="B106" s="698"/>
      <c r="C106" s="699" t="s">
        <v>121</v>
      </c>
      <c r="D106" s="692" t="s">
        <v>30</v>
      </c>
      <c r="E106" s="692"/>
      <c r="F106" s="692" t="s">
        <v>122</v>
      </c>
      <c r="G106" s="692" t="s">
        <v>123</v>
      </c>
      <c r="H106" s="700" t="s">
        <v>124</v>
      </c>
      <c r="I106" s="692" t="s">
        <v>9</v>
      </c>
      <c r="J106" s="692" t="s">
        <v>125</v>
      </c>
      <c r="K106" s="693" t="s">
        <v>126</v>
      </c>
      <c r="L106" s="693"/>
      <c r="M106" s="693"/>
      <c r="N106" s="693"/>
      <c r="O106" s="693"/>
      <c r="P106" s="693"/>
      <c r="Q106" s="693"/>
      <c r="R106" s="693"/>
      <c r="S106" s="693"/>
      <c r="T106" s="693"/>
    </row>
    <row r="107" spans="1:21" ht="15" customHeight="1" thickTop="1" thickBot="1">
      <c r="A107" s="698"/>
      <c r="B107" s="698"/>
      <c r="C107" s="699"/>
      <c r="D107" s="692"/>
      <c r="E107" s="692"/>
      <c r="F107" s="692"/>
      <c r="G107" s="692"/>
      <c r="H107" s="700"/>
      <c r="I107" s="692"/>
      <c r="J107" s="692"/>
      <c r="K107" s="478" t="s">
        <v>66</v>
      </c>
      <c r="L107" s="478" t="s">
        <v>68</v>
      </c>
      <c r="M107" s="478" t="s">
        <v>51</v>
      </c>
      <c r="N107" s="478" t="s">
        <v>53</v>
      </c>
      <c r="O107" s="478" t="s">
        <v>55</v>
      </c>
      <c r="P107" s="478" t="s">
        <v>57</v>
      </c>
      <c r="Q107" s="478" t="s">
        <v>59</v>
      </c>
      <c r="R107" s="478" t="s">
        <v>61</v>
      </c>
      <c r="S107" s="503">
        <v>606</v>
      </c>
      <c r="T107" s="479" t="s">
        <v>127</v>
      </c>
    </row>
    <row r="108" spans="1:21" ht="51" customHeight="1" thickTop="1">
      <c r="A108" s="141"/>
      <c r="B108" s="141"/>
      <c r="C108" s="699"/>
      <c r="D108" s="692"/>
      <c r="E108" s="692"/>
      <c r="F108" s="692"/>
      <c r="G108" s="692"/>
      <c r="H108" s="700"/>
      <c r="I108" s="480" t="s">
        <v>128</v>
      </c>
      <c r="J108" s="692"/>
      <c r="K108" s="481" t="s">
        <v>129</v>
      </c>
      <c r="L108" s="481" t="s">
        <v>130</v>
      </c>
      <c r="M108" s="481" t="s">
        <v>131</v>
      </c>
      <c r="N108" s="481" t="s">
        <v>132</v>
      </c>
      <c r="O108" s="481" t="s">
        <v>133</v>
      </c>
      <c r="P108" s="481" t="s">
        <v>134</v>
      </c>
      <c r="Q108" s="481" t="s">
        <v>135</v>
      </c>
      <c r="R108" s="481" t="s">
        <v>136</v>
      </c>
      <c r="S108" s="504" t="s">
        <v>137</v>
      </c>
      <c r="T108" s="482" t="s">
        <v>127</v>
      </c>
    </row>
    <row r="109" spans="1:21" ht="15" customHeight="1">
      <c r="A109" s="141"/>
      <c r="B109" s="141"/>
      <c r="C109" s="151" t="s">
        <v>5</v>
      </c>
      <c r="D109" s="690" t="s">
        <v>40</v>
      </c>
      <c r="E109" s="690"/>
      <c r="F109" s="153" t="s">
        <v>41</v>
      </c>
      <c r="G109" s="483" t="s">
        <v>138</v>
      </c>
      <c r="H109" s="152" t="s">
        <v>139</v>
      </c>
      <c r="I109" s="483">
        <v>2025</v>
      </c>
      <c r="J109" s="153" t="s">
        <v>140</v>
      </c>
      <c r="K109" s="155">
        <v>25000000</v>
      </c>
      <c r="L109" s="155">
        <v>363858000</v>
      </c>
      <c r="M109" s="155">
        <v>322000000</v>
      </c>
      <c r="N109" s="155">
        <v>51509000</v>
      </c>
      <c r="O109" s="155">
        <v>250000000</v>
      </c>
      <c r="P109" s="155">
        <v>0</v>
      </c>
      <c r="Q109" s="155">
        <v>0</v>
      </c>
      <c r="R109" s="155">
        <v>0</v>
      </c>
      <c r="S109" s="505">
        <v>4399000000</v>
      </c>
      <c r="T109" s="217">
        <f>SUM(K109:S109)</f>
        <v>5411367000</v>
      </c>
      <c r="U109" s="428"/>
    </row>
    <row r="110" spans="1:21" ht="15" customHeight="1">
      <c r="A110" s="141"/>
      <c r="B110" s="141"/>
      <c r="C110" s="151" t="s">
        <v>5</v>
      </c>
      <c r="D110" s="690" t="s">
        <v>40</v>
      </c>
      <c r="E110" s="690"/>
      <c r="F110" s="153" t="s">
        <v>41</v>
      </c>
      <c r="G110" s="483" t="s">
        <v>138</v>
      </c>
      <c r="H110" s="152" t="s">
        <v>139</v>
      </c>
      <c r="I110" s="483">
        <v>2025</v>
      </c>
      <c r="J110" s="153" t="s">
        <v>141</v>
      </c>
      <c r="K110" s="155">
        <v>19542000</v>
      </c>
      <c r="L110" s="155">
        <v>224518000</v>
      </c>
      <c r="M110" s="155">
        <v>341803250</v>
      </c>
      <c r="N110" s="155">
        <v>56380743</v>
      </c>
      <c r="O110" s="155">
        <v>192787007</v>
      </c>
      <c r="P110" s="155">
        <v>0</v>
      </c>
      <c r="Q110" s="155">
        <v>0</v>
      </c>
      <c r="R110" s="155">
        <v>0</v>
      </c>
      <c r="S110" s="505">
        <v>6360054000</v>
      </c>
      <c r="T110" s="217">
        <f t="shared" ref="T110:T133" si="12">SUM(K110:S110)</f>
        <v>7195085000</v>
      </c>
      <c r="U110" s="428"/>
    </row>
    <row r="111" spans="1:21" ht="15" customHeight="1">
      <c r="A111" s="141"/>
      <c r="B111" s="141"/>
      <c r="C111" s="151" t="s">
        <v>5</v>
      </c>
      <c r="D111" s="690" t="s">
        <v>40</v>
      </c>
      <c r="E111" s="690"/>
      <c r="F111" s="153" t="s">
        <v>41</v>
      </c>
      <c r="G111" s="483" t="s">
        <v>138</v>
      </c>
      <c r="H111" s="152" t="s">
        <v>139</v>
      </c>
      <c r="I111" s="483">
        <v>2025</v>
      </c>
      <c r="J111" s="153" t="s">
        <v>142</v>
      </c>
      <c r="K111" s="155">
        <v>19542000</v>
      </c>
      <c r="L111" s="155">
        <v>222206275</v>
      </c>
      <c r="M111" s="155">
        <v>341001760</v>
      </c>
      <c r="N111" s="155">
        <v>56343702</v>
      </c>
      <c r="O111" s="155">
        <v>168311283</v>
      </c>
      <c r="P111" s="155">
        <v>0</v>
      </c>
      <c r="Q111" s="155">
        <v>0</v>
      </c>
      <c r="R111" s="155">
        <v>0</v>
      </c>
      <c r="S111" s="648">
        <v>5543535523</v>
      </c>
      <c r="T111" s="217">
        <f t="shared" si="12"/>
        <v>6350940543</v>
      </c>
      <c r="U111" s="428"/>
    </row>
    <row r="112" spans="1:21" ht="15" customHeight="1">
      <c r="A112" s="141"/>
      <c r="B112" s="141"/>
      <c r="C112" s="151" t="s">
        <v>5</v>
      </c>
      <c r="D112" s="690" t="s">
        <v>40</v>
      </c>
      <c r="E112" s="690"/>
      <c r="F112" s="153" t="s">
        <v>41</v>
      </c>
      <c r="G112" s="483" t="s">
        <v>138</v>
      </c>
      <c r="H112" s="152" t="s">
        <v>139</v>
      </c>
      <c r="I112" s="483">
        <v>2025</v>
      </c>
      <c r="J112" s="153" t="s">
        <v>143</v>
      </c>
      <c r="K112" s="155">
        <v>0</v>
      </c>
      <c r="L112" s="155">
        <v>0</v>
      </c>
      <c r="M112" s="155">
        <v>0</v>
      </c>
      <c r="N112" s="155">
        <v>0</v>
      </c>
      <c r="O112" s="155">
        <v>0</v>
      </c>
      <c r="P112" s="155">
        <v>0</v>
      </c>
      <c r="Q112" s="155">
        <v>0</v>
      </c>
      <c r="R112" s="155">
        <v>0</v>
      </c>
      <c r="S112" s="505">
        <v>0</v>
      </c>
      <c r="T112" s="217">
        <f t="shared" si="12"/>
        <v>0</v>
      </c>
      <c r="U112" s="428"/>
    </row>
    <row r="113" spans="1:21" ht="27" customHeight="1">
      <c r="A113" s="141"/>
      <c r="B113" s="141"/>
      <c r="C113" s="151" t="s">
        <v>5</v>
      </c>
      <c r="D113" s="690" t="s">
        <v>40</v>
      </c>
      <c r="E113" s="690"/>
      <c r="F113" s="153" t="s">
        <v>41</v>
      </c>
      <c r="G113" s="483" t="s">
        <v>341</v>
      </c>
      <c r="H113" s="152" t="s">
        <v>342</v>
      </c>
      <c r="I113" s="483">
        <v>2025</v>
      </c>
      <c r="J113" s="153" t="s">
        <v>140</v>
      </c>
      <c r="K113" s="155">
        <v>0</v>
      </c>
      <c r="L113" s="155">
        <v>1569408000</v>
      </c>
      <c r="M113" s="155">
        <v>0</v>
      </c>
      <c r="N113" s="155">
        <v>0</v>
      </c>
      <c r="O113" s="155">
        <v>0</v>
      </c>
      <c r="P113" s="155">
        <v>0</v>
      </c>
      <c r="Q113" s="155">
        <v>0</v>
      </c>
      <c r="R113" s="155">
        <v>0</v>
      </c>
      <c r="S113" s="505">
        <v>0</v>
      </c>
      <c r="T113" s="217">
        <f t="shared" si="12"/>
        <v>1569408000</v>
      </c>
      <c r="U113" s="428"/>
    </row>
    <row r="114" spans="1:21" ht="24.75" customHeight="1">
      <c r="A114" s="141"/>
      <c r="B114" s="141"/>
      <c r="C114" s="151" t="s">
        <v>5</v>
      </c>
      <c r="D114" s="690" t="s">
        <v>40</v>
      </c>
      <c r="E114" s="690"/>
      <c r="F114" s="153" t="s">
        <v>41</v>
      </c>
      <c r="G114" s="483" t="s">
        <v>341</v>
      </c>
      <c r="H114" s="152" t="s">
        <v>342</v>
      </c>
      <c r="I114" s="483">
        <v>2025</v>
      </c>
      <c r="J114" s="153" t="s">
        <v>141</v>
      </c>
      <c r="K114" s="155">
        <v>0</v>
      </c>
      <c r="L114" s="155">
        <v>597408000</v>
      </c>
      <c r="M114" s="155">
        <v>0</v>
      </c>
      <c r="N114" s="155">
        <v>0</v>
      </c>
      <c r="O114" s="155">
        <v>0</v>
      </c>
      <c r="P114" s="155">
        <v>0</v>
      </c>
      <c r="Q114" s="155">
        <v>0</v>
      </c>
      <c r="R114" s="155">
        <v>0</v>
      </c>
      <c r="S114" s="505">
        <v>0</v>
      </c>
      <c r="T114" s="217">
        <f t="shared" si="12"/>
        <v>597408000</v>
      </c>
      <c r="U114" s="428"/>
    </row>
    <row r="115" spans="1:21" ht="22.5" customHeight="1">
      <c r="A115" s="141"/>
      <c r="B115" s="141"/>
      <c r="C115" s="151" t="s">
        <v>5</v>
      </c>
      <c r="D115" s="690" t="s">
        <v>40</v>
      </c>
      <c r="E115" s="690"/>
      <c r="F115" s="153" t="s">
        <v>41</v>
      </c>
      <c r="G115" s="483" t="s">
        <v>341</v>
      </c>
      <c r="H115" s="152" t="s">
        <v>342</v>
      </c>
      <c r="I115" s="483">
        <v>2025</v>
      </c>
      <c r="J115" s="153" t="s">
        <v>142</v>
      </c>
      <c r="K115" s="155">
        <v>0</v>
      </c>
      <c r="L115" s="155">
        <v>514708956</v>
      </c>
      <c r="M115" s="155">
        <v>0</v>
      </c>
      <c r="N115" s="155">
        <v>0</v>
      </c>
      <c r="O115" s="155">
        <v>0</v>
      </c>
      <c r="P115" s="155">
        <v>0</v>
      </c>
      <c r="Q115" s="155">
        <v>0</v>
      </c>
      <c r="R115" s="155">
        <v>0</v>
      </c>
      <c r="S115" s="505">
        <v>0</v>
      </c>
      <c r="T115" s="217">
        <f t="shared" si="12"/>
        <v>514708956</v>
      </c>
      <c r="U115" s="428"/>
    </row>
    <row r="116" spans="1:21" ht="22.5" customHeight="1">
      <c r="A116" s="141"/>
      <c r="B116" s="141"/>
      <c r="C116" s="151" t="s">
        <v>5</v>
      </c>
      <c r="D116" s="690" t="s">
        <v>40</v>
      </c>
      <c r="E116" s="690"/>
      <c r="F116" s="153" t="s">
        <v>41</v>
      </c>
      <c r="G116" s="483" t="s">
        <v>341</v>
      </c>
      <c r="H116" s="152" t="s">
        <v>342</v>
      </c>
      <c r="I116" s="483">
        <v>2025</v>
      </c>
      <c r="J116" s="153" t="s">
        <v>143</v>
      </c>
      <c r="K116" s="155">
        <v>0</v>
      </c>
      <c r="L116" s="155">
        <v>0</v>
      </c>
      <c r="M116" s="155">
        <v>0</v>
      </c>
      <c r="N116" s="155">
        <v>0</v>
      </c>
      <c r="O116" s="155">
        <v>0</v>
      </c>
      <c r="P116" s="155">
        <v>0</v>
      </c>
      <c r="Q116" s="155">
        <v>0</v>
      </c>
      <c r="R116" s="155">
        <v>0</v>
      </c>
      <c r="S116" s="505">
        <v>0</v>
      </c>
      <c r="T116" s="217">
        <f t="shared" si="12"/>
        <v>0</v>
      </c>
      <c r="U116" s="428"/>
    </row>
    <row r="117" spans="1:21" ht="15" customHeight="1">
      <c r="A117" s="141"/>
      <c r="B117" s="141"/>
      <c r="C117" s="151" t="s">
        <v>5</v>
      </c>
      <c r="D117" s="690" t="s">
        <v>40</v>
      </c>
      <c r="E117" s="690"/>
      <c r="F117" s="153" t="s">
        <v>41</v>
      </c>
      <c r="G117" s="483" t="s">
        <v>343</v>
      </c>
      <c r="H117" s="152" t="s">
        <v>344</v>
      </c>
      <c r="I117" s="483">
        <v>2025</v>
      </c>
      <c r="J117" s="153" t="s">
        <v>140</v>
      </c>
      <c r="K117" s="155">
        <v>0</v>
      </c>
      <c r="L117" s="155">
        <v>222142000</v>
      </c>
      <c r="M117" s="155">
        <v>0</v>
      </c>
      <c r="N117" s="155">
        <v>0</v>
      </c>
      <c r="O117" s="155">
        <v>0</v>
      </c>
      <c r="P117" s="155">
        <v>0</v>
      </c>
      <c r="Q117" s="155">
        <v>0</v>
      </c>
      <c r="R117" s="155">
        <v>0</v>
      </c>
      <c r="S117" s="505">
        <v>0</v>
      </c>
      <c r="T117" s="217">
        <f t="shared" si="12"/>
        <v>222142000</v>
      </c>
      <c r="U117" s="428"/>
    </row>
    <row r="118" spans="1:21" ht="15" customHeight="1">
      <c r="A118" s="141"/>
      <c r="B118" s="141"/>
      <c r="C118" s="151" t="s">
        <v>5</v>
      </c>
      <c r="D118" s="690" t="s">
        <v>40</v>
      </c>
      <c r="E118" s="690"/>
      <c r="F118" s="153" t="s">
        <v>41</v>
      </c>
      <c r="G118" s="483" t="s">
        <v>343</v>
      </c>
      <c r="H118" s="152" t="s">
        <v>344</v>
      </c>
      <c r="I118" s="483">
        <v>2025</v>
      </c>
      <c r="J118" s="153" t="s">
        <v>141</v>
      </c>
      <c r="K118" s="155">
        <v>0</v>
      </c>
      <c r="L118" s="155">
        <v>217587000</v>
      </c>
      <c r="M118" s="155">
        <v>0</v>
      </c>
      <c r="N118" s="155">
        <v>0</v>
      </c>
      <c r="O118" s="155">
        <v>0</v>
      </c>
      <c r="P118" s="155">
        <v>0</v>
      </c>
      <c r="Q118" s="155">
        <v>0</v>
      </c>
      <c r="R118" s="155">
        <v>0</v>
      </c>
      <c r="S118" s="505">
        <v>0</v>
      </c>
      <c r="T118" s="217">
        <f t="shared" si="12"/>
        <v>217587000</v>
      </c>
      <c r="U118" s="428"/>
    </row>
    <row r="119" spans="1:21" ht="15" customHeight="1">
      <c r="A119" s="141"/>
      <c r="B119" s="141"/>
      <c r="C119" s="151" t="s">
        <v>5</v>
      </c>
      <c r="D119" s="690" t="s">
        <v>40</v>
      </c>
      <c r="E119" s="690"/>
      <c r="F119" s="153" t="s">
        <v>41</v>
      </c>
      <c r="G119" s="483" t="s">
        <v>343</v>
      </c>
      <c r="H119" s="152" t="s">
        <v>344</v>
      </c>
      <c r="I119" s="483">
        <v>2025</v>
      </c>
      <c r="J119" s="153" t="s">
        <v>142</v>
      </c>
      <c r="K119" s="155">
        <v>0</v>
      </c>
      <c r="L119" s="155">
        <v>211290377</v>
      </c>
      <c r="M119" s="155">
        <v>0</v>
      </c>
      <c r="N119" s="155">
        <v>0</v>
      </c>
      <c r="O119" s="155">
        <v>0</v>
      </c>
      <c r="P119" s="155">
        <v>0</v>
      </c>
      <c r="Q119" s="155">
        <v>0</v>
      </c>
      <c r="R119" s="155">
        <v>0</v>
      </c>
      <c r="S119" s="505">
        <v>0</v>
      </c>
      <c r="T119" s="217">
        <f t="shared" si="12"/>
        <v>211290377</v>
      </c>
      <c r="U119" s="428"/>
    </row>
    <row r="120" spans="1:21" ht="15" customHeight="1">
      <c r="A120" s="141"/>
      <c r="B120" s="141"/>
      <c r="C120" s="151" t="s">
        <v>5</v>
      </c>
      <c r="D120" s="690" t="s">
        <v>40</v>
      </c>
      <c r="E120" s="690"/>
      <c r="F120" s="153" t="s">
        <v>41</v>
      </c>
      <c r="G120" s="483" t="s">
        <v>343</v>
      </c>
      <c r="H120" s="152" t="s">
        <v>344</v>
      </c>
      <c r="I120" s="483">
        <v>2025</v>
      </c>
      <c r="J120" s="153" t="s">
        <v>143</v>
      </c>
      <c r="K120" s="155">
        <v>0</v>
      </c>
      <c r="L120" s="155">
        <v>0</v>
      </c>
      <c r="M120" s="155">
        <v>0</v>
      </c>
      <c r="N120" s="155">
        <v>0</v>
      </c>
      <c r="O120" s="155">
        <v>0</v>
      </c>
      <c r="P120" s="155">
        <v>0</v>
      </c>
      <c r="Q120" s="155">
        <v>0</v>
      </c>
      <c r="R120" s="155">
        <v>0</v>
      </c>
      <c r="S120" s="505">
        <v>0</v>
      </c>
      <c r="T120" s="217">
        <f t="shared" si="12"/>
        <v>0</v>
      </c>
      <c r="U120" s="428"/>
    </row>
    <row r="121" spans="1:21" ht="41.25" customHeight="1">
      <c r="A121" s="141"/>
      <c r="B121" s="141"/>
      <c r="C121" s="151" t="s">
        <v>5</v>
      </c>
      <c r="D121" s="690" t="s">
        <v>40</v>
      </c>
      <c r="E121" s="690"/>
      <c r="F121" s="153" t="s">
        <v>41</v>
      </c>
      <c r="G121" s="483" t="s">
        <v>345</v>
      </c>
      <c r="H121" s="152" t="s">
        <v>346</v>
      </c>
      <c r="I121" s="483">
        <v>2025</v>
      </c>
      <c r="J121" s="153" t="s">
        <v>140</v>
      </c>
      <c r="K121" s="155">
        <v>0</v>
      </c>
      <c r="L121" s="155">
        <v>32363000</v>
      </c>
      <c r="M121" s="155">
        <v>0</v>
      </c>
      <c r="N121" s="155">
        <v>0</v>
      </c>
      <c r="O121" s="155">
        <v>0</v>
      </c>
      <c r="P121" s="155">
        <v>0</v>
      </c>
      <c r="Q121" s="155">
        <v>0</v>
      </c>
      <c r="R121" s="155">
        <v>0</v>
      </c>
      <c r="S121" s="505">
        <v>0</v>
      </c>
      <c r="T121" s="217">
        <f t="shared" si="12"/>
        <v>32363000</v>
      </c>
      <c r="U121" s="428"/>
    </row>
    <row r="122" spans="1:21" ht="36.75" customHeight="1">
      <c r="A122" s="141"/>
      <c r="B122" s="141"/>
      <c r="C122" s="151" t="s">
        <v>5</v>
      </c>
      <c r="D122" s="690" t="s">
        <v>40</v>
      </c>
      <c r="E122" s="690"/>
      <c r="F122" s="153" t="s">
        <v>41</v>
      </c>
      <c r="G122" s="483" t="s">
        <v>345</v>
      </c>
      <c r="H122" s="152" t="s">
        <v>346</v>
      </c>
      <c r="I122" s="483">
        <v>2025</v>
      </c>
      <c r="J122" s="153" t="s">
        <v>141</v>
      </c>
      <c r="K122" s="155">
        <v>0</v>
      </c>
      <c r="L122" s="155">
        <v>27400000</v>
      </c>
      <c r="M122" s="155">
        <v>0</v>
      </c>
      <c r="N122" s="155">
        <v>0</v>
      </c>
      <c r="O122" s="155">
        <v>0</v>
      </c>
      <c r="P122" s="155">
        <v>0</v>
      </c>
      <c r="Q122" s="155">
        <v>0</v>
      </c>
      <c r="R122" s="155">
        <v>0</v>
      </c>
      <c r="S122" s="505">
        <v>0</v>
      </c>
      <c r="T122" s="217">
        <f t="shared" si="12"/>
        <v>27400000</v>
      </c>
      <c r="U122" s="428"/>
    </row>
    <row r="123" spans="1:21" ht="37.5" customHeight="1">
      <c r="A123" s="141"/>
      <c r="B123" s="141"/>
      <c r="C123" s="151" t="s">
        <v>5</v>
      </c>
      <c r="D123" s="690" t="s">
        <v>40</v>
      </c>
      <c r="E123" s="690"/>
      <c r="F123" s="153" t="s">
        <v>41</v>
      </c>
      <c r="G123" s="483" t="s">
        <v>345</v>
      </c>
      <c r="H123" s="152" t="s">
        <v>346</v>
      </c>
      <c r="I123" s="483">
        <v>2025</v>
      </c>
      <c r="J123" s="153" t="s">
        <v>142</v>
      </c>
      <c r="K123" s="155">
        <v>0</v>
      </c>
      <c r="L123" s="155">
        <v>15223837</v>
      </c>
      <c r="M123" s="155">
        <v>0</v>
      </c>
      <c r="N123" s="155">
        <v>0</v>
      </c>
      <c r="O123" s="155">
        <v>0</v>
      </c>
      <c r="P123" s="155">
        <v>0</v>
      </c>
      <c r="Q123" s="155">
        <v>0</v>
      </c>
      <c r="R123" s="155">
        <v>0</v>
      </c>
      <c r="S123" s="505">
        <v>0</v>
      </c>
      <c r="T123" s="217">
        <f t="shared" si="12"/>
        <v>15223837</v>
      </c>
      <c r="U123" s="428"/>
    </row>
    <row r="124" spans="1:21" ht="38.25" customHeight="1">
      <c r="A124" s="141"/>
      <c r="B124" s="141"/>
      <c r="C124" s="151" t="s">
        <v>5</v>
      </c>
      <c r="D124" s="690" t="s">
        <v>40</v>
      </c>
      <c r="E124" s="690"/>
      <c r="F124" s="153" t="s">
        <v>41</v>
      </c>
      <c r="G124" s="483" t="s">
        <v>345</v>
      </c>
      <c r="H124" s="152" t="s">
        <v>346</v>
      </c>
      <c r="I124" s="483">
        <v>2025</v>
      </c>
      <c r="J124" s="153" t="s">
        <v>143</v>
      </c>
      <c r="K124" s="155">
        <v>0</v>
      </c>
      <c r="L124" s="155">
        <v>0</v>
      </c>
      <c r="M124" s="155">
        <v>0</v>
      </c>
      <c r="N124" s="155">
        <v>0</v>
      </c>
      <c r="O124" s="155">
        <v>0</v>
      </c>
      <c r="P124" s="155">
        <v>0</v>
      </c>
      <c r="Q124" s="155">
        <v>0</v>
      </c>
      <c r="R124" s="155">
        <v>0</v>
      </c>
      <c r="S124" s="505">
        <v>0</v>
      </c>
      <c r="T124" s="217">
        <f t="shared" si="12"/>
        <v>0</v>
      </c>
      <c r="U124" s="428"/>
    </row>
    <row r="125" spans="1:21" ht="33.75" customHeight="1">
      <c r="A125" s="141"/>
      <c r="B125" s="141"/>
      <c r="C125" s="151" t="s">
        <v>5</v>
      </c>
      <c r="D125" s="690" t="s">
        <v>40</v>
      </c>
      <c r="E125" s="690"/>
      <c r="F125" s="153" t="s">
        <v>41</v>
      </c>
      <c r="G125" s="483" t="s">
        <v>5</v>
      </c>
      <c r="H125" s="152" t="s">
        <v>347</v>
      </c>
      <c r="I125" s="483">
        <v>2025</v>
      </c>
      <c r="J125" s="153" t="s">
        <v>140</v>
      </c>
      <c r="K125" s="155">
        <v>0</v>
      </c>
      <c r="L125" s="155">
        <v>0</v>
      </c>
      <c r="M125" s="155">
        <v>7600000</v>
      </c>
      <c r="N125" s="155">
        <v>1300000</v>
      </c>
      <c r="O125" s="155">
        <v>0</v>
      </c>
      <c r="P125" s="155">
        <v>0</v>
      </c>
      <c r="Q125" s="155">
        <v>0</v>
      </c>
      <c r="R125" s="155">
        <v>0</v>
      </c>
      <c r="S125" s="505">
        <v>0</v>
      </c>
      <c r="T125" s="217">
        <f t="shared" si="12"/>
        <v>8900000</v>
      </c>
      <c r="U125" s="428"/>
    </row>
    <row r="126" spans="1:21" ht="27.75" customHeight="1">
      <c r="A126" s="141"/>
      <c r="B126" s="141"/>
      <c r="C126" s="151" t="s">
        <v>5</v>
      </c>
      <c r="D126" s="690" t="s">
        <v>40</v>
      </c>
      <c r="E126" s="690"/>
      <c r="F126" s="153" t="s">
        <v>41</v>
      </c>
      <c r="G126" s="483" t="s">
        <v>5</v>
      </c>
      <c r="H126" s="152" t="s">
        <v>347</v>
      </c>
      <c r="I126" s="483">
        <v>2025</v>
      </c>
      <c r="J126" s="153" t="s">
        <v>141</v>
      </c>
      <c r="K126" s="155">
        <v>0</v>
      </c>
      <c r="L126" s="155">
        <v>0</v>
      </c>
      <c r="M126" s="155">
        <v>2600000</v>
      </c>
      <c r="N126" s="155">
        <v>700000</v>
      </c>
      <c r="O126" s="155">
        <v>0</v>
      </c>
      <c r="P126" s="155">
        <v>0</v>
      </c>
      <c r="Q126" s="155">
        <v>0</v>
      </c>
      <c r="R126" s="155">
        <v>0</v>
      </c>
      <c r="S126" s="505">
        <v>0</v>
      </c>
      <c r="T126" s="217">
        <f t="shared" si="12"/>
        <v>3300000</v>
      </c>
      <c r="U126" s="428"/>
    </row>
    <row r="127" spans="1:21" ht="27.75" customHeight="1">
      <c r="A127" s="141"/>
      <c r="B127" s="141"/>
      <c r="C127" s="151" t="s">
        <v>5</v>
      </c>
      <c r="D127" s="690" t="s">
        <v>40</v>
      </c>
      <c r="E127" s="690"/>
      <c r="F127" s="153" t="s">
        <v>41</v>
      </c>
      <c r="G127" s="483" t="s">
        <v>5</v>
      </c>
      <c r="H127" s="152" t="s">
        <v>347</v>
      </c>
      <c r="I127" s="483">
        <v>2025</v>
      </c>
      <c r="J127" s="153" t="s">
        <v>142</v>
      </c>
      <c r="K127" s="155">
        <v>0</v>
      </c>
      <c r="L127" s="155">
        <v>0</v>
      </c>
      <c r="M127" s="155">
        <v>2441962</v>
      </c>
      <c r="N127" s="155">
        <v>700000</v>
      </c>
      <c r="O127" s="155">
        <v>0</v>
      </c>
      <c r="P127" s="155">
        <v>0</v>
      </c>
      <c r="Q127" s="155">
        <v>0</v>
      </c>
      <c r="R127" s="155">
        <v>0</v>
      </c>
      <c r="S127" s="505">
        <v>0</v>
      </c>
      <c r="T127" s="217">
        <f t="shared" si="12"/>
        <v>3141962</v>
      </c>
      <c r="U127" s="428"/>
    </row>
    <row r="128" spans="1:21" ht="27.75" customHeight="1">
      <c r="A128" s="141"/>
      <c r="B128" s="141"/>
      <c r="C128" s="151" t="s">
        <v>5</v>
      </c>
      <c r="D128" s="690" t="s">
        <v>40</v>
      </c>
      <c r="E128" s="690"/>
      <c r="F128" s="153" t="s">
        <v>41</v>
      </c>
      <c r="G128" s="483" t="s">
        <v>5</v>
      </c>
      <c r="H128" s="152" t="s">
        <v>347</v>
      </c>
      <c r="I128" s="483">
        <v>2025</v>
      </c>
      <c r="J128" s="153" t="s">
        <v>143</v>
      </c>
      <c r="K128" s="155">
        <v>0</v>
      </c>
      <c r="L128" s="155">
        <v>0</v>
      </c>
      <c r="M128" s="155">
        <v>0</v>
      </c>
      <c r="N128" s="155">
        <v>0</v>
      </c>
      <c r="O128" s="155">
        <v>0</v>
      </c>
      <c r="P128" s="155">
        <v>0</v>
      </c>
      <c r="Q128" s="155">
        <v>0</v>
      </c>
      <c r="R128" s="155">
        <v>0</v>
      </c>
      <c r="S128" s="505">
        <v>0</v>
      </c>
      <c r="T128" s="217">
        <f t="shared" si="12"/>
        <v>0</v>
      </c>
      <c r="U128" s="428"/>
    </row>
    <row r="129" spans="1:21" ht="15" customHeight="1">
      <c r="A129" s="141"/>
      <c r="B129" s="141"/>
      <c r="C129" s="151" t="s">
        <v>5</v>
      </c>
      <c r="D129" s="690" t="s">
        <v>40</v>
      </c>
      <c r="E129" s="690"/>
      <c r="F129" s="153" t="s">
        <v>41</v>
      </c>
      <c r="G129" s="483"/>
      <c r="H129" s="152" t="s">
        <v>127</v>
      </c>
      <c r="I129" s="483">
        <v>2025</v>
      </c>
      <c r="J129" s="153" t="s">
        <v>140</v>
      </c>
      <c r="K129" s="155">
        <f t="shared" ref="K129:S129" si="13">K109+K113+K117+K121+K125</f>
        <v>25000000</v>
      </c>
      <c r="L129" s="155">
        <f t="shared" si="13"/>
        <v>2187771000</v>
      </c>
      <c r="M129" s="155">
        <f t="shared" si="13"/>
        <v>329600000</v>
      </c>
      <c r="N129" s="155">
        <f t="shared" si="13"/>
        <v>52809000</v>
      </c>
      <c r="O129" s="155">
        <f t="shared" si="13"/>
        <v>250000000</v>
      </c>
      <c r="P129" s="155">
        <f t="shared" si="13"/>
        <v>0</v>
      </c>
      <c r="Q129" s="155">
        <f t="shared" si="13"/>
        <v>0</v>
      </c>
      <c r="R129" s="155">
        <f t="shared" si="13"/>
        <v>0</v>
      </c>
      <c r="S129" s="155">
        <f t="shared" si="13"/>
        <v>4399000000</v>
      </c>
      <c r="T129" s="217">
        <f t="shared" si="12"/>
        <v>7244180000</v>
      </c>
      <c r="U129" s="428"/>
    </row>
    <row r="130" spans="1:21" ht="15" customHeight="1">
      <c r="A130" s="141"/>
      <c r="B130" s="141"/>
      <c r="C130" s="151" t="s">
        <v>5</v>
      </c>
      <c r="D130" s="690" t="s">
        <v>40</v>
      </c>
      <c r="E130" s="690"/>
      <c r="F130" s="153" t="s">
        <v>41</v>
      </c>
      <c r="G130" s="483"/>
      <c r="H130" s="152" t="s">
        <v>127</v>
      </c>
      <c r="I130" s="483">
        <v>2025</v>
      </c>
      <c r="J130" s="153" t="s">
        <v>141</v>
      </c>
      <c r="K130" s="155">
        <f t="shared" ref="K130:R132" si="14">K110+K114+K118+K122+K126</f>
        <v>19542000</v>
      </c>
      <c r="L130" s="155">
        <f t="shared" si="14"/>
        <v>1066913000</v>
      </c>
      <c r="M130" s="155">
        <f t="shared" si="14"/>
        <v>344403250</v>
      </c>
      <c r="N130" s="155">
        <f t="shared" si="14"/>
        <v>57080743</v>
      </c>
      <c r="O130" s="155">
        <f t="shared" si="14"/>
        <v>192787007</v>
      </c>
      <c r="P130" s="155">
        <f t="shared" si="14"/>
        <v>0</v>
      </c>
      <c r="Q130" s="155">
        <f t="shared" si="14"/>
        <v>0</v>
      </c>
      <c r="R130" s="155">
        <f t="shared" si="14"/>
        <v>0</v>
      </c>
      <c r="S130" s="155">
        <f>S110+S114+S118+S122+S126</f>
        <v>6360054000</v>
      </c>
      <c r="T130" s="217">
        <f t="shared" si="12"/>
        <v>8040780000</v>
      </c>
      <c r="U130" s="428"/>
    </row>
    <row r="131" spans="1:21" ht="15" customHeight="1">
      <c r="A131" s="141"/>
      <c r="B131" s="141"/>
      <c r="C131" s="151" t="s">
        <v>5</v>
      </c>
      <c r="D131" s="690" t="s">
        <v>40</v>
      </c>
      <c r="E131" s="690"/>
      <c r="F131" s="153" t="s">
        <v>41</v>
      </c>
      <c r="G131" s="483"/>
      <c r="H131" s="152" t="s">
        <v>127</v>
      </c>
      <c r="I131" s="483">
        <v>2025</v>
      </c>
      <c r="J131" s="153" t="s">
        <v>142</v>
      </c>
      <c r="K131" s="155">
        <f t="shared" si="14"/>
        <v>19542000</v>
      </c>
      <c r="L131" s="155">
        <f t="shared" si="14"/>
        <v>963429445</v>
      </c>
      <c r="M131" s="155">
        <f t="shared" si="14"/>
        <v>343443722</v>
      </c>
      <c r="N131" s="155">
        <f t="shared" si="14"/>
        <v>57043702</v>
      </c>
      <c r="O131" s="155">
        <f t="shared" si="14"/>
        <v>168311283</v>
      </c>
      <c r="P131" s="155">
        <f t="shared" si="14"/>
        <v>0</v>
      </c>
      <c r="Q131" s="155">
        <f t="shared" si="14"/>
        <v>0</v>
      </c>
      <c r="R131" s="155">
        <f t="shared" si="14"/>
        <v>0</v>
      </c>
      <c r="S131" s="155">
        <f>S111+S115+S119+S123+S127</f>
        <v>5543535523</v>
      </c>
      <c r="T131" s="217">
        <f t="shared" si="12"/>
        <v>7095305675</v>
      </c>
      <c r="U131" s="428"/>
    </row>
    <row r="132" spans="1:21" ht="15" customHeight="1">
      <c r="A132" s="141"/>
      <c r="B132" s="141"/>
      <c r="C132" s="151" t="s">
        <v>5</v>
      </c>
      <c r="D132" s="690" t="s">
        <v>40</v>
      </c>
      <c r="E132" s="690"/>
      <c r="F132" s="153" t="s">
        <v>41</v>
      </c>
      <c r="G132" s="483"/>
      <c r="H132" s="152" t="s">
        <v>127</v>
      </c>
      <c r="I132" s="483">
        <v>2025</v>
      </c>
      <c r="J132" s="153" t="s">
        <v>143</v>
      </c>
      <c r="K132" s="155">
        <f t="shared" si="14"/>
        <v>0</v>
      </c>
      <c r="L132" s="155">
        <f t="shared" si="14"/>
        <v>0</v>
      </c>
      <c r="M132" s="155">
        <f t="shared" si="14"/>
        <v>0</v>
      </c>
      <c r="N132" s="155">
        <f t="shared" si="14"/>
        <v>0</v>
      </c>
      <c r="O132" s="155">
        <f t="shared" si="14"/>
        <v>0</v>
      </c>
      <c r="P132" s="155">
        <f t="shared" si="14"/>
        <v>0</v>
      </c>
      <c r="Q132" s="155">
        <f t="shared" si="14"/>
        <v>0</v>
      </c>
      <c r="R132" s="155">
        <f t="shared" si="14"/>
        <v>0</v>
      </c>
      <c r="S132" s="155">
        <f>S112+S116+S120+S124+S128</f>
        <v>0</v>
      </c>
      <c r="T132" s="217">
        <f t="shared" si="12"/>
        <v>0</v>
      </c>
      <c r="U132" s="428"/>
    </row>
    <row r="133" spans="1:21" ht="22.5" customHeight="1">
      <c r="A133" s="141"/>
      <c r="B133" s="141"/>
      <c r="C133" s="151" t="s">
        <v>5</v>
      </c>
      <c r="D133" s="690" t="s">
        <v>40</v>
      </c>
      <c r="E133" s="690"/>
      <c r="F133" s="153" t="s">
        <v>144</v>
      </c>
      <c r="G133" s="483"/>
      <c r="H133" s="152" t="s">
        <v>1044</v>
      </c>
      <c r="I133" s="483">
        <v>2025</v>
      </c>
      <c r="J133" s="153"/>
      <c r="K133" s="155">
        <f>K130-K131</f>
        <v>0</v>
      </c>
      <c r="L133" s="155">
        <f t="shared" ref="L133:S133" si="15">L130-L131</f>
        <v>103483555</v>
      </c>
      <c r="M133" s="155">
        <f t="shared" si="15"/>
        <v>959528</v>
      </c>
      <c r="N133" s="155">
        <f t="shared" si="15"/>
        <v>37041</v>
      </c>
      <c r="O133" s="155">
        <f t="shared" si="15"/>
        <v>24475724</v>
      </c>
      <c r="P133" s="155">
        <f t="shared" si="15"/>
        <v>0</v>
      </c>
      <c r="Q133" s="155">
        <f t="shared" si="15"/>
        <v>0</v>
      </c>
      <c r="R133" s="155">
        <f t="shared" si="15"/>
        <v>0</v>
      </c>
      <c r="S133" s="155">
        <f t="shared" si="15"/>
        <v>816518477</v>
      </c>
      <c r="T133" s="217">
        <f t="shared" si="12"/>
        <v>945474325</v>
      </c>
      <c r="U133" s="428"/>
    </row>
    <row r="134" spans="1:21" ht="31.5" customHeight="1">
      <c r="A134" s="141"/>
      <c r="B134" s="141"/>
      <c r="C134" s="151" t="s">
        <v>5</v>
      </c>
      <c r="D134" s="690" t="s">
        <v>40</v>
      </c>
      <c r="E134" s="690"/>
      <c r="F134" s="153" t="s">
        <v>145</v>
      </c>
      <c r="G134" s="483"/>
      <c r="H134" s="152" t="s">
        <v>1045</v>
      </c>
      <c r="I134" s="483">
        <v>2025</v>
      </c>
      <c r="J134" s="153"/>
      <c r="K134" s="506">
        <f>K131/K130</f>
        <v>1</v>
      </c>
      <c r="L134" s="506">
        <f t="shared" ref="L134:T134" si="16">L131/L130</f>
        <v>0.90300656660852385</v>
      </c>
      <c r="M134" s="506">
        <f t="shared" si="16"/>
        <v>0.99721394034463962</v>
      </c>
      <c r="N134" s="506">
        <f t="shared" si="16"/>
        <v>0.99935107712245441</v>
      </c>
      <c r="O134" s="506">
        <f t="shared" si="16"/>
        <v>0.87304266827483867</v>
      </c>
      <c r="P134" s="506">
        <v>0</v>
      </c>
      <c r="Q134" s="506">
        <v>0</v>
      </c>
      <c r="R134" s="506">
        <v>0</v>
      </c>
      <c r="S134" s="506">
        <f t="shared" si="16"/>
        <v>0.87161768170521825</v>
      </c>
      <c r="T134" s="436">
        <f t="shared" si="16"/>
        <v>0.88241509841085064</v>
      </c>
      <c r="U134" s="428"/>
    </row>
    <row r="135" spans="1:21" ht="24.95" customHeight="1">
      <c r="A135" s="141"/>
      <c r="B135" s="673"/>
      <c r="C135" s="673"/>
      <c r="D135" s="673"/>
      <c r="E135" s="141"/>
      <c r="F135" s="141"/>
      <c r="G135" s="141"/>
      <c r="H135" s="141"/>
      <c r="I135" s="141"/>
      <c r="J135" s="141"/>
      <c r="K135" s="507"/>
      <c r="L135" s="507"/>
      <c r="M135" s="507"/>
      <c r="N135" s="507"/>
      <c r="O135" s="507"/>
      <c r="P135" s="507"/>
      <c r="Q135" s="507"/>
      <c r="R135" s="507"/>
      <c r="S135" s="507"/>
      <c r="T135" s="141"/>
    </row>
    <row r="139" spans="1:21" ht="18" customHeight="1">
      <c r="A139" s="141"/>
      <c r="B139" s="141"/>
      <c r="C139" s="696" t="s">
        <v>1350</v>
      </c>
      <c r="D139" s="696"/>
      <c r="E139" s="696"/>
      <c r="F139" s="696"/>
      <c r="G139" s="696"/>
      <c r="H139" s="696"/>
      <c r="I139" s="696"/>
      <c r="J139" s="696"/>
      <c r="K139" s="696"/>
      <c r="L139" s="696"/>
      <c r="M139" s="696"/>
      <c r="N139" s="696"/>
      <c r="O139" s="696"/>
      <c r="P139" s="696"/>
      <c r="Q139" s="696"/>
      <c r="R139" s="696"/>
      <c r="S139" s="696"/>
      <c r="T139" s="141"/>
      <c r="U139" s="141"/>
    </row>
    <row r="140" spans="1:21" ht="21" customHeight="1" thickBot="1">
      <c r="A140" s="141"/>
      <c r="B140" s="141"/>
      <c r="C140" s="697" t="s">
        <v>1311</v>
      </c>
      <c r="D140" s="697"/>
      <c r="E140" s="697"/>
      <c r="F140" s="697"/>
      <c r="G140" s="697"/>
      <c r="H140" s="697"/>
      <c r="I140" s="697"/>
      <c r="J140" s="697"/>
      <c r="K140" s="697"/>
      <c r="L140" s="697"/>
      <c r="M140" s="697"/>
      <c r="N140" s="697"/>
      <c r="O140" s="697"/>
      <c r="P140" s="697"/>
      <c r="Q140" s="697"/>
      <c r="R140" s="697"/>
      <c r="S140" s="697"/>
      <c r="T140" s="697"/>
      <c r="U140" s="697"/>
    </row>
    <row r="141" spans="1:21" ht="15" customHeight="1" thickTop="1" thickBot="1">
      <c r="A141" s="698"/>
      <c r="B141" s="698"/>
      <c r="C141" s="699" t="s">
        <v>121</v>
      </c>
      <c r="D141" s="692" t="s">
        <v>30</v>
      </c>
      <c r="E141" s="692"/>
      <c r="F141" s="692" t="s">
        <v>122</v>
      </c>
      <c r="G141" s="692" t="s">
        <v>123</v>
      </c>
      <c r="H141" s="692" t="s">
        <v>124</v>
      </c>
      <c r="I141" s="692" t="s">
        <v>9</v>
      </c>
      <c r="J141" s="692" t="s">
        <v>125</v>
      </c>
      <c r="K141" s="693" t="s">
        <v>126</v>
      </c>
      <c r="L141" s="693"/>
      <c r="M141" s="693"/>
      <c r="N141" s="693"/>
      <c r="O141" s="693"/>
      <c r="P141" s="693"/>
      <c r="Q141" s="693"/>
      <c r="R141" s="693"/>
      <c r="S141" s="693"/>
      <c r="T141" s="693"/>
      <c r="U141" s="693"/>
    </row>
    <row r="142" spans="1:21" ht="15" customHeight="1" thickTop="1" thickBot="1">
      <c r="A142" s="698"/>
      <c r="B142" s="698"/>
      <c r="C142" s="699"/>
      <c r="D142" s="692"/>
      <c r="E142" s="692"/>
      <c r="F142" s="692"/>
      <c r="G142" s="692"/>
      <c r="H142" s="692"/>
      <c r="I142" s="692"/>
      <c r="J142" s="692"/>
      <c r="K142" s="478" t="s">
        <v>66</v>
      </c>
      <c r="L142" s="478" t="s">
        <v>68</v>
      </c>
      <c r="M142" s="478" t="s">
        <v>51</v>
      </c>
      <c r="N142" s="478" t="s">
        <v>53</v>
      </c>
      <c r="O142" s="478" t="s">
        <v>55</v>
      </c>
      <c r="P142" s="478" t="s">
        <v>57</v>
      </c>
      <c r="Q142" s="478" t="s">
        <v>59</v>
      </c>
      <c r="R142" s="478" t="s">
        <v>61</v>
      </c>
      <c r="S142" s="694" t="s">
        <v>63</v>
      </c>
      <c r="T142" s="694"/>
      <c r="U142" s="479" t="s">
        <v>127</v>
      </c>
    </row>
    <row r="143" spans="1:21" ht="51" customHeight="1" thickTop="1">
      <c r="A143" s="141"/>
      <c r="B143" s="141"/>
      <c r="C143" s="699"/>
      <c r="D143" s="692"/>
      <c r="E143" s="692"/>
      <c r="F143" s="692"/>
      <c r="G143" s="692"/>
      <c r="H143" s="692"/>
      <c r="I143" s="480" t="s">
        <v>128</v>
      </c>
      <c r="J143" s="692"/>
      <c r="K143" s="481" t="s">
        <v>129</v>
      </c>
      <c r="L143" s="481" t="s">
        <v>130</v>
      </c>
      <c r="M143" s="481" t="s">
        <v>131</v>
      </c>
      <c r="N143" s="481" t="s">
        <v>132</v>
      </c>
      <c r="O143" s="481" t="s">
        <v>133</v>
      </c>
      <c r="P143" s="481" t="s">
        <v>134</v>
      </c>
      <c r="Q143" s="481" t="s">
        <v>135</v>
      </c>
      <c r="R143" s="481" t="s">
        <v>136</v>
      </c>
      <c r="S143" s="695" t="s">
        <v>137</v>
      </c>
      <c r="T143" s="695"/>
      <c r="U143" s="482" t="s">
        <v>127</v>
      </c>
    </row>
    <row r="144" spans="1:21" ht="23.1" customHeight="1">
      <c r="A144" s="141"/>
      <c r="B144" s="141"/>
      <c r="C144" s="151" t="s">
        <v>5</v>
      </c>
      <c r="D144" s="690" t="s">
        <v>42</v>
      </c>
      <c r="E144" s="690"/>
      <c r="F144" s="153" t="s">
        <v>43</v>
      </c>
      <c r="G144" s="483" t="s">
        <v>138</v>
      </c>
      <c r="H144" s="152" t="s">
        <v>139</v>
      </c>
      <c r="I144" s="483">
        <v>2025</v>
      </c>
      <c r="J144" s="153" t="s">
        <v>140</v>
      </c>
      <c r="K144" s="154">
        <v>0</v>
      </c>
      <c r="L144" s="154">
        <v>50000000</v>
      </c>
      <c r="M144" s="154">
        <v>484150000</v>
      </c>
      <c r="N144" s="154">
        <v>77520000</v>
      </c>
      <c r="O144" s="154">
        <v>107000000</v>
      </c>
      <c r="P144" s="154">
        <v>0</v>
      </c>
      <c r="Q144" s="154">
        <v>0</v>
      </c>
      <c r="R144" s="154">
        <v>0</v>
      </c>
      <c r="S144" s="691">
        <v>0</v>
      </c>
      <c r="T144" s="691"/>
      <c r="U144" s="217">
        <f t="shared" ref="U144:U157" si="17">SUM(K144:T144)</f>
        <v>718670000</v>
      </c>
    </row>
    <row r="145" spans="1:21" ht="23.1" customHeight="1">
      <c r="A145" s="141"/>
      <c r="B145" s="141"/>
      <c r="C145" s="151" t="s">
        <v>5</v>
      </c>
      <c r="D145" s="690" t="s">
        <v>42</v>
      </c>
      <c r="E145" s="690"/>
      <c r="F145" s="153" t="s">
        <v>43</v>
      </c>
      <c r="G145" s="483" t="s">
        <v>138</v>
      </c>
      <c r="H145" s="152" t="s">
        <v>139</v>
      </c>
      <c r="I145" s="483">
        <v>2025</v>
      </c>
      <c r="J145" s="153" t="s">
        <v>141</v>
      </c>
      <c r="K145" s="154">
        <v>999000</v>
      </c>
      <c r="L145" s="154">
        <v>41156000</v>
      </c>
      <c r="M145" s="154">
        <v>495520000</v>
      </c>
      <c r="N145" s="154">
        <v>83720000</v>
      </c>
      <c r="O145" s="154">
        <v>111379380</v>
      </c>
      <c r="P145" s="154">
        <v>0</v>
      </c>
      <c r="Q145" s="154">
        <v>0</v>
      </c>
      <c r="R145" s="154">
        <v>0</v>
      </c>
      <c r="S145" s="691">
        <v>5860830</v>
      </c>
      <c r="T145" s="691"/>
      <c r="U145" s="217">
        <f t="shared" si="17"/>
        <v>738635210</v>
      </c>
    </row>
    <row r="146" spans="1:21" ht="23.1" customHeight="1">
      <c r="A146" s="141"/>
      <c r="B146" s="141"/>
      <c r="C146" s="151" t="s">
        <v>5</v>
      </c>
      <c r="D146" s="690" t="s">
        <v>42</v>
      </c>
      <c r="E146" s="690"/>
      <c r="F146" s="153" t="s">
        <v>43</v>
      </c>
      <c r="G146" s="483" t="s">
        <v>138</v>
      </c>
      <c r="H146" s="152" t="s">
        <v>139</v>
      </c>
      <c r="I146" s="483">
        <v>2025</v>
      </c>
      <c r="J146" s="153" t="s">
        <v>142</v>
      </c>
      <c r="K146" s="154">
        <v>998112</v>
      </c>
      <c r="L146" s="154">
        <v>16037032</v>
      </c>
      <c r="M146" s="154">
        <v>487906137</v>
      </c>
      <c r="N146" s="154">
        <v>81302522</v>
      </c>
      <c r="O146" s="154">
        <v>107936725</v>
      </c>
      <c r="P146" s="154">
        <v>0</v>
      </c>
      <c r="Q146" s="154">
        <v>0</v>
      </c>
      <c r="R146" s="154">
        <v>0</v>
      </c>
      <c r="S146" s="691">
        <v>4008458</v>
      </c>
      <c r="T146" s="691"/>
      <c r="U146" s="217">
        <f t="shared" si="17"/>
        <v>698188986</v>
      </c>
    </row>
    <row r="147" spans="1:21" ht="23.1" customHeight="1">
      <c r="A147" s="141"/>
      <c r="B147" s="141"/>
      <c r="C147" s="151" t="s">
        <v>5</v>
      </c>
      <c r="D147" s="690" t="s">
        <v>42</v>
      </c>
      <c r="E147" s="690"/>
      <c r="F147" s="153" t="s">
        <v>43</v>
      </c>
      <c r="G147" s="483" t="s">
        <v>138</v>
      </c>
      <c r="H147" s="152" t="s">
        <v>139</v>
      </c>
      <c r="I147" s="483">
        <v>2025</v>
      </c>
      <c r="J147" s="153" t="s">
        <v>143</v>
      </c>
      <c r="K147" s="154">
        <v>0</v>
      </c>
      <c r="L147" s="154">
        <v>0</v>
      </c>
      <c r="M147" s="154">
        <v>0</v>
      </c>
      <c r="N147" s="154">
        <v>0</v>
      </c>
      <c r="O147" s="154"/>
      <c r="P147" s="154">
        <v>0</v>
      </c>
      <c r="Q147" s="154">
        <v>0</v>
      </c>
      <c r="R147" s="154">
        <v>0</v>
      </c>
      <c r="S147" s="691">
        <v>0</v>
      </c>
      <c r="T147" s="691"/>
      <c r="U147" s="217">
        <f t="shared" si="17"/>
        <v>0</v>
      </c>
    </row>
    <row r="148" spans="1:21" ht="23.1" customHeight="1">
      <c r="A148" s="141"/>
      <c r="B148" s="141"/>
      <c r="C148" s="151" t="s">
        <v>5</v>
      </c>
      <c r="D148" s="690" t="s">
        <v>42</v>
      </c>
      <c r="E148" s="690"/>
      <c r="F148" s="153" t="s">
        <v>43</v>
      </c>
      <c r="G148" s="483" t="s">
        <v>341</v>
      </c>
      <c r="H148" s="152" t="s">
        <v>342</v>
      </c>
      <c r="I148" s="483">
        <v>2025</v>
      </c>
      <c r="J148" s="153" t="s">
        <v>140</v>
      </c>
      <c r="K148" s="154">
        <v>0</v>
      </c>
      <c r="L148" s="154">
        <v>0</v>
      </c>
      <c r="M148" s="154">
        <v>0</v>
      </c>
      <c r="N148" s="154">
        <v>0</v>
      </c>
      <c r="O148" s="154">
        <v>0</v>
      </c>
      <c r="P148" s="154">
        <v>0</v>
      </c>
      <c r="Q148" s="154">
        <v>0</v>
      </c>
      <c r="R148" s="154">
        <v>0</v>
      </c>
      <c r="S148" s="691">
        <v>0</v>
      </c>
      <c r="T148" s="691"/>
      <c r="U148" s="217">
        <f t="shared" si="17"/>
        <v>0</v>
      </c>
    </row>
    <row r="149" spans="1:21" ht="23.1" customHeight="1">
      <c r="A149" s="141"/>
      <c r="B149" s="141"/>
      <c r="C149" s="151" t="s">
        <v>5</v>
      </c>
      <c r="D149" s="690" t="s">
        <v>42</v>
      </c>
      <c r="E149" s="690"/>
      <c r="F149" s="153" t="s">
        <v>43</v>
      </c>
      <c r="G149" s="483" t="s">
        <v>341</v>
      </c>
      <c r="H149" s="152" t="s">
        <v>342</v>
      </c>
      <c r="I149" s="483">
        <v>2025</v>
      </c>
      <c r="J149" s="153" t="s">
        <v>141</v>
      </c>
      <c r="K149" s="154">
        <v>0</v>
      </c>
      <c r="L149" s="154">
        <v>0</v>
      </c>
      <c r="M149" s="154">
        <v>0</v>
      </c>
      <c r="N149" s="154">
        <v>0</v>
      </c>
      <c r="O149" s="154">
        <v>0</v>
      </c>
      <c r="P149" s="154">
        <v>0</v>
      </c>
      <c r="Q149" s="154">
        <v>0</v>
      </c>
      <c r="R149" s="154">
        <v>0</v>
      </c>
      <c r="S149" s="691">
        <v>0</v>
      </c>
      <c r="T149" s="691"/>
      <c r="U149" s="217">
        <f t="shared" si="17"/>
        <v>0</v>
      </c>
    </row>
    <row r="150" spans="1:21" ht="23.1" customHeight="1">
      <c r="A150" s="141"/>
      <c r="B150" s="141"/>
      <c r="C150" s="151" t="s">
        <v>5</v>
      </c>
      <c r="D150" s="690" t="s">
        <v>42</v>
      </c>
      <c r="E150" s="690"/>
      <c r="F150" s="153" t="s">
        <v>43</v>
      </c>
      <c r="G150" s="483" t="s">
        <v>341</v>
      </c>
      <c r="H150" s="152" t="s">
        <v>342</v>
      </c>
      <c r="I150" s="483">
        <v>2025</v>
      </c>
      <c r="J150" s="153" t="s">
        <v>142</v>
      </c>
      <c r="K150" s="154">
        <v>0</v>
      </c>
      <c r="L150" s="154">
        <v>3600</v>
      </c>
      <c r="M150" s="154">
        <v>0</v>
      </c>
      <c r="N150" s="154">
        <v>0</v>
      </c>
      <c r="O150" s="154">
        <v>0</v>
      </c>
      <c r="P150" s="154">
        <v>0</v>
      </c>
      <c r="Q150" s="154">
        <v>0</v>
      </c>
      <c r="R150" s="154">
        <v>0</v>
      </c>
      <c r="S150" s="691">
        <v>0</v>
      </c>
      <c r="T150" s="691"/>
      <c r="U150" s="217">
        <f t="shared" si="17"/>
        <v>3600</v>
      </c>
    </row>
    <row r="151" spans="1:21" ht="23.1" customHeight="1">
      <c r="A151" s="141"/>
      <c r="B151" s="141"/>
      <c r="C151" s="151" t="s">
        <v>5</v>
      </c>
      <c r="D151" s="690" t="s">
        <v>42</v>
      </c>
      <c r="E151" s="690"/>
      <c r="F151" s="153" t="s">
        <v>43</v>
      </c>
      <c r="G151" s="483" t="s">
        <v>341</v>
      </c>
      <c r="H151" s="152" t="s">
        <v>342</v>
      </c>
      <c r="I151" s="483">
        <v>2025</v>
      </c>
      <c r="J151" s="153" t="s">
        <v>143</v>
      </c>
      <c r="K151" s="154">
        <v>0</v>
      </c>
      <c r="L151" s="154">
        <v>0</v>
      </c>
      <c r="M151" s="154">
        <v>0</v>
      </c>
      <c r="N151" s="154">
        <v>0</v>
      </c>
      <c r="O151" s="154">
        <v>0</v>
      </c>
      <c r="P151" s="154">
        <v>0</v>
      </c>
      <c r="Q151" s="154">
        <v>0</v>
      </c>
      <c r="R151" s="154">
        <v>0</v>
      </c>
      <c r="S151" s="691">
        <v>0</v>
      </c>
      <c r="T151" s="691"/>
      <c r="U151" s="217">
        <f t="shared" si="17"/>
        <v>0</v>
      </c>
    </row>
    <row r="152" spans="1:21" ht="39" customHeight="1">
      <c r="A152" s="141"/>
      <c r="B152" s="141"/>
      <c r="C152" s="151" t="s">
        <v>5</v>
      </c>
      <c r="D152" s="690" t="s">
        <v>42</v>
      </c>
      <c r="E152" s="690"/>
      <c r="F152" s="153" t="s">
        <v>43</v>
      </c>
      <c r="G152" s="483" t="s">
        <v>5</v>
      </c>
      <c r="H152" s="152" t="s">
        <v>347</v>
      </c>
      <c r="I152" s="483">
        <v>2025</v>
      </c>
      <c r="J152" s="153" t="s">
        <v>140</v>
      </c>
      <c r="K152" s="154">
        <v>0</v>
      </c>
      <c r="L152" s="154">
        <v>0</v>
      </c>
      <c r="M152" s="154">
        <v>26849000</v>
      </c>
      <c r="N152" s="154">
        <v>4530000</v>
      </c>
      <c r="O152" s="154">
        <v>7000000</v>
      </c>
      <c r="P152" s="154">
        <v>0</v>
      </c>
      <c r="Q152" s="154">
        <v>0</v>
      </c>
      <c r="R152" s="154">
        <v>0</v>
      </c>
      <c r="S152" s="691">
        <v>0</v>
      </c>
      <c r="T152" s="691"/>
      <c r="U152" s="217">
        <f t="shared" si="17"/>
        <v>38379000</v>
      </c>
    </row>
    <row r="153" spans="1:21" ht="39" customHeight="1">
      <c r="A153" s="141"/>
      <c r="B153" s="141"/>
      <c r="C153" s="151" t="s">
        <v>5</v>
      </c>
      <c r="D153" s="690" t="s">
        <v>42</v>
      </c>
      <c r="E153" s="690"/>
      <c r="F153" s="153" t="s">
        <v>43</v>
      </c>
      <c r="G153" s="483" t="s">
        <v>5</v>
      </c>
      <c r="H153" s="152" t="s">
        <v>347</v>
      </c>
      <c r="I153" s="483">
        <v>2025</v>
      </c>
      <c r="J153" s="153" t="s">
        <v>141</v>
      </c>
      <c r="K153" s="154">
        <v>0</v>
      </c>
      <c r="L153" s="154">
        <v>0</v>
      </c>
      <c r="M153" s="154">
        <v>16449000</v>
      </c>
      <c r="N153" s="154">
        <v>2780000</v>
      </c>
      <c r="O153" s="154">
        <v>7000000</v>
      </c>
      <c r="P153" s="154">
        <v>0</v>
      </c>
      <c r="Q153" s="154">
        <v>0</v>
      </c>
      <c r="R153" s="154">
        <v>0</v>
      </c>
      <c r="S153" s="691">
        <v>0</v>
      </c>
      <c r="T153" s="691"/>
      <c r="U153" s="217">
        <f t="shared" si="17"/>
        <v>26229000</v>
      </c>
    </row>
    <row r="154" spans="1:21" ht="39" customHeight="1">
      <c r="A154" s="141"/>
      <c r="B154" s="141"/>
      <c r="C154" s="151" t="s">
        <v>5</v>
      </c>
      <c r="D154" s="690" t="s">
        <v>42</v>
      </c>
      <c r="E154" s="690"/>
      <c r="F154" s="153" t="s">
        <v>43</v>
      </c>
      <c r="G154" s="483" t="s">
        <v>5</v>
      </c>
      <c r="H154" s="152" t="s">
        <v>347</v>
      </c>
      <c r="I154" s="483">
        <v>2025</v>
      </c>
      <c r="J154" s="153" t="s">
        <v>142</v>
      </c>
      <c r="K154" s="154">
        <v>0</v>
      </c>
      <c r="L154" s="154">
        <v>0</v>
      </c>
      <c r="M154" s="154">
        <v>12029784</v>
      </c>
      <c r="N154" s="154">
        <v>1874407</v>
      </c>
      <c r="O154" s="154">
        <v>5049005</v>
      </c>
      <c r="P154" s="154">
        <v>0</v>
      </c>
      <c r="Q154" s="154">
        <v>0</v>
      </c>
      <c r="R154" s="154">
        <v>0</v>
      </c>
      <c r="S154" s="691">
        <v>0</v>
      </c>
      <c r="T154" s="691"/>
      <c r="U154" s="217">
        <f t="shared" si="17"/>
        <v>18953196</v>
      </c>
    </row>
    <row r="155" spans="1:21" ht="39" customHeight="1">
      <c r="A155" s="141"/>
      <c r="B155" s="141"/>
      <c r="C155" s="151" t="s">
        <v>5</v>
      </c>
      <c r="D155" s="690" t="s">
        <v>42</v>
      </c>
      <c r="E155" s="690"/>
      <c r="F155" s="153" t="s">
        <v>43</v>
      </c>
      <c r="G155" s="483" t="s">
        <v>5</v>
      </c>
      <c r="H155" s="152" t="s">
        <v>347</v>
      </c>
      <c r="I155" s="483">
        <v>2025</v>
      </c>
      <c r="J155" s="153" t="s">
        <v>143</v>
      </c>
      <c r="K155" s="154">
        <v>0</v>
      </c>
      <c r="L155" s="154">
        <v>0</v>
      </c>
      <c r="M155" s="154">
        <v>0</v>
      </c>
      <c r="N155" s="154">
        <v>0</v>
      </c>
      <c r="O155" s="154"/>
      <c r="P155" s="154">
        <v>0</v>
      </c>
      <c r="Q155" s="154">
        <v>0</v>
      </c>
      <c r="R155" s="154">
        <v>0</v>
      </c>
      <c r="S155" s="691">
        <v>0</v>
      </c>
      <c r="T155" s="691"/>
      <c r="U155" s="217">
        <f t="shared" si="17"/>
        <v>0</v>
      </c>
    </row>
    <row r="156" spans="1:21" ht="23.1" customHeight="1">
      <c r="A156" s="141"/>
      <c r="B156" s="141"/>
      <c r="C156" s="151" t="s">
        <v>5</v>
      </c>
      <c r="D156" s="690" t="s">
        <v>42</v>
      </c>
      <c r="E156" s="690"/>
      <c r="F156" s="153" t="s">
        <v>43</v>
      </c>
      <c r="G156" s="483"/>
      <c r="H156" s="152" t="s">
        <v>127</v>
      </c>
      <c r="I156" s="483">
        <v>2025</v>
      </c>
      <c r="J156" s="153" t="s">
        <v>140</v>
      </c>
      <c r="K156" s="154">
        <f>K144+K148+K152</f>
        <v>0</v>
      </c>
      <c r="L156" s="154">
        <f t="shared" ref="L156:R156" si="18">L144+L148+L152</f>
        <v>50000000</v>
      </c>
      <c r="M156" s="154">
        <f t="shared" si="18"/>
        <v>510999000</v>
      </c>
      <c r="N156" s="154">
        <f t="shared" si="18"/>
        <v>82050000</v>
      </c>
      <c r="O156" s="154">
        <f t="shared" si="18"/>
        <v>114000000</v>
      </c>
      <c r="P156" s="154">
        <f t="shared" si="18"/>
        <v>0</v>
      </c>
      <c r="Q156" s="154">
        <f t="shared" si="18"/>
        <v>0</v>
      </c>
      <c r="R156" s="154">
        <f t="shared" si="18"/>
        <v>0</v>
      </c>
      <c r="S156" s="691">
        <f t="shared" ref="S156:T156" si="19">S144+S148+S152</f>
        <v>0</v>
      </c>
      <c r="T156" s="691">
        <f t="shared" si="19"/>
        <v>0</v>
      </c>
      <c r="U156" s="217">
        <f t="shared" si="17"/>
        <v>757049000</v>
      </c>
    </row>
    <row r="157" spans="1:21" ht="23.1" customHeight="1">
      <c r="A157" s="141"/>
      <c r="B157" s="141"/>
      <c r="C157" s="151" t="s">
        <v>5</v>
      </c>
      <c r="D157" s="690" t="s">
        <v>42</v>
      </c>
      <c r="E157" s="690"/>
      <c r="F157" s="153" t="s">
        <v>43</v>
      </c>
      <c r="G157" s="483"/>
      <c r="H157" s="152" t="s">
        <v>127</v>
      </c>
      <c r="I157" s="483">
        <v>2025</v>
      </c>
      <c r="J157" s="153" t="s">
        <v>141</v>
      </c>
      <c r="K157" s="154">
        <f>K145+K149+K153</f>
        <v>999000</v>
      </c>
      <c r="L157" s="154">
        <f t="shared" ref="L157:R157" si="20">L145+L149+L153</f>
        <v>41156000</v>
      </c>
      <c r="M157" s="154">
        <f t="shared" si="20"/>
        <v>511969000</v>
      </c>
      <c r="N157" s="154">
        <f t="shared" si="20"/>
        <v>86500000</v>
      </c>
      <c r="O157" s="154">
        <f t="shared" si="20"/>
        <v>118379380</v>
      </c>
      <c r="P157" s="154">
        <f t="shared" si="20"/>
        <v>0</v>
      </c>
      <c r="Q157" s="154">
        <f t="shared" si="20"/>
        <v>0</v>
      </c>
      <c r="R157" s="154">
        <f t="shared" si="20"/>
        <v>0</v>
      </c>
      <c r="S157" s="691">
        <f t="shared" ref="S157:T157" si="21">S145+S149+S153</f>
        <v>5860830</v>
      </c>
      <c r="T157" s="691">
        <f t="shared" si="21"/>
        <v>0</v>
      </c>
      <c r="U157" s="217">
        <f t="shared" si="17"/>
        <v>764864210</v>
      </c>
    </row>
    <row r="158" spans="1:21" ht="23.1" customHeight="1">
      <c r="A158" s="141"/>
      <c r="B158" s="141"/>
      <c r="C158" s="151" t="s">
        <v>5</v>
      </c>
      <c r="D158" s="690" t="s">
        <v>42</v>
      </c>
      <c r="E158" s="690"/>
      <c r="F158" s="153" t="s">
        <v>43</v>
      </c>
      <c r="G158" s="483"/>
      <c r="H158" s="152" t="s">
        <v>127</v>
      </c>
      <c r="I158" s="483">
        <v>2025</v>
      </c>
      <c r="J158" s="153" t="s">
        <v>142</v>
      </c>
      <c r="K158" s="154">
        <f>K146+K150+K154</f>
        <v>998112</v>
      </c>
      <c r="L158" s="154">
        <f>L146+L150+L154</f>
        <v>16040632</v>
      </c>
      <c r="M158" s="154">
        <f t="shared" ref="M158:R158" si="22">M146+M150+M154</f>
        <v>499935921</v>
      </c>
      <c r="N158" s="154">
        <f t="shared" si="22"/>
        <v>83176929</v>
      </c>
      <c r="O158" s="154">
        <f t="shared" si="22"/>
        <v>112985730</v>
      </c>
      <c r="P158" s="154">
        <f t="shared" si="22"/>
        <v>0</v>
      </c>
      <c r="Q158" s="154">
        <f t="shared" si="22"/>
        <v>0</v>
      </c>
      <c r="R158" s="154">
        <f t="shared" si="22"/>
        <v>0</v>
      </c>
      <c r="S158" s="691">
        <f>S146+S150+S154</f>
        <v>4008458</v>
      </c>
      <c r="T158" s="691">
        <f t="shared" ref="T158" si="23">T146+T150+T154</f>
        <v>0</v>
      </c>
      <c r="U158" s="217">
        <f>SUM(K158:T158)</f>
        <v>717145782</v>
      </c>
    </row>
    <row r="159" spans="1:21" ht="23.1" customHeight="1">
      <c r="A159" s="141"/>
      <c r="B159" s="141"/>
      <c r="C159" s="151" t="s">
        <v>5</v>
      </c>
      <c r="D159" s="690" t="s">
        <v>42</v>
      </c>
      <c r="E159" s="690"/>
      <c r="F159" s="153" t="s">
        <v>43</v>
      </c>
      <c r="G159" s="483"/>
      <c r="H159" s="152" t="s">
        <v>127</v>
      </c>
      <c r="I159" s="483">
        <v>2025</v>
      </c>
      <c r="J159" s="153" t="s">
        <v>143</v>
      </c>
      <c r="K159" s="154">
        <f>K147+K151+K155</f>
        <v>0</v>
      </c>
      <c r="L159" s="154">
        <f t="shared" ref="L159:R159" si="24">L147+L151+L155</f>
        <v>0</v>
      </c>
      <c r="M159" s="154">
        <f t="shared" si="24"/>
        <v>0</v>
      </c>
      <c r="N159" s="154">
        <f t="shared" si="24"/>
        <v>0</v>
      </c>
      <c r="O159" s="154">
        <f t="shared" si="24"/>
        <v>0</v>
      </c>
      <c r="P159" s="154">
        <f t="shared" si="24"/>
        <v>0</v>
      </c>
      <c r="Q159" s="154">
        <f t="shared" si="24"/>
        <v>0</v>
      </c>
      <c r="R159" s="154">
        <f t="shared" si="24"/>
        <v>0</v>
      </c>
      <c r="S159" s="691">
        <f t="shared" ref="S159:T159" si="25">S147+S151+S155</f>
        <v>0</v>
      </c>
      <c r="T159" s="691">
        <f t="shared" si="25"/>
        <v>0</v>
      </c>
      <c r="U159" s="217">
        <f t="shared" ref="U159" si="26">K159+L159+M159+N159+O159+P159+Q159+R159+T159</f>
        <v>0</v>
      </c>
    </row>
    <row r="160" spans="1:21" ht="15" customHeight="1">
      <c r="A160" s="141"/>
      <c r="B160" s="141"/>
      <c r="C160" s="151" t="s">
        <v>5</v>
      </c>
      <c r="D160" s="690" t="s">
        <v>42</v>
      </c>
      <c r="E160" s="690"/>
      <c r="F160" s="153" t="s">
        <v>144</v>
      </c>
      <c r="G160" s="483"/>
      <c r="H160" s="152"/>
      <c r="I160" s="483">
        <v>2025</v>
      </c>
      <c r="J160" s="153"/>
      <c r="K160" s="154"/>
      <c r="L160" s="154"/>
      <c r="M160" s="154"/>
      <c r="N160" s="154"/>
      <c r="O160" s="154"/>
      <c r="P160" s="154"/>
      <c r="Q160" s="154"/>
      <c r="R160" s="154"/>
      <c r="S160" s="691"/>
      <c r="T160" s="691"/>
      <c r="U160" s="217"/>
    </row>
    <row r="161" spans="1:21">
      <c r="A161" s="141"/>
      <c r="B161" s="141"/>
      <c r="C161" s="151" t="s">
        <v>5</v>
      </c>
      <c r="D161" s="690" t="s">
        <v>42</v>
      </c>
      <c r="E161" s="690"/>
      <c r="F161" s="153" t="s">
        <v>145</v>
      </c>
      <c r="G161" s="483"/>
      <c r="H161" s="152"/>
      <c r="I161" s="483">
        <v>2025</v>
      </c>
      <c r="J161" s="153"/>
      <c r="K161" s="154">
        <f>K158/K157*100</f>
        <v>99.911111111111111</v>
      </c>
      <c r="L161" s="154">
        <f>L158/L157*100</f>
        <v>38.975196812129461</v>
      </c>
      <c r="M161" s="154">
        <f>M158/M157*100</f>
        <v>97.649646951280261</v>
      </c>
      <c r="N161" s="154">
        <f>N158/N157*100</f>
        <v>96.158299421965324</v>
      </c>
      <c r="O161" s="154">
        <f>O158/O157*100</f>
        <v>95.44375887084388</v>
      </c>
      <c r="P161" s="154"/>
      <c r="Q161" s="154">
        <v>0</v>
      </c>
      <c r="R161" s="154">
        <v>0</v>
      </c>
      <c r="S161" s="691">
        <f>S158/S157*100</f>
        <v>68.394032927076893</v>
      </c>
      <c r="T161" s="691"/>
      <c r="U161" s="217">
        <f>U158/U157*100</f>
        <v>93.761189584226983</v>
      </c>
    </row>
    <row r="162" spans="1:21" ht="24.95" customHeight="1">
      <c r="A162" s="141"/>
      <c r="B162" s="673"/>
      <c r="C162" s="673"/>
      <c r="D162" s="673"/>
      <c r="E162" s="141"/>
      <c r="F162" s="141"/>
      <c r="G162" s="141"/>
      <c r="H162" s="141"/>
      <c r="I162" s="141"/>
      <c r="J162" s="141"/>
      <c r="K162" s="141"/>
      <c r="L162" s="141"/>
      <c r="M162" s="141"/>
      <c r="N162" s="141"/>
      <c r="O162" s="141"/>
      <c r="P162" s="141"/>
      <c r="Q162" s="141"/>
      <c r="R162" s="141"/>
      <c r="U162" s="508"/>
    </row>
    <row r="167" spans="1:21" ht="18" customHeight="1">
      <c r="A167" s="141"/>
      <c r="B167" s="141"/>
      <c r="C167" s="696" t="s">
        <v>1351</v>
      </c>
      <c r="D167" s="696"/>
      <c r="E167" s="696"/>
      <c r="F167" s="696"/>
      <c r="G167" s="696"/>
      <c r="H167" s="696"/>
      <c r="I167" s="696"/>
      <c r="J167" s="696"/>
      <c r="K167" s="696"/>
      <c r="L167" s="696"/>
      <c r="M167" s="696"/>
      <c r="N167" s="696"/>
      <c r="O167" s="696"/>
      <c r="P167" s="696"/>
      <c r="Q167" s="696"/>
      <c r="R167" s="696"/>
      <c r="S167" s="696"/>
      <c r="T167" s="141"/>
      <c r="U167" s="141"/>
    </row>
    <row r="168" spans="1:21" ht="21" customHeight="1" thickBot="1">
      <c r="A168" s="141"/>
      <c r="B168" s="141"/>
      <c r="C168" s="697" t="s">
        <v>1311</v>
      </c>
      <c r="D168" s="697"/>
      <c r="E168" s="697"/>
      <c r="F168" s="697"/>
      <c r="G168" s="697"/>
      <c r="H168" s="697"/>
      <c r="I168" s="697"/>
      <c r="J168" s="697"/>
      <c r="K168" s="697"/>
      <c r="L168" s="697"/>
      <c r="M168" s="697"/>
      <c r="N168" s="697"/>
      <c r="O168" s="697"/>
      <c r="P168" s="697"/>
      <c r="Q168" s="697"/>
      <c r="R168" s="697"/>
      <c r="S168" s="697"/>
      <c r="T168" s="697"/>
      <c r="U168" s="697"/>
    </row>
    <row r="169" spans="1:21" ht="15" customHeight="1" thickTop="1" thickBot="1">
      <c r="A169" s="698"/>
      <c r="B169" s="698"/>
      <c r="C169" s="699" t="s">
        <v>121</v>
      </c>
      <c r="D169" s="692" t="s">
        <v>30</v>
      </c>
      <c r="E169" s="692"/>
      <c r="F169" s="692" t="s">
        <v>122</v>
      </c>
      <c r="G169" s="692" t="s">
        <v>123</v>
      </c>
      <c r="H169" s="692" t="s">
        <v>124</v>
      </c>
      <c r="I169" s="692" t="s">
        <v>9</v>
      </c>
      <c r="J169" s="692" t="s">
        <v>125</v>
      </c>
      <c r="K169" s="693" t="s">
        <v>126</v>
      </c>
      <c r="L169" s="693"/>
      <c r="M169" s="693"/>
      <c r="N169" s="693"/>
      <c r="O169" s="693"/>
      <c r="P169" s="693"/>
      <c r="Q169" s="693"/>
      <c r="R169" s="693"/>
      <c r="S169" s="693"/>
      <c r="T169" s="693"/>
      <c r="U169" s="693"/>
    </row>
    <row r="170" spans="1:21" ht="15" customHeight="1" thickTop="1" thickBot="1">
      <c r="A170" s="698"/>
      <c r="B170" s="698"/>
      <c r="C170" s="699"/>
      <c r="D170" s="692"/>
      <c r="E170" s="692"/>
      <c r="F170" s="692"/>
      <c r="G170" s="692"/>
      <c r="H170" s="692"/>
      <c r="I170" s="692"/>
      <c r="J170" s="692"/>
      <c r="K170" s="478" t="s">
        <v>66</v>
      </c>
      <c r="L170" s="478" t="s">
        <v>68</v>
      </c>
      <c r="M170" s="478" t="s">
        <v>51</v>
      </c>
      <c r="N170" s="478" t="s">
        <v>53</v>
      </c>
      <c r="O170" s="478" t="s">
        <v>55</v>
      </c>
      <c r="P170" s="478" t="s">
        <v>57</v>
      </c>
      <c r="Q170" s="478" t="s">
        <v>59</v>
      </c>
      <c r="R170" s="478" t="s">
        <v>61</v>
      </c>
      <c r="S170" s="694" t="s">
        <v>63</v>
      </c>
      <c r="T170" s="694"/>
      <c r="U170" s="479" t="s">
        <v>127</v>
      </c>
    </row>
    <row r="171" spans="1:21" ht="51" customHeight="1" thickTop="1">
      <c r="A171" s="141"/>
      <c r="B171" s="141"/>
      <c r="C171" s="699"/>
      <c r="D171" s="692"/>
      <c r="E171" s="692"/>
      <c r="F171" s="692"/>
      <c r="G171" s="692"/>
      <c r="H171" s="692"/>
      <c r="I171" s="480" t="s">
        <v>128</v>
      </c>
      <c r="J171" s="692"/>
      <c r="K171" s="481" t="s">
        <v>129</v>
      </c>
      <c r="L171" s="481" t="s">
        <v>130</v>
      </c>
      <c r="M171" s="481" t="s">
        <v>131</v>
      </c>
      <c r="N171" s="481" t="s">
        <v>132</v>
      </c>
      <c r="O171" s="481" t="s">
        <v>133</v>
      </c>
      <c r="P171" s="481" t="s">
        <v>134</v>
      </c>
      <c r="Q171" s="481" t="s">
        <v>135</v>
      </c>
      <c r="R171" s="481" t="s">
        <v>136</v>
      </c>
      <c r="S171" s="695" t="s">
        <v>137</v>
      </c>
      <c r="T171" s="695"/>
      <c r="U171" s="482" t="s">
        <v>127</v>
      </c>
    </row>
    <row r="172" spans="1:21" ht="23.1" customHeight="1">
      <c r="A172" s="141"/>
      <c r="B172" s="141"/>
      <c r="C172" s="151" t="s">
        <v>5</v>
      </c>
      <c r="D172" s="690" t="s">
        <v>44</v>
      </c>
      <c r="E172" s="690"/>
      <c r="F172" s="152" t="s">
        <v>45</v>
      </c>
      <c r="G172" s="483" t="s">
        <v>138</v>
      </c>
      <c r="H172" s="152" t="s">
        <v>139</v>
      </c>
      <c r="I172" s="483">
        <v>2025</v>
      </c>
      <c r="J172" s="153" t="s">
        <v>140</v>
      </c>
      <c r="K172" s="154">
        <v>0</v>
      </c>
      <c r="L172" s="154">
        <v>10000000</v>
      </c>
      <c r="M172" s="154">
        <v>0</v>
      </c>
      <c r="N172" s="154">
        <v>0</v>
      </c>
      <c r="O172" s="154">
        <v>25000000</v>
      </c>
      <c r="P172" s="154">
        <v>0</v>
      </c>
      <c r="Q172" s="154">
        <v>0</v>
      </c>
      <c r="R172" s="154">
        <v>0</v>
      </c>
      <c r="S172" s="691">
        <v>0</v>
      </c>
      <c r="T172" s="691"/>
      <c r="U172" s="217">
        <f>SUM(K172:T172)</f>
        <v>35000000</v>
      </c>
    </row>
    <row r="173" spans="1:21" ht="23.1" customHeight="1">
      <c r="A173" s="141"/>
      <c r="B173" s="141"/>
      <c r="C173" s="151" t="s">
        <v>5</v>
      </c>
      <c r="D173" s="690" t="s">
        <v>44</v>
      </c>
      <c r="E173" s="690"/>
      <c r="F173" s="152" t="s">
        <v>45</v>
      </c>
      <c r="G173" s="483" t="s">
        <v>138</v>
      </c>
      <c r="H173" s="152" t="s">
        <v>139</v>
      </c>
      <c r="I173" s="483">
        <v>2025</v>
      </c>
      <c r="J173" s="153" t="s">
        <v>141</v>
      </c>
      <c r="K173" s="154">
        <v>0</v>
      </c>
      <c r="L173" s="154">
        <v>7270000</v>
      </c>
      <c r="M173" s="154">
        <v>0</v>
      </c>
      <c r="N173" s="154">
        <v>0</v>
      </c>
      <c r="O173" s="154">
        <v>18000000</v>
      </c>
      <c r="P173" s="154">
        <v>0</v>
      </c>
      <c r="Q173" s="154">
        <v>0</v>
      </c>
      <c r="R173" s="154">
        <v>0</v>
      </c>
      <c r="S173" s="691">
        <v>0</v>
      </c>
      <c r="T173" s="691"/>
      <c r="U173" s="217">
        <f t="shared" ref="U173:U179" si="27">SUM(K173:T173)</f>
        <v>25270000</v>
      </c>
    </row>
    <row r="174" spans="1:21" ht="23.1" customHeight="1">
      <c r="A174" s="141"/>
      <c r="B174" s="141"/>
      <c r="C174" s="151" t="s">
        <v>5</v>
      </c>
      <c r="D174" s="690" t="s">
        <v>44</v>
      </c>
      <c r="E174" s="690"/>
      <c r="F174" s="152" t="s">
        <v>45</v>
      </c>
      <c r="G174" s="483" t="s">
        <v>138</v>
      </c>
      <c r="H174" s="152" t="s">
        <v>139</v>
      </c>
      <c r="I174" s="483">
        <v>2025</v>
      </c>
      <c r="J174" s="153" t="s">
        <v>142</v>
      </c>
      <c r="K174" s="154">
        <v>0</v>
      </c>
      <c r="L174" s="154">
        <v>0</v>
      </c>
      <c r="M174" s="154">
        <v>0</v>
      </c>
      <c r="N174" s="154">
        <v>0</v>
      </c>
      <c r="O174" s="154">
        <v>17714933</v>
      </c>
      <c r="P174" s="154">
        <v>0</v>
      </c>
      <c r="Q174" s="154">
        <v>0</v>
      </c>
      <c r="R174" s="154">
        <v>0</v>
      </c>
      <c r="S174" s="691">
        <v>0</v>
      </c>
      <c r="T174" s="691"/>
      <c r="U174" s="217">
        <f t="shared" si="27"/>
        <v>17714933</v>
      </c>
    </row>
    <row r="175" spans="1:21" ht="23.1" customHeight="1">
      <c r="A175" s="141"/>
      <c r="B175" s="141"/>
      <c r="C175" s="151" t="s">
        <v>5</v>
      </c>
      <c r="D175" s="690" t="s">
        <v>44</v>
      </c>
      <c r="E175" s="690"/>
      <c r="F175" s="152" t="s">
        <v>45</v>
      </c>
      <c r="G175" s="483" t="s">
        <v>138</v>
      </c>
      <c r="H175" s="152" t="s">
        <v>139</v>
      </c>
      <c r="I175" s="483">
        <v>2025</v>
      </c>
      <c r="J175" s="153" t="s">
        <v>143</v>
      </c>
      <c r="K175" s="154">
        <v>0</v>
      </c>
      <c r="L175" s="154">
        <v>0</v>
      </c>
      <c r="M175" s="154">
        <v>0</v>
      </c>
      <c r="N175" s="154">
        <v>0</v>
      </c>
      <c r="O175" s="154">
        <v>0</v>
      </c>
      <c r="P175" s="154">
        <v>0</v>
      </c>
      <c r="Q175" s="154">
        <v>0</v>
      </c>
      <c r="R175" s="154">
        <v>0</v>
      </c>
      <c r="S175" s="691">
        <v>0</v>
      </c>
      <c r="T175" s="691"/>
      <c r="U175" s="217">
        <f t="shared" si="27"/>
        <v>0</v>
      </c>
    </row>
    <row r="176" spans="1:21" ht="23.1" customHeight="1">
      <c r="A176" s="141"/>
      <c r="B176" s="141"/>
      <c r="C176" s="151" t="s">
        <v>5</v>
      </c>
      <c r="D176" s="690" t="s">
        <v>44</v>
      </c>
      <c r="E176" s="690"/>
      <c r="F176" s="152" t="s">
        <v>45</v>
      </c>
      <c r="G176" s="483"/>
      <c r="H176" s="152" t="s">
        <v>127</v>
      </c>
      <c r="I176" s="483">
        <v>2025</v>
      </c>
      <c r="J176" s="153" t="s">
        <v>140</v>
      </c>
      <c r="K176" s="154">
        <v>0</v>
      </c>
      <c r="L176" s="154">
        <f>L172</f>
        <v>10000000</v>
      </c>
      <c r="M176" s="154">
        <f t="shared" ref="M176:T176" si="28">M172</f>
        <v>0</v>
      </c>
      <c r="N176" s="154">
        <f t="shared" si="28"/>
        <v>0</v>
      </c>
      <c r="O176" s="154">
        <f t="shared" si="28"/>
        <v>25000000</v>
      </c>
      <c r="P176" s="154">
        <f t="shared" si="28"/>
        <v>0</v>
      </c>
      <c r="Q176" s="154">
        <f t="shared" si="28"/>
        <v>0</v>
      </c>
      <c r="R176" s="154">
        <f t="shared" si="28"/>
        <v>0</v>
      </c>
      <c r="S176" s="691">
        <f t="shared" si="28"/>
        <v>0</v>
      </c>
      <c r="T176" s="691">
        <f t="shared" si="28"/>
        <v>0</v>
      </c>
      <c r="U176" s="217">
        <f t="shared" si="27"/>
        <v>35000000</v>
      </c>
    </row>
    <row r="177" spans="1:21" ht="23.1" customHeight="1">
      <c r="A177" s="141"/>
      <c r="B177" s="141"/>
      <c r="C177" s="151" t="s">
        <v>5</v>
      </c>
      <c r="D177" s="690" t="s">
        <v>44</v>
      </c>
      <c r="E177" s="690"/>
      <c r="F177" s="152" t="s">
        <v>45</v>
      </c>
      <c r="G177" s="483"/>
      <c r="H177" s="152" t="s">
        <v>127</v>
      </c>
      <c r="I177" s="483">
        <v>2025</v>
      </c>
      <c r="J177" s="153" t="s">
        <v>141</v>
      </c>
      <c r="K177" s="154">
        <v>0</v>
      </c>
      <c r="L177" s="154">
        <f>L173</f>
        <v>7270000</v>
      </c>
      <c r="M177" s="154">
        <f t="shared" ref="M177:T177" si="29">M173</f>
        <v>0</v>
      </c>
      <c r="N177" s="154">
        <f t="shared" si="29"/>
        <v>0</v>
      </c>
      <c r="O177" s="154">
        <f t="shared" si="29"/>
        <v>18000000</v>
      </c>
      <c r="P177" s="154">
        <f t="shared" si="29"/>
        <v>0</v>
      </c>
      <c r="Q177" s="154">
        <f t="shared" si="29"/>
        <v>0</v>
      </c>
      <c r="R177" s="154">
        <f t="shared" si="29"/>
        <v>0</v>
      </c>
      <c r="S177" s="691">
        <f t="shared" si="29"/>
        <v>0</v>
      </c>
      <c r="T177" s="691">
        <f t="shared" si="29"/>
        <v>0</v>
      </c>
      <c r="U177" s="217">
        <f t="shared" si="27"/>
        <v>25270000</v>
      </c>
    </row>
    <row r="178" spans="1:21" ht="23.1" customHeight="1">
      <c r="A178" s="141"/>
      <c r="B178" s="141"/>
      <c r="C178" s="151" t="s">
        <v>5</v>
      </c>
      <c r="D178" s="690" t="s">
        <v>44</v>
      </c>
      <c r="E178" s="690"/>
      <c r="F178" s="152" t="s">
        <v>45</v>
      </c>
      <c r="G178" s="483"/>
      <c r="H178" s="152" t="s">
        <v>127</v>
      </c>
      <c r="I178" s="483">
        <v>2025</v>
      </c>
      <c r="J178" s="153" t="s">
        <v>142</v>
      </c>
      <c r="K178" s="154">
        <v>0</v>
      </c>
      <c r="L178" s="154">
        <f>L174</f>
        <v>0</v>
      </c>
      <c r="M178" s="154">
        <f t="shared" ref="M178:T178" si="30">M174</f>
        <v>0</v>
      </c>
      <c r="N178" s="154">
        <f t="shared" si="30"/>
        <v>0</v>
      </c>
      <c r="O178" s="154">
        <f t="shared" si="30"/>
        <v>17714933</v>
      </c>
      <c r="P178" s="154">
        <f t="shared" si="30"/>
        <v>0</v>
      </c>
      <c r="Q178" s="154">
        <f t="shared" si="30"/>
        <v>0</v>
      </c>
      <c r="R178" s="154">
        <f t="shared" si="30"/>
        <v>0</v>
      </c>
      <c r="S178" s="691">
        <f t="shared" si="30"/>
        <v>0</v>
      </c>
      <c r="T178" s="691">
        <f t="shared" si="30"/>
        <v>0</v>
      </c>
      <c r="U178" s="217">
        <f t="shared" si="27"/>
        <v>17714933</v>
      </c>
    </row>
    <row r="179" spans="1:21" ht="23.1" customHeight="1">
      <c r="A179" s="141"/>
      <c r="B179" s="141"/>
      <c r="C179" s="151" t="s">
        <v>5</v>
      </c>
      <c r="D179" s="690" t="s">
        <v>44</v>
      </c>
      <c r="E179" s="690"/>
      <c r="F179" s="152" t="s">
        <v>45</v>
      </c>
      <c r="G179" s="483"/>
      <c r="H179" s="152" t="s">
        <v>127</v>
      </c>
      <c r="I179" s="483">
        <v>2025</v>
      </c>
      <c r="J179" s="153" t="s">
        <v>143</v>
      </c>
      <c r="K179" s="154">
        <v>0</v>
      </c>
      <c r="L179" s="154">
        <f>L175</f>
        <v>0</v>
      </c>
      <c r="M179" s="154">
        <f t="shared" ref="M179:T179" si="31">M175</f>
        <v>0</v>
      </c>
      <c r="N179" s="154">
        <f t="shared" si="31"/>
        <v>0</v>
      </c>
      <c r="O179" s="154">
        <f t="shared" si="31"/>
        <v>0</v>
      </c>
      <c r="P179" s="154">
        <f t="shared" si="31"/>
        <v>0</v>
      </c>
      <c r="Q179" s="154">
        <f t="shared" si="31"/>
        <v>0</v>
      </c>
      <c r="R179" s="154">
        <f t="shared" si="31"/>
        <v>0</v>
      </c>
      <c r="S179" s="691">
        <f t="shared" si="31"/>
        <v>0</v>
      </c>
      <c r="T179" s="691">
        <f t="shared" si="31"/>
        <v>0</v>
      </c>
      <c r="U179" s="217">
        <f t="shared" si="27"/>
        <v>0</v>
      </c>
    </row>
    <row r="180" spans="1:21" ht="15" customHeight="1">
      <c r="A180" s="141"/>
      <c r="B180" s="141"/>
      <c r="C180" s="151" t="s">
        <v>5</v>
      </c>
      <c r="D180" s="690" t="s">
        <v>44</v>
      </c>
      <c r="E180" s="690"/>
      <c r="F180" s="152" t="s">
        <v>144</v>
      </c>
      <c r="G180" s="483"/>
      <c r="H180" s="152"/>
      <c r="I180" s="483">
        <v>2025</v>
      </c>
      <c r="J180" s="153"/>
      <c r="K180" s="154">
        <v>0</v>
      </c>
      <c r="L180" s="154">
        <f>L177-L178</f>
        <v>7270000</v>
      </c>
      <c r="M180" s="154">
        <f t="shared" ref="M180:T180" si="32">M177-M178</f>
        <v>0</v>
      </c>
      <c r="N180" s="154">
        <f t="shared" si="32"/>
        <v>0</v>
      </c>
      <c r="O180" s="154">
        <f>O177-O178</f>
        <v>285067</v>
      </c>
      <c r="P180" s="154">
        <f t="shared" si="32"/>
        <v>0</v>
      </c>
      <c r="Q180" s="154">
        <f t="shared" si="32"/>
        <v>0</v>
      </c>
      <c r="R180" s="154">
        <f t="shared" si="32"/>
        <v>0</v>
      </c>
      <c r="S180" s="691">
        <f t="shared" si="32"/>
        <v>0</v>
      </c>
      <c r="T180" s="691">
        <f t="shared" si="32"/>
        <v>0</v>
      </c>
      <c r="U180" s="217">
        <f>SUM(K180:T180)</f>
        <v>7555067</v>
      </c>
    </row>
    <row r="181" spans="1:21" ht="15" customHeight="1">
      <c r="A181" s="141"/>
      <c r="B181" s="141"/>
      <c r="C181" s="151" t="s">
        <v>5</v>
      </c>
      <c r="D181" s="690" t="s">
        <v>44</v>
      </c>
      <c r="E181" s="690"/>
      <c r="F181" s="152" t="s">
        <v>145</v>
      </c>
      <c r="G181" s="483"/>
      <c r="H181" s="152"/>
      <c r="I181" s="483">
        <v>2025</v>
      </c>
      <c r="J181" s="153"/>
      <c r="K181" s="154">
        <v>0</v>
      </c>
      <c r="L181" s="154">
        <f>L178/L177*100</f>
        <v>0</v>
      </c>
      <c r="M181" s="154">
        <v>0</v>
      </c>
      <c r="N181" s="154">
        <v>0</v>
      </c>
      <c r="O181" s="154">
        <f t="shared" ref="O181:T181" si="33">O178/O177*100</f>
        <v>98.416294444444446</v>
      </c>
      <c r="P181" s="154">
        <v>0</v>
      </c>
      <c r="Q181" s="154">
        <v>0</v>
      </c>
      <c r="R181" s="154">
        <v>0</v>
      </c>
      <c r="S181" s="691">
        <v>0</v>
      </c>
      <c r="T181" s="691" t="e">
        <f t="shared" si="33"/>
        <v>#DIV/0!</v>
      </c>
      <c r="U181" s="217">
        <f>U178/U177*100</f>
        <v>70.102623664424215</v>
      </c>
    </row>
    <row r="182" spans="1:21" ht="24.95" customHeight="1">
      <c r="A182" s="141"/>
      <c r="B182" s="673"/>
      <c r="C182" s="673"/>
      <c r="D182" s="673"/>
      <c r="E182" s="141"/>
      <c r="F182" s="141"/>
      <c r="G182" s="141"/>
      <c r="H182" s="141"/>
      <c r="I182" s="141"/>
      <c r="J182" s="141"/>
      <c r="K182" s="141"/>
      <c r="L182" s="141"/>
      <c r="M182" s="141"/>
      <c r="N182" s="141"/>
      <c r="O182" s="141"/>
      <c r="P182" s="141"/>
      <c r="Q182" s="141"/>
      <c r="R182" s="141"/>
      <c r="S182" s="141"/>
      <c r="T182" s="141"/>
      <c r="U182" s="141"/>
    </row>
    <row r="183" spans="1:21" ht="24.95" customHeight="1">
      <c r="A183" s="141"/>
      <c r="B183" s="141"/>
      <c r="C183" s="673"/>
      <c r="D183" s="673"/>
      <c r="E183" s="673"/>
      <c r="F183" s="372"/>
      <c r="G183" s="372"/>
      <c r="H183" s="372"/>
      <c r="I183" s="372"/>
      <c r="J183" s="372"/>
      <c r="K183" s="372"/>
      <c r="L183" s="168"/>
      <c r="M183" s="167"/>
      <c r="N183" s="141"/>
      <c r="O183" s="141"/>
      <c r="P183" s="141"/>
      <c r="Q183" s="141"/>
      <c r="R183" s="141"/>
      <c r="S183" s="141"/>
      <c r="T183" s="141"/>
      <c r="U183" s="141"/>
    </row>
    <row r="184" spans="1:21">
      <c r="J184" s="168"/>
      <c r="K184" s="167"/>
      <c r="L184" s="168"/>
      <c r="M184" s="167"/>
    </row>
    <row r="185" spans="1:21">
      <c r="L185" s="168"/>
      <c r="M185" s="167"/>
    </row>
  </sheetData>
  <mergeCells count="276">
    <mergeCell ref="D73:E73"/>
    <mergeCell ref="D74:E74"/>
    <mergeCell ref="D75:E75"/>
    <mergeCell ref="D76:E76"/>
    <mergeCell ref="D77:E77"/>
    <mergeCell ref="D47:E47"/>
    <mergeCell ref="S47:T47"/>
    <mergeCell ref="D48:E48"/>
    <mergeCell ref="S48:T48"/>
    <mergeCell ref="D52:E52"/>
    <mergeCell ref="S52:T52"/>
    <mergeCell ref="B53:D53"/>
    <mergeCell ref="D49:E49"/>
    <mergeCell ref="S49:T49"/>
    <mergeCell ref="D50:E50"/>
    <mergeCell ref="S50:T50"/>
    <mergeCell ref="D51:E51"/>
    <mergeCell ref="S51:T51"/>
    <mergeCell ref="C59:C61"/>
    <mergeCell ref="D59:E61"/>
    <mergeCell ref="F59:F61"/>
    <mergeCell ref="G59:G61"/>
    <mergeCell ref="H59:H61"/>
    <mergeCell ref="J59:J61"/>
    <mergeCell ref="A80:B80"/>
    <mergeCell ref="A57:Q57"/>
    <mergeCell ref="A58:R58"/>
    <mergeCell ref="D62:E62"/>
    <mergeCell ref="D63:E63"/>
    <mergeCell ref="D64:E64"/>
    <mergeCell ref="D65:E65"/>
    <mergeCell ref="D66:E66"/>
    <mergeCell ref="D67:E67"/>
    <mergeCell ref="D68:E68"/>
    <mergeCell ref="I59:I60"/>
    <mergeCell ref="K59:T59"/>
    <mergeCell ref="D78:E78"/>
    <mergeCell ref="D79:E79"/>
    <mergeCell ref="D69:E69"/>
    <mergeCell ref="D70:E70"/>
    <mergeCell ref="D71:E71"/>
    <mergeCell ref="D72:E72"/>
    <mergeCell ref="D127:E127"/>
    <mergeCell ref="D128:E128"/>
    <mergeCell ref="B135:D135"/>
    <mergeCell ref="D129:E129"/>
    <mergeCell ref="D130:E130"/>
    <mergeCell ref="D131:E131"/>
    <mergeCell ref="D132:E132"/>
    <mergeCell ref="D133:E133"/>
    <mergeCell ref="D134:E134"/>
    <mergeCell ref="D118:E118"/>
    <mergeCell ref="D119:E119"/>
    <mergeCell ref="D120:E120"/>
    <mergeCell ref="D121:E121"/>
    <mergeCell ref="D122:E122"/>
    <mergeCell ref="D123:E123"/>
    <mergeCell ref="D124:E124"/>
    <mergeCell ref="D125:E125"/>
    <mergeCell ref="D126:E126"/>
    <mergeCell ref="D109:E109"/>
    <mergeCell ref="D110:E110"/>
    <mergeCell ref="D111:E111"/>
    <mergeCell ref="D112:E112"/>
    <mergeCell ref="D113:E113"/>
    <mergeCell ref="D114:E114"/>
    <mergeCell ref="D115:E115"/>
    <mergeCell ref="D116:E116"/>
    <mergeCell ref="D117:E117"/>
    <mergeCell ref="C104:R104"/>
    <mergeCell ref="C105:T105"/>
    <mergeCell ref="A106:B107"/>
    <mergeCell ref="C106:C108"/>
    <mergeCell ref="D106:E108"/>
    <mergeCell ref="F106:F108"/>
    <mergeCell ref="G106:G108"/>
    <mergeCell ref="H106:H108"/>
    <mergeCell ref="I106:I107"/>
    <mergeCell ref="J106:J108"/>
    <mergeCell ref="K106:T106"/>
    <mergeCell ref="D97:E97"/>
    <mergeCell ref="S97:T97"/>
    <mergeCell ref="D98:E98"/>
    <mergeCell ref="S98:T98"/>
    <mergeCell ref="B99:D99"/>
    <mergeCell ref="D94:E94"/>
    <mergeCell ref="S94:T94"/>
    <mergeCell ref="D95:E95"/>
    <mergeCell ref="S95:T95"/>
    <mergeCell ref="D96:E96"/>
    <mergeCell ref="D89:E89"/>
    <mergeCell ref="S89:T89"/>
    <mergeCell ref="D90:E90"/>
    <mergeCell ref="S90:T90"/>
    <mergeCell ref="S96:T96"/>
    <mergeCell ref="D91:E91"/>
    <mergeCell ref="S91:T91"/>
    <mergeCell ref="D92:E92"/>
    <mergeCell ref="S92:T92"/>
    <mergeCell ref="D93:E93"/>
    <mergeCell ref="S93:T93"/>
    <mergeCell ref="C84:S84"/>
    <mergeCell ref="C85:U85"/>
    <mergeCell ref="A86:B87"/>
    <mergeCell ref="C86:C88"/>
    <mergeCell ref="D86:E88"/>
    <mergeCell ref="F86:F88"/>
    <mergeCell ref="G86:G88"/>
    <mergeCell ref="H86:H88"/>
    <mergeCell ref="I86:I87"/>
    <mergeCell ref="J86:J88"/>
    <mergeCell ref="K86:U86"/>
    <mergeCell ref="S87:T87"/>
    <mergeCell ref="S88:T88"/>
    <mergeCell ref="D42:E42"/>
    <mergeCell ref="S42:T42"/>
    <mergeCell ref="D43:E43"/>
    <mergeCell ref="S43:T43"/>
    <mergeCell ref="D44:E44"/>
    <mergeCell ref="S44:T44"/>
    <mergeCell ref="D45:E45"/>
    <mergeCell ref="S45:T45"/>
    <mergeCell ref="D46:E46"/>
    <mergeCell ref="S46:T46"/>
    <mergeCell ref="D37:E37"/>
    <mergeCell ref="S37:T37"/>
    <mergeCell ref="D38:E38"/>
    <mergeCell ref="S38:T38"/>
    <mergeCell ref="D39:E39"/>
    <mergeCell ref="S39:T39"/>
    <mergeCell ref="D40:E40"/>
    <mergeCell ref="S40:T40"/>
    <mergeCell ref="D41:E41"/>
    <mergeCell ref="S41:T41"/>
    <mergeCell ref="D32:E32"/>
    <mergeCell ref="S32:T32"/>
    <mergeCell ref="D33:E33"/>
    <mergeCell ref="S33:T33"/>
    <mergeCell ref="D34:E34"/>
    <mergeCell ref="S34:T34"/>
    <mergeCell ref="D35:E35"/>
    <mergeCell ref="S35:T35"/>
    <mergeCell ref="D36:E36"/>
    <mergeCell ref="S36:T36"/>
    <mergeCell ref="S27:T27"/>
    <mergeCell ref="D28:E28"/>
    <mergeCell ref="S28:T28"/>
    <mergeCell ref="D29:E29"/>
    <mergeCell ref="S29:T29"/>
    <mergeCell ref="D30:E30"/>
    <mergeCell ref="S30:T30"/>
    <mergeCell ref="D31:E31"/>
    <mergeCell ref="S31:T31"/>
    <mergeCell ref="C2:R2"/>
    <mergeCell ref="C3:S3"/>
    <mergeCell ref="A4:B5"/>
    <mergeCell ref="C4:C6"/>
    <mergeCell ref="F4:F6"/>
    <mergeCell ref="G4:G6"/>
    <mergeCell ref="C21:S21"/>
    <mergeCell ref="D4:E6"/>
    <mergeCell ref="D7:E7"/>
    <mergeCell ref="D8:E8"/>
    <mergeCell ref="D9:E9"/>
    <mergeCell ref="D10:E10"/>
    <mergeCell ref="D11:E11"/>
    <mergeCell ref="D12:E12"/>
    <mergeCell ref="D13:E13"/>
    <mergeCell ref="D14:E14"/>
    <mergeCell ref="D15:E15"/>
    <mergeCell ref="D16:E16"/>
    <mergeCell ref="H4:H6"/>
    <mergeCell ref="I4:I5"/>
    <mergeCell ref="J4:J6"/>
    <mergeCell ref="K4:T4"/>
    <mergeCell ref="C139:S139"/>
    <mergeCell ref="C140:U140"/>
    <mergeCell ref="A141:B142"/>
    <mergeCell ref="C141:C143"/>
    <mergeCell ref="D141:E143"/>
    <mergeCell ref="F141:F143"/>
    <mergeCell ref="G141:G143"/>
    <mergeCell ref="H141:H143"/>
    <mergeCell ref="B17:D17"/>
    <mergeCell ref="C22:U22"/>
    <mergeCell ref="A23:B24"/>
    <mergeCell ref="C23:C25"/>
    <mergeCell ref="D23:E25"/>
    <mergeCell ref="F23:F25"/>
    <mergeCell ref="G23:G25"/>
    <mergeCell ref="H23:H25"/>
    <mergeCell ref="I23:I24"/>
    <mergeCell ref="J23:J25"/>
    <mergeCell ref="K23:U23"/>
    <mergeCell ref="S24:T24"/>
    <mergeCell ref="S25:T25"/>
    <mergeCell ref="D26:E26"/>
    <mergeCell ref="S26:T26"/>
    <mergeCell ref="D27:E27"/>
    <mergeCell ref="D145:E145"/>
    <mergeCell ref="S145:T145"/>
    <mergeCell ref="D146:E146"/>
    <mergeCell ref="S146:T146"/>
    <mergeCell ref="D147:E147"/>
    <mergeCell ref="S147:T147"/>
    <mergeCell ref="I141:I142"/>
    <mergeCell ref="J141:J143"/>
    <mergeCell ref="K141:U141"/>
    <mergeCell ref="S142:T142"/>
    <mergeCell ref="S143:T143"/>
    <mergeCell ref="D144:E144"/>
    <mergeCell ref="S144:T144"/>
    <mergeCell ref="D151:E151"/>
    <mergeCell ref="S151:T151"/>
    <mergeCell ref="D152:E152"/>
    <mergeCell ref="S152:T152"/>
    <mergeCell ref="D153:E153"/>
    <mergeCell ref="S153:T153"/>
    <mergeCell ref="D148:E148"/>
    <mergeCell ref="S148:T148"/>
    <mergeCell ref="D149:E149"/>
    <mergeCell ref="S149:T149"/>
    <mergeCell ref="D150:E150"/>
    <mergeCell ref="S150:T150"/>
    <mergeCell ref="D158:E158"/>
    <mergeCell ref="S158:T158"/>
    <mergeCell ref="D159:E159"/>
    <mergeCell ref="S159:T159"/>
    <mergeCell ref="D160:E160"/>
    <mergeCell ref="S160:T160"/>
    <mergeCell ref="D154:E154"/>
    <mergeCell ref="S154:T154"/>
    <mergeCell ref="D161:E161"/>
    <mergeCell ref="S161:T161"/>
    <mergeCell ref="D155:E155"/>
    <mergeCell ref="S155:T155"/>
    <mergeCell ref="D156:E156"/>
    <mergeCell ref="S156:T156"/>
    <mergeCell ref="D157:E157"/>
    <mergeCell ref="S157:T157"/>
    <mergeCell ref="B162:D162"/>
    <mergeCell ref="C167:S167"/>
    <mergeCell ref="C168:U168"/>
    <mergeCell ref="A169:B170"/>
    <mergeCell ref="C169:C171"/>
    <mergeCell ref="D169:E171"/>
    <mergeCell ref="F169:F171"/>
    <mergeCell ref="G169:G171"/>
    <mergeCell ref="H169:H171"/>
    <mergeCell ref="I169:I170"/>
    <mergeCell ref="D173:E173"/>
    <mergeCell ref="S173:T173"/>
    <mergeCell ref="D174:E174"/>
    <mergeCell ref="S174:T174"/>
    <mergeCell ref="D175:E175"/>
    <mergeCell ref="S175:T175"/>
    <mergeCell ref="J169:J171"/>
    <mergeCell ref="K169:U169"/>
    <mergeCell ref="S170:T170"/>
    <mergeCell ref="S171:T171"/>
    <mergeCell ref="D172:E172"/>
    <mergeCell ref="S172:T172"/>
    <mergeCell ref="D179:E179"/>
    <mergeCell ref="S179:T179"/>
    <mergeCell ref="D180:E180"/>
    <mergeCell ref="S180:T180"/>
    <mergeCell ref="C183:E183"/>
    <mergeCell ref="D181:E181"/>
    <mergeCell ref="S181:T181"/>
    <mergeCell ref="B182:D182"/>
    <mergeCell ref="D176:E176"/>
    <mergeCell ref="S176:T176"/>
    <mergeCell ref="D177:E177"/>
    <mergeCell ref="S177:T177"/>
    <mergeCell ref="D178:E178"/>
    <mergeCell ref="S178:T17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7D72BB-3DD3-47BB-ADFD-0B83F9057954}">
  <dimension ref="A1:Y449"/>
  <sheetViews>
    <sheetView zoomScale="85" zoomScaleNormal="85" workbookViewId="0">
      <selection activeCell="F13" sqref="F13"/>
    </sheetView>
  </sheetViews>
  <sheetFormatPr defaultRowHeight="12"/>
  <cols>
    <col min="1" max="1" width="3.28515625" style="130" customWidth="1"/>
    <col min="2" max="2" width="14" style="130" customWidth="1"/>
    <col min="3" max="3" width="39.5703125" style="130" customWidth="1"/>
    <col min="4" max="4" width="21.5703125" style="130" customWidth="1"/>
    <col min="5" max="5" width="10.28515625" style="130" customWidth="1"/>
    <col min="6" max="6" width="14.5703125" style="130" customWidth="1"/>
    <col min="7" max="7" width="13.28515625" style="130" customWidth="1"/>
    <col min="8" max="8" width="10.5703125" style="130" customWidth="1"/>
    <col min="9" max="9" width="14" style="130" customWidth="1"/>
    <col min="10" max="10" width="14.7109375" style="130" customWidth="1"/>
    <col min="11" max="11" width="10" style="130" customWidth="1"/>
    <col min="12" max="12" width="15" style="130" customWidth="1"/>
    <col min="13" max="13" width="13.28515625" style="130" customWidth="1"/>
    <col min="14" max="14" width="11" style="130" customWidth="1"/>
    <col min="15" max="19" width="16.140625" style="130" customWidth="1"/>
    <col min="20" max="16384" width="9.140625" style="130"/>
  </cols>
  <sheetData>
    <row r="1" spans="1:19">
      <c r="A1" s="134"/>
      <c r="B1" s="323"/>
      <c r="C1" s="134"/>
      <c r="D1" s="134"/>
      <c r="E1" s="134"/>
      <c r="F1" s="134"/>
      <c r="G1" s="134"/>
      <c r="H1" s="134"/>
      <c r="I1" s="134"/>
      <c r="J1" s="134"/>
      <c r="K1" s="134"/>
      <c r="L1" s="134"/>
      <c r="M1" s="134"/>
      <c r="N1" s="134"/>
      <c r="O1" s="134"/>
      <c r="P1" s="134"/>
      <c r="Q1" s="134"/>
      <c r="R1" s="134"/>
      <c r="S1" s="134"/>
    </row>
    <row r="2" spans="1:19">
      <c r="A2" s="134"/>
      <c r="B2" s="737" t="s">
        <v>148</v>
      </c>
      <c r="C2" s="737"/>
      <c r="D2" s="737"/>
      <c r="E2" s="737"/>
      <c r="F2" s="737"/>
      <c r="G2" s="737"/>
      <c r="H2" s="737"/>
      <c r="I2" s="737"/>
      <c r="J2" s="737"/>
      <c r="K2" s="737"/>
      <c r="L2" s="737"/>
      <c r="M2" s="737"/>
      <c r="N2" s="737"/>
      <c r="O2" s="737"/>
      <c r="P2" s="737"/>
      <c r="Q2" s="737"/>
      <c r="R2" s="737"/>
      <c r="S2" s="737"/>
    </row>
    <row r="3" spans="1:19">
      <c r="A3" s="134"/>
      <c r="B3" s="738" t="s">
        <v>1352</v>
      </c>
      <c r="C3" s="738"/>
      <c r="D3" s="738"/>
      <c r="E3" s="738"/>
      <c r="F3" s="738"/>
      <c r="G3" s="738"/>
      <c r="H3" s="738"/>
      <c r="I3" s="738"/>
      <c r="J3" s="738"/>
      <c r="K3" s="738"/>
      <c r="L3" s="738"/>
      <c r="M3" s="738"/>
      <c r="N3" s="738"/>
      <c r="O3" s="738"/>
      <c r="P3" s="738"/>
      <c r="Q3" s="738"/>
      <c r="R3" s="738"/>
      <c r="S3" s="738"/>
    </row>
    <row r="4" spans="1:19" ht="12.75" thickBot="1">
      <c r="A4" s="323"/>
      <c r="B4" s="745" t="s">
        <v>1</v>
      </c>
      <c r="C4" s="745"/>
      <c r="D4" s="745"/>
      <c r="E4" s="745"/>
      <c r="F4" s="745"/>
      <c r="G4" s="745"/>
      <c r="H4" s="745"/>
      <c r="I4" s="745"/>
      <c r="J4" s="745"/>
      <c r="K4" s="745"/>
      <c r="L4" s="745"/>
      <c r="M4" s="745"/>
      <c r="N4" s="745"/>
      <c r="O4" s="745"/>
      <c r="P4" s="745"/>
      <c r="Q4" s="745"/>
      <c r="R4" s="745"/>
      <c r="S4" s="745"/>
    </row>
    <row r="5" spans="1:19" ht="12.75" thickTop="1">
      <c r="A5" s="134"/>
      <c r="B5" s="219" t="s">
        <v>82</v>
      </c>
      <c r="C5" s="740" t="s">
        <v>3</v>
      </c>
      <c r="D5" s="740"/>
      <c r="E5" s="740"/>
      <c r="F5" s="220" t="s">
        <v>4</v>
      </c>
      <c r="G5" s="741" t="s">
        <v>5</v>
      </c>
      <c r="H5" s="741"/>
      <c r="I5" s="741"/>
      <c r="J5" s="741"/>
      <c r="K5" s="741"/>
      <c r="L5" s="741"/>
      <c r="M5" s="741"/>
      <c r="N5" s="741"/>
      <c r="O5" s="741"/>
      <c r="P5" s="741"/>
      <c r="Q5" s="741"/>
      <c r="R5" s="741"/>
      <c r="S5" s="741"/>
    </row>
    <row r="6" spans="1:19" ht="25.5" customHeight="1">
      <c r="A6" s="134"/>
      <c r="B6" s="221" t="s">
        <v>83</v>
      </c>
      <c r="C6" s="743" t="s">
        <v>33</v>
      </c>
      <c r="D6" s="743"/>
      <c r="E6" s="743"/>
      <c r="F6" s="222" t="s">
        <v>84</v>
      </c>
      <c r="G6" s="744" t="s">
        <v>32</v>
      </c>
      <c r="H6" s="744"/>
      <c r="I6" s="744"/>
      <c r="J6" s="744"/>
      <c r="K6" s="744"/>
      <c r="L6" s="744"/>
      <c r="M6" s="744"/>
      <c r="N6" s="744"/>
      <c r="O6" s="744"/>
      <c r="P6" s="744"/>
      <c r="Q6" s="744"/>
      <c r="R6" s="744"/>
      <c r="S6" s="744"/>
    </row>
    <row r="7" spans="1:19">
      <c r="A7" s="134"/>
      <c r="B7" s="747" t="s">
        <v>149</v>
      </c>
      <c r="C7" s="748" t="s">
        <v>150</v>
      </c>
      <c r="D7" s="749" t="s">
        <v>151</v>
      </c>
      <c r="E7" s="750" t="s">
        <v>86</v>
      </c>
      <c r="F7" s="750"/>
      <c r="G7" s="750"/>
      <c r="H7" s="750" t="s">
        <v>152</v>
      </c>
      <c r="I7" s="750"/>
      <c r="J7" s="750"/>
      <c r="K7" s="750" t="s">
        <v>152</v>
      </c>
      <c r="L7" s="750"/>
      <c r="M7" s="750"/>
      <c r="N7" s="750" t="s">
        <v>152</v>
      </c>
      <c r="O7" s="750"/>
      <c r="P7" s="750"/>
      <c r="Q7" s="766" t="s">
        <v>153</v>
      </c>
      <c r="R7" s="766"/>
      <c r="S7" s="766"/>
    </row>
    <row r="8" spans="1:19" ht="58.5" customHeight="1">
      <c r="A8" s="134"/>
      <c r="B8" s="747"/>
      <c r="C8" s="748"/>
      <c r="D8" s="749"/>
      <c r="E8" s="204" t="s">
        <v>154</v>
      </c>
      <c r="F8" s="529" t="s">
        <v>155</v>
      </c>
      <c r="G8" s="206" t="s">
        <v>156</v>
      </c>
      <c r="H8" s="205" t="s">
        <v>157</v>
      </c>
      <c r="I8" s="529" t="s">
        <v>158</v>
      </c>
      <c r="J8" s="530" t="s">
        <v>159</v>
      </c>
      <c r="K8" s="205" t="s">
        <v>160</v>
      </c>
      <c r="L8" s="529" t="s">
        <v>161</v>
      </c>
      <c r="M8" s="530" t="s">
        <v>162</v>
      </c>
      <c r="N8" s="205" t="s">
        <v>163</v>
      </c>
      <c r="O8" s="529" t="s">
        <v>164</v>
      </c>
      <c r="P8" s="530" t="s">
        <v>165</v>
      </c>
      <c r="Q8" s="205" t="s">
        <v>166</v>
      </c>
      <c r="R8" s="529" t="s">
        <v>167</v>
      </c>
      <c r="S8" s="531" t="s">
        <v>168</v>
      </c>
    </row>
    <row r="9" spans="1:19" ht="12.75" thickBot="1">
      <c r="A9" s="134"/>
      <c r="B9" s="329"/>
      <c r="C9" s="207"/>
      <c r="D9" s="207"/>
      <c r="E9" s="207" t="s">
        <v>18</v>
      </c>
      <c r="F9" s="207" t="s">
        <v>19</v>
      </c>
      <c r="G9" s="207" t="s">
        <v>20</v>
      </c>
      <c r="H9" s="207" t="s">
        <v>21</v>
      </c>
      <c r="I9" s="207" t="s">
        <v>22</v>
      </c>
      <c r="J9" s="207" t="s">
        <v>23</v>
      </c>
      <c r="K9" s="207" t="s">
        <v>169</v>
      </c>
      <c r="L9" s="207" t="s">
        <v>25</v>
      </c>
      <c r="M9" s="207" t="s">
        <v>26</v>
      </c>
      <c r="N9" s="207" t="s">
        <v>170</v>
      </c>
      <c r="O9" s="207" t="s">
        <v>171</v>
      </c>
      <c r="P9" s="207" t="s">
        <v>172</v>
      </c>
      <c r="Q9" s="207" t="s">
        <v>173</v>
      </c>
      <c r="R9" s="207" t="s">
        <v>174</v>
      </c>
      <c r="S9" s="208" t="s">
        <v>175</v>
      </c>
    </row>
    <row r="10" spans="1:19" ht="12.75" thickTop="1">
      <c r="A10" s="134"/>
      <c r="B10" s="736" t="s">
        <v>176</v>
      </c>
      <c r="C10" s="736"/>
      <c r="D10" s="209"/>
      <c r="E10" s="210"/>
      <c r="F10" s="209"/>
      <c r="G10" s="210"/>
      <c r="H10" s="209"/>
      <c r="I10" s="210"/>
      <c r="J10" s="211"/>
      <c r="K10" s="209"/>
      <c r="L10" s="210"/>
      <c r="M10" s="211"/>
      <c r="N10" s="209"/>
      <c r="O10" s="210"/>
      <c r="P10" s="211"/>
      <c r="Q10" s="209"/>
      <c r="R10" s="210"/>
      <c r="S10" s="532"/>
    </row>
    <row r="11" spans="1:19">
      <c r="A11" s="134"/>
      <c r="B11" s="135" t="s">
        <v>103</v>
      </c>
      <c r="C11" s="138" t="s">
        <v>104</v>
      </c>
      <c r="D11" s="138" t="s">
        <v>177</v>
      </c>
      <c r="E11" s="212">
        <v>150</v>
      </c>
      <c r="F11" s="212">
        <v>298708354</v>
      </c>
      <c r="G11" s="212">
        <f>F11/E11</f>
        <v>1991389.0266666666</v>
      </c>
      <c r="H11" s="509">
        <v>188</v>
      </c>
      <c r="I11" s="212">
        <v>351536000</v>
      </c>
      <c r="J11" s="212">
        <f>I11/H11</f>
        <v>1869872.3404255318</v>
      </c>
      <c r="K11" s="509">
        <v>188</v>
      </c>
      <c r="L11" s="212">
        <v>343836000</v>
      </c>
      <c r="M11" s="212">
        <f>L11/K11</f>
        <v>1828914.8936170214</v>
      </c>
      <c r="N11" s="510">
        <v>166</v>
      </c>
      <c r="O11" s="212">
        <v>343762399</v>
      </c>
      <c r="P11" s="212">
        <f t="shared" ref="P11:P17" si="0">O11/N11</f>
        <v>2070857.8253012048</v>
      </c>
      <c r="Q11" s="212">
        <f>P11-G11</f>
        <v>79468.798634538194</v>
      </c>
      <c r="R11" s="212">
        <f>P11-J11</f>
        <v>200985.48487567296</v>
      </c>
      <c r="S11" s="212">
        <f>P11-M11</f>
        <v>241942.93168418342</v>
      </c>
    </row>
    <row r="12" spans="1:19">
      <c r="A12" s="134"/>
      <c r="B12" s="135" t="s">
        <v>105</v>
      </c>
      <c r="C12" s="138" t="s">
        <v>106</v>
      </c>
      <c r="D12" s="136" t="s">
        <v>178</v>
      </c>
      <c r="E12" s="212">
        <v>1</v>
      </c>
      <c r="F12" s="212">
        <v>89139204</v>
      </c>
      <c r="G12" s="212">
        <f>F12/E12</f>
        <v>89139204</v>
      </c>
      <c r="H12" s="509">
        <v>1</v>
      </c>
      <c r="I12" s="212">
        <v>111980000</v>
      </c>
      <c r="J12" s="212">
        <f>I12/H12</f>
        <v>111980000</v>
      </c>
      <c r="K12" s="509">
        <v>1</v>
      </c>
      <c r="L12" s="212">
        <v>98380000</v>
      </c>
      <c r="M12" s="212">
        <f t="shared" ref="M12:M17" si="1">L12/K12</f>
        <v>98380000</v>
      </c>
      <c r="N12" s="509">
        <v>1</v>
      </c>
      <c r="O12" s="212">
        <v>83902583</v>
      </c>
      <c r="P12" s="212">
        <f t="shared" si="0"/>
        <v>83902583</v>
      </c>
      <c r="Q12" s="212">
        <f t="shared" ref="Q12:Q18" si="2">P12-G12</f>
        <v>-5236621</v>
      </c>
      <c r="R12" s="212">
        <f t="shared" ref="R12:R18" si="3">P12-J12</f>
        <v>-28077417</v>
      </c>
      <c r="S12" s="212">
        <f t="shared" ref="S12:S18" si="4">P12-M12</f>
        <v>-14477417</v>
      </c>
    </row>
    <row r="13" spans="1:19" ht="48.75" customHeight="1">
      <c r="A13" s="134"/>
      <c r="B13" s="135" t="s">
        <v>107</v>
      </c>
      <c r="C13" s="138" t="s">
        <v>108</v>
      </c>
      <c r="D13" s="138" t="s">
        <v>179</v>
      </c>
      <c r="E13" s="212">
        <v>190</v>
      </c>
      <c r="F13" s="212">
        <v>12679767</v>
      </c>
      <c r="G13" s="212">
        <v>66736</v>
      </c>
      <c r="H13" s="509">
        <v>163</v>
      </c>
      <c r="I13" s="212">
        <v>15000000</v>
      </c>
      <c r="J13" s="212">
        <f>I13/H13</f>
        <v>92024.539877300616</v>
      </c>
      <c r="K13" s="509">
        <v>163</v>
      </c>
      <c r="L13" s="212">
        <v>21000000</v>
      </c>
      <c r="M13" s="212">
        <f t="shared" si="1"/>
        <v>128834.35582822085</v>
      </c>
      <c r="N13" s="509">
        <v>239</v>
      </c>
      <c r="O13" s="212">
        <v>20636102</v>
      </c>
      <c r="P13" s="212">
        <f t="shared" si="0"/>
        <v>86343.523012552309</v>
      </c>
      <c r="Q13" s="212">
        <f t="shared" si="2"/>
        <v>19607.523012552309</v>
      </c>
      <c r="R13" s="212">
        <f t="shared" si="3"/>
        <v>-5681.0168647483079</v>
      </c>
      <c r="S13" s="212">
        <f t="shared" si="4"/>
        <v>-42490.832815668546</v>
      </c>
    </row>
    <row r="14" spans="1:19">
      <c r="A14" s="134"/>
      <c r="B14" s="135" t="s">
        <v>109</v>
      </c>
      <c r="C14" s="138" t="s">
        <v>110</v>
      </c>
      <c r="D14" s="136" t="s">
        <v>180</v>
      </c>
      <c r="E14" s="212">
        <v>12</v>
      </c>
      <c r="F14" s="212">
        <v>39178254</v>
      </c>
      <c r="G14" s="212">
        <v>3264855</v>
      </c>
      <c r="H14" s="509">
        <v>15</v>
      </c>
      <c r="I14" s="212">
        <v>40000000</v>
      </c>
      <c r="J14" s="212">
        <f>I14/H14</f>
        <v>2666666.6666666665</v>
      </c>
      <c r="K14" s="509">
        <v>15</v>
      </c>
      <c r="L14" s="212">
        <v>40000000</v>
      </c>
      <c r="M14" s="212">
        <f t="shared" si="1"/>
        <v>2666666.6666666665</v>
      </c>
      <c r="N14" s="509">
        <v>14</v>
      </c>
      <c r="O14" s="212">
        <v>37649352</v>
      </c>
      <c r="P14" s="212">
        <f t="shared" si="0"/>
        <v>2689239.4285714286</v>
      </c>
      <c r="Q14" s="212">
        <f t="shared" si="2"/>
        <v>-575615.57142857136</v>
      </c>
      <c r="R14" s="212">
        <f t="shared" si="3"/>
        <v>22572.761904762127</v>
      </c>
      <c r="S14" s="212">
        <f t="shared" si="4"/>
        <v>22572.761904762127</v>
      </c>
    </row>
    <row r="15" spans="1:19">
      <c r="A15" s="134"/>
      <c r="B15" s="135" t="s">
        <v>111</v>
      </c>
      <c r="C15" s="138" t="s">
        <v>112</v>
      </c>
      <c r="D15" s="138" t="s">
        <v>181</v>
      </c>
      <c r="E15" s="212">
        <v>17</v>
      </c>
      <c r="F15" s="212">
        <v>2794000</v>
      </c>
      <c r="G15" s="212">
        <v>164353</v>
      </c>
      <c r="H15" s="509">
        <v>16</v>
      </c>
      <c r="I15" s="212">
        <v>3000000</v>
      </c>
      <c r="J15" s="212">
        <f>I15/H15</f>
        <v>187500</v>
      </c>
      <c r="K15" s="509">
        <v>16</v>
      </c>
      <c r="L15" s="212">
        <v>3600000</v>
      </c>
      <c r="M15" s="212">
        <f t="shared" si="1"/>
        <v>225000</v>
      </c>
      <c r="N15" s="509">
        <v>16</v>
      </c>
      <c r="O15" s="212">
        <v>3462000</v>
      </c>
      <c r="P15" s="212">
        <f t="shared" si="0"/>
        <v>216375</v>
      </c>
      <c r="Q15" s="212">
        <f t="shared" si="2"/>
        <v>52022</v>
      </c>
      <c r="R15" s="212">
        <f t="shared" si="3"/>
        <v>28875</v>
      </c>
      <c r="S15" s="212">
        <f t="shared" si="4"/>
        <v>-8625</v>
      </c>
    </row>
    <row r="16" spans="1:19">
      <c r="A16" s="134"/>
      <c r="B16" s="135" t="s">
        <v>114</v>
      </c>
      <c r="C16" s="138" t="s">
        <v>1353</v>
      </c>
      <c r="D16" s="136" t="s">
        <v>182</v>
      </c>
      <c r="E16" s="212">
        <v>28</v>
      </c>
      <c r="F16" s="212">
        <v>4000000</v>
      </c>
      <c r="G16" s="212">
        <v>164353</v>
      </c>
      <c r="H16" s="510">
        <v>0</v>
      </c>
      <c r="I16" s="139">
        <v>0</v>
      </c>
      <c r="J16" s="212">
        <v>0</v>
      </c>
      <c r="K16" s="509">
        <v>31</v>
      </c>
      <c r="L16" s="212">
        <v>5000000</v>
      </c>
      <c r="M16" s="212">
        <f t="shared" si="1"/>
        <v>161290.32258064515</v>
      </c>
      <c r="N16" s="509">
        <v>29</v>
      </c>
      <c r="O16" s="212">
        <v>4280400</v>
      </c>
      <c r="P16" s="509">
        <f t="shared" si="0"/>
        <v>147600</v>
      </c>
      <c r="Q16" s="212">
        <f t="shared" si="2"/>
        <v>-16753</v>
      </c>
      <c r="R16" s="212">
        <f t="shared" si="3"/>
        <v>147600</v>
      </c>
      <c r="S16" s="212">
        <f t="shared" si="4"/>
        <v>-13690.322580645152</v>
      </c>
    </row>
    <row r="17" spans="1:19">
      <c r="A17" s="134"/>
      <c r="B17" s="135" t="s">
        <v>116</v>
      </c>
      <c r="C17" s="138" t="s">
        <v>183</v>
      </c>
      <c r="D17" s="136" t="s">
        <v>182</v>
      </c>
      <c r="E17" s="212">
        <v>35</v>
      </c>
      <c r="F17" s="212">
        <v>1000000</v>
      </c>
      <c r="G17" s="212">
        <v>164353</v>
      </c>
      <c r="H17" s="510">
        <v>0</v>
      </c>
      <c r="I17" s="139">
        <v>0</v>
      </c>
      <c r="J17" s="212">
        <v>0</v>
      </c>
      <c r="K17" s="509">
        <v>40</v>
      </c>
      <c r="L17" s="212">
        <v>2000000</v>
      </c>
      <c r="M17" s="212">
        <f t="shared" si="1"/>
        <v>50000</v>
      </c>
      <c r="N17" s="509">
        <v>55</v>
      </c>
      <c r="O17" s="212">
        <v>1430400</v>
      </c>
      <c r="P17" s="509">
        <f t="shared" si="0"/>
        <v>26007.272727272728</v>
      </c>
      <c r="Q17" s="212">
        <f t="shared" si="2"/>
        <v>-138345.72727272726</v>
      </c>
      <c r="R17" s="212">
        <f t="shared" si="3"/>
        <v>26007.272727272728</v>
      </c>
      <c r="S17" s="212">
        <f t="shared" si="4"/>
        <v>-23992.727272727272</v>
      </c>
    </row>
    <row r="18" spans="1:19">
      <c r="A18" s="134"/>
      <c r="B18" s="135" t="s">
        <v>118</v>
      </c>
      <c r="C18" s="138" t="s">
        <v>119</v>
      </c>
      <c r="D18" s="136"/>
      <c r="E18" s="212"/>
      <c r="F18" s="212"/>
      <c r="G18" s="212"/>
      <c r="H18" s="509">
        <v>1</v>
      </c>
      <c r="I18" s="212">
        <v>55000000</v>
      </c>
      <c r="J18" s="212">
        <f>I18/H18</f>
        <v>55000000</v>
      </c>
      <c r="K18" s="509"/>
      <c r="L18" s="139">
        <v>0</v>
      </c>
      <c r="M18" s="212">
        <v>0</v>
      </c>
      <c r="N18" s="509"/>
      <c r="O18" s="212">
        <v>0</v>
      </c>
      <c r="P18" s="509"/>
      <c r="Q18" s="212">
        <f t="shared" si="2"/>
        <v>0</v>
      </c>
      <c r="R18" s="212">
        <f t="shared" si="3"/>
        <v>-55000000</v>
      </c>
      <c r="S18" s="212">
        <f t="shared" si="4"/>
        <v>0</v>
      </c>
    </row>
    <row r="19" spans="1:19">
      <c r="A19" s="134"/>
      <c r="B19" s="135" t="s">
        <v>184</v>
      </c>
      <c r="C19" s="138" t="s">
        <v>127</v>
      </c>
      <c r="D19" s="136"/>
      <c r="E19" s="212"/>
      <c r="F19" s="212">
        <v>445463579</v>
      </c>
      <c r="G19" s="212"/>
      <c r="H19" s="509"/>
      <c r="I19" s="214">
        <v>576516000</v>
      </c>
      <c r="J19" s="511"/>
      <c r="K19" s="511"/>
      <c r="L19" s="214">
        <f>SUM(L11:L18)</f>
        <v>513816000</v>
      </c>
      <c r="M19" s="511"/>
      <c r="N19" s="511"/>
      <c r="O19" s="214">
        <f>SUM(O11:O18)</f>
        <v>495123236</v>
      </c>
      <c r="P19" s="509"/>
      <c r="Q19" s="212">
        <f>P19-G19</f>
        <v>0</v>
      </c>
      <c r="R19" s="509"/>
      <c r="S19" s="512"/>
    </row>
    <row r="20" spans="1:19" ht="32.25" customHeight="1" thickBot="1">
      <c r="A20" s="134"/>
      <c r="B20" s="736" t="s">
        <v>185</v>
      </c>
      <c r="C20" s="736"/>
      <c r="D20" s="209"/>
      <c r="E20" s="210"/>
      <c r="F20" s="209"/>
      <c r="G20" s="210"/>
      <c r="H20" s="209"/>
      <c r="I20" s="210"/>
      <c r="J20" s="211"/>
      <c r="K20" s="209"/>
      <c r="L20" s="210"/>
      <c r="M20" s="211"/>
      <c r="N20" s="209"/>
      <c r="O20" s="210"/>
      <c r="P20" s="211"/>
      <c r="Q20" s="209"/>
      <c r="R20" s="210"/>
      <c r="S20" s="532"/>
    </row>
    <row r="21" spans="1:19" ht="12.75" thickTop="1">
      <c r="A21" s="134"/>
      <c r="B21" s="746"/>
      <c r="C21" s="746"/>
      <c r="D21" s="746"/>
      <c r="E21" s="746"/>
      <c r="F21" s="746"/>
      <c r="G21" s="746"/>
      <c r="H21" s="746"/>
      <c r="I21" s="746"/>
      <c r="J21" s="746"/>
      <c r="K21" s="746"/>
      <c r="L21" s="746"/>
      <c r="M21" s="746"/>
      <c r="N21" s="746"/>
      <c r="O21" s="746"/>
      <c r="P21" s="746"/>
      <c r="Q21" s="746"/>
      <c r="R21" s="746"/>
      <c r="S21" s="746"/>
    </row>
    <row r="22" spans="1:19">
      <c r="A22" s="134"/>
      <c r="B22" s="323"/>
      <c r="C22" s="134"/>
      <c r="D22" s="134"/>
      <c r="E22" s="134"/>
      <c r="F22" s="134"/>
      <c r="G22" s="134"/>
      <c r="H22" s="134"/>
      <c r="I22" s="134"/>
      <c r="J22" s="134"/>
      <c r="K22" s="134"/>
      <c r="L22" s="134"/>
      <c r="M22" s="134"/>
      <c r="N22" s="134"/>
      <c r="O22" s="134"/>
      <c r="P22" s="134"/>
      <c r="Q22" s="134"/>
      <c r="R22" s="134"/>
      <c r="S22" s="134"/>
    </row>
    <row r="23" spans="1:19">
      <c r="O23" s="134"/>
      <c r="P23" s="134"/>
      <c r="Q23" s="134"/>
    </row>
    <row r="24" spans="1:19">
      <c r="O24" s="134"/>
      <c r="P24" s="134"/>
      <c r="Q24" s="134"/>
    </row>
    <row r="25" spans="1:19">
      <c r="O25" s="134"/>
      <c r="P25" s="134"/>
      <c r="Q25" s="134"/>
    </row>
    <row r="26" spans="1:19">
      <c r="O26" s="134"/>
      <c r="P26" s="134"/>
      <c r="Q26" s="134"/>
    </row>
    <row r="27" spans="1:19">
      <c r="A27" s="134"/>
      <c r="B27" s="737" t="s">
        <v>148</v>
      </c>
      <c r="C27" s="737"/>
      <c r="D27" s="737"/>
      <c r="E27" s="737"/>
      <c r="F27" s="737"/>
      <c r="G27" s="737"/>
      <c r="H27" s="737"/>
      <c r="I27" s="737"/>
      <c r="J27" s="737"/>
      <c r="K27" s="737"/>
      <c r="L27" s="737"/>
      <c r="M27" s="737"/>
      <c r="N27" s="737"/>
      <c r="O27" s="737"/>
      <c r="P27" s="737"/>
      <c r="Q27" s="737"/>
      <c r="R27" s="737"/>
      <c r="S27" s="737"/>
    </row>
    <row r="28" spans="1:19">
      <c r="A28" s="134"/>
      <c r="B28" s="738" t="s">
        <v>1354</v>
      </c>
      <c r="C28" s="738"/>
      <c r="D28" s="738"/>
      <c r="E28" s="738"/>
      <c r="F28" s="738"/>
      <c r="G28" s="738"/>
      <c r="H28" s="738"/>
      <c r="I28" s="738"/>
      <c r="J28" s="738"/>
      <c r="K28" s="738"/>
      <c r="L28" s="738"/>
      <c r="M28" s="738"/>
      <c r="N28" s="738"/>
      <c r="O28" s="738"/>
      <c r="P28" s="738"/>
      <c r="Q28" s="738"/>
      <c r="R28" s="738"/>
      <c r="S28" s="738"/>
    </row>
    <row r="29" spans="1:19" ht="12.75" thickBot="1">
      <c r="A29" s="323"/>
      <c r="B29" s="745" t="s">
        <v>1</v>
      </c>
      <c r="C29" s="745"/>
      <c r="D29" s="745"/>
      <c r="E29" s="745"/>
      <c r="F29" s="745"/>
      <c r="G29" s="745"/>
      <c r="H29" s="745"/>
      <c r="I29" s="745"/>
      <c r="J29" s="745"/>
      <c r="K29" s="745"/>
      <c r="L29" s="745"/>
      <c r="M29" s="745"/>
      <c r="N29" s="745"/>
      <c r="O29" s="745"/>
      <c r="P29" s="745"/>
      <c r="Q29" s="745"/>
      <c r="R29" s="745"/>
      <c r="S29" s="745"/>
    </row>
    <row r="30" spans="1:19" ht="12.75" thickTop="1">
      <c r="A30" s="134"/>
      <c r="B30" s="219" t="s">
        <v>82</v>
      </c>
      <c r="C30" s="740" t="s">
        <v>3</v>
      </c>
      <c r="D30" s="740"/>
      <c r="E30" s="740"/>
      <c r="F30" s="220" t="s">
        <v>4</v>
      </c>
      <c r="G30" s="741" t="s">
        <v>5</v>
      </c>
      <c r="H30" s="741"/>
      <c r="I30" s="741"/>
      <c r="J30" s="741"/>
      <c r="K30" s="741"/>
      <c r="L30" s="741"/>
      <c r="M30" s="741"/>
      <c r="N30" s="741"/>
      <c r="O30" s="741"/>
      <c r="P30" s="741"/>
      <c r="Q30" s="741"/>
      <c r="R30" s="741"/>
      <c r="S30" s="741"/>
    </row>
    <row r="31" spans="1:19">
      <c r="A31" s="134"/>
      <c r="B31" s="221" t="s">
        <v>83</v>
      </c>
      <c r="C31" s="743" t="s">
        <v>35</v>
      </c>
      <c r="D31" s="743"/>
      <c r="E31" s="743"/>
      <c r="F31" s="222" t="s">
        <v>84</v>
      </c>
      <c r="G31" s="744" t="s">
        <v>34</v>
      </c>
      <c r="H31" s="744"/>
      <c r="I31" s="744"/>
      <c r="J31" s="744"/>
      <c r="K31" s="744"/>
      <c r="L31" s="744"/>
      <c r="M31" s="744"/>
      <c r="N31" s="744"/>
      <c r="O31" s="744"/>
      <c r="P31" s="744"/>
      <c r="Q31" s="744"/>
      <c r="R31" s="744"/>
      <c r="S31" s="744"/>
    </row>
    <row r="32" spans="1:19">
      <c r="A32" s="134"/>
      <c r="B32" s="747" t="s">
        <v>149</v>
      </c>
      <c r="C32" s="748" t="s">
        <v>150</v>
      </c>
      <c r="D32" s="749" t="s">
        <v>151</v>
      </c>
      <c r="E32" s="750" t="s">
        <v>86</v>
      </c>
      <c r="F32" s="750"/>
      <c r="G32" s="750"/>
      <c r="H32" s="750" t="s">
        <v>152</v>
      </c>
      <c r="I32" s="750"/>
      <c r="J32" s="750"/>
      <c r="K32" s="750" t="s">
        <v>152</v>
      </c>
      <c r="L32" s="750"/>
      <c r="M32" s="750"/>
      <c r="N32" s="750" t="s">
        <v>152</v>
      </c>
      <c r="O32" s="750"/>
      <c r="P32" s="750"/>
      <c r="Q32" s="766" t="s">
        <v>153</v>
      </c>
      <c r="R32" s="766"/>
      <c r="S32" s="766"/>
    </row>
    <row r="33" spans="1:25" ht="60">
      <c r="A33" s="134"/>
      <c r="B33" s="747"/>
      <c r="C33" s="748"/>
      <c r="D33" s="749"/>
      <c r="E33" s="204" t="s">
        <v>154</v>
      </c>
      <c r="F33" s="529" t="s">
        <v>155</v>
      </c>
      <c r="G33" s="206" t="s">
        <v>156</v>
      </c>
      <c r="H33" s="205" t="s">
        <v>157</v>
      </c>
      <c r="I33" s="529" t="s">
        <v>158</v>
      </c>
      <c r="J33" s="530" t="s">
        <v>159</v>
      </c>
      <c r="K33" s="205" t="s">
        <v>160</v>
      </c>
      <c r="L33" s="529" t="s">
        <v>161</v>
      </c>
      <c r="M33" s="530" t="s">
        <v>162</v>
      </c>
      <c r="N33" s="205" t="s">
        <v>350</v>
      </c>
      <c r="O33" s="529" t="s">
        <v>164</v>
      </c>
      <c r="P33" s="530" t="s">
        <v>165</v>
      </c>
      <c r="Q33" s="205" t="s">
        <v>166</v>
      </c>
      <c r="R33" s="529" t="s">
        <v>167</v>
      </c>
      <c r="S33" s="531" t="s">
        <v>168</v>
      </c>
    </row>
    <row r="34" spans="1:25" ht="12.75" thickBot="1">
      <c r="A34" s="134"/>
      <c r="B34" s="329"/>
      <c r="C34" s="207"/>
      <c r="D34" s="207"/>
      <c r="E34" s="207" t="s">
        <v>18</v>
      </c>
      <c r="F34" s="207" t="s">
        <v>19</v>
      </c>
      <c r="G34" s="207" t="s">
        <v>20</v>
      </c>
      <c r="H34" s="207" t="s">
        <v>21</v>
      </c>
      <c r="I34" s="207" t="s">
        <v>22</v>
      </c>
      <c r="J34" s="207" t="s">
        <v>23</v>
      </c>
      <c r="K34" s="207" t="s">
        <v>169</v>
      </c>
      <c r="L34" s="207" t="s">
        <v>25</v>
      </c>
      <c r="M34" s="207" t="s">
        <v>26</v>
      </c>
      <c r="N34" s="207" t="s">
        <v>170</v>
      </c>
      <c r="O34" s="207" t="s">
        <v>171</v>
      </c>
      <c r="P34" s="207" t="s">
        <v>172</v>
      </c>
      <c r="Q34" s="207" t="s">
        <v>173</v>
      </c>
      <c r="R34" s="207" t="s">
        <v>174</v>
      </c>
      <c r="S34" s="208" t="s">
        <v>175</v>
      </c>
    </row>
    <row r="35" spans="1:25" ht="12.75" thickTop="1">
      <c r="A35" s="134"/>
      <c r="B35" s="736" t="s">
        <v>176</v>
      </c>
      <c r="C35" s="736"/>
      <c r="D35" s="209"/>
      <c r="E35" s="210"/>
      <c r="F35" s="209"/>
      <c r="G35" s="210"/>
      <c r="H35" s="209"/>
      <c r="I35" s="210"/>
      <c r="J35" s="211"/>
      <c r="K35" s="209"/>
      <c r="L35" s="210"/>
      <c r="M35" s="211"/>
      <c r="N35" s="209"/>
      <c r="O35" s="210"/>
      <c r="P35" s="211"/>
      <c r="Q35" s="209"/>
      <c r="R35" s="210"/>
      <c r="S35" s="532"/>
    </row>
    <row r="36" spans="1:25">
      <c r="A36" s="134"/>
      <c r="B36" s="135" t="s">
        <v>285</v>
      </c>
      <c r="C36" s="138" t="s">
        <v>286</v>
      </c>
      <c r="D36" s="136" t="s">
        <v>351</v>
      </c>
      <c r="E36" s="212">
        <v>112477</v>
      </c>
      <c r="F36" s="212">
        <v>79776393</v>
      </c>
      <c r="G36" s="212">
        <v>709</v>
      </c>
      <c r="H36" s="513">
        <v>460000</v>
      </c>
      <c r="I36" s="513">
        <v>35000000</v>
      </c>
      <c r="J36" s="513">
        <f>I36/H36</f>
        <v>76.086956521739125</v>
      </c>
      <c r="K36" s="513">
        <v>687174.2857142858</v>
      </c>
      <c r="L36" s="513">
        <v>103200900</v>
      </c>
      <c r="M36" s="513">
        <f>L36/K36</f>
        <v>150.18155094777367</v>
      </c>
      <c r="N36" s="513">
        <v>630443</v>
      </c>
      <c r="O36" s="212">
        <v>102304620</v>
      </c>
      <c r="P36" s="514">
        <f t="shared" ref="P36:P52" si="5">O36/N36</f>
        <v>162.27417863311987</v>
      </c>
      <c r="Q36" s="514">
        <f>P36-G36</f>
        <v>-546.72582136688015</v>
      </c>
      <c r="R36" s="514">
        <f>P36-J36</f>
        <v>86.187222111380748</v>
      </c>
      <c r="S36" s="515">
        <f>P36-M36</f>
        <v>12.092627685346201</v>
      </c>
    </row>
    <row r="37" spans="1:25">
      <c r="A37" s="134"/>
      <c r="B37" s="135" t="s">
        <v>287</v>
      </c>
      <c r="C37" s="138" t="s">
        <v>288</v>
      </c>
      <c r="D37" s="136" t="s">
        <v>352</v>
      </c>
      <c r="E37" s="212">
        <v>167988</v>
      </c>
      <c r="F37" s="212">
        <v>795538929</v>
      </c>
      <c r="G37" s="212">
        <v>4736</v>
      </c>
      <c r="H37" s="513">
        <v>317000</v>
      </c>
      <c r="I37" s="513">
        <v>857000000</v>
      </c>
      <c r="J37" s="513">
        <f t="shared" ref="J37:J52" si="6">I37/H37</f>
        <v>2703.4700315457412</v>
      </c>
      <c r="K37" s="513">
        <v>325026</v>
      </c>
      <c r="L37" s="513">
        <v>1289076480</v>
      </c>
      <c r="M37" s="513">
        <f t="shared" ref="M37:M52" si="7">L37/K37</f>
        <v>3966.0718834800909</v>
      </c>
      <c r="N37" s="513">
        <v>218995</v>
      </c>
      <c r="O37" s="212">
        <v>1286116693</v>
      </c>
      <c r="P37" s="514">
        <f t="shared" si="5"/>
        <v>5872.8130459599533</v>
      </c>
      <c r="Q37" s="514">
        <f t="shared" ref="Q37:Q59" si="8">P37-G37</f>
        <v>1136.8130459599533</v>
      </c>
      <c r="R37" s="514">
        <f t="shared" ref="R37:R52" si="9">P37-J37</f>
        <v>3169.3430144142121</v>
      </c>
      <c r="S37" s="515">
        <f t="shared" ref="S37:S59" si="10">P37-M37</f>
        <v>1906.7411624798624</v>
      </c>
      <c r="U37" s="533"/>
    </row>
    <row r="38" spans="1:25">
      <c r="A38" s="134"/>
      <c r="B38" s="135" t="s">
        <v>289</v>
      </c>
      <c r="C38" s="138" t="s">
        <v>290</v>
      </c>
      <c r="D38" s="136" t="s">
        <v>353</v>
      </c>
      <c r="E38" s="212"/>
      <c r="F38" s="212">
        <v>24833781</v>
      </c>
      <c r="G38" s="212"/>
      <c r="H38" s="513">
        <v>1100000</v>
      </c>
      <c r="I38" s="513">
        <v>70000000</v>
      </c>
      <c r="J38" s="513">
        <f t="shared" si="6"/>
        <v>63.636363636363633</v>
      </c>
      <c r="K38" s="513">
        <v>1100000</v>
      </c>
      <c r="L38" s="513">
        <v>70000000</v>
      </c>
      <c r="M38" s="513">
        <f t="shared" si="7"/>
        <v>63.636363636363633</v>
      </c>
      <c r="N38" s="513">
        <v>1259933</v>
      </c>
      <c r="O38" s="212">
        <v>69216299</v>
      </c>
      <c r="P38" s="514">
        <f t="shared" si="5"/>
        <v>54.936491861075154</v>
      </c>
      <c r="Q38" s="514">
        <f t="shared" si="8"/>
        <v>54.936491861075154</v>
      </c>
      <c r="R38" s="514">
        <f t="shared" si="9"/>
        <v>-8.6998717752884787</v>
      </c>
      <c r="S38" s="515">
        <f t="shared" si="10"/>
        <v>-8.6998717752884787</v>
      </c>
      <c r="U38" s="534"/>
    </row>
    <row r="39" spans="1:25" ht="36">
      <c r="A39" s="134"/>
      <c r="B39" s="135" t="s">
        <v>291</v>
      </c>
      <c r="C39" s="138" t="s">
        <v>354</v>
      </c>
      <c r="D39" s="136" t="s">
        <v>355</v>
      </c>
      <c r="E39" s="212">
        <v>377358</v>
      </c>
      <c r="F39" s="212">
        <v>414781367</v>
      </c>
      <c r="G39" s="212">
        <v>1099</v>
      </c>
      <c r="H39" s="513">
        <v>240000</v>
      </c>
      <c r="I39" s="513">
        <v>358111000</v>
      </c>
      <c r="J39" s="513">
        <f t="shared" si="6"/>
        <v>1492.1291666666666</v>
      </c>
      <c r="K39" s="513">
        <v>245944</v>
      </c>
      <c r="L39" s="513">
        <v>335725690</v>
      </c>
      <c r="M39" s="513">
        <f t="shared" si="7"/>
        <v>1365.0493201704453</v>
      </c>
      <c r="N39" s="513">
        <v>373370</v>
      </c>
      <c r="O39" s="212">
        <v>325337741</v>
      </c>
      <c r="P39" s="514">
        <f t="shared" si="5"/>
        <v>871.35479818946351</v>
      </c>
      <c r="Q39" s="514">
        <f t="shared" si="8"/>
        <v>-227.64520181053649</v>
      </c>
      <c r="R39" s="514">
        <f t="shared" si="9"/>
        <v>-620.7743684772031</v>
      </c>
      <c r="S39" s="515">
        <f t="shared" si="10"/>
        <v>-493.69452198098179</v>
      </c>
      <c r="U39" s="534"/>
      <c r="X39" s="140"/>
    </row>
    <row r="40" spans="1:25" ht="24">
      <c r="A40" s="134"/>
      <c r="B40" s="135" t="s">
        <v>293</v>
      </c>
      <c r="C40" s="138" t="s">
        <v>294</v>
      </c>
      <c r="D40" s="136" t="s">
        <v>356</v>
      </c>
      <c r="E40" s="212">
        <v>443</v>
      </c>
      <c r="F40" s="212">
        <v>4811840</v>
      </c>
      <c r="G40" s="212">
        <v>10862</v>
      </c>
      <c r="H40" s="513">
        <v>430</v>
      </c>
      <c r="I40" s="513">
        <v>70000000</v>
      </c>
      <c r="J40" s="513">
        <f t="shared" si="6"/>
        <v>162790.6976744186</v>
      </c>
      <c r="K40" s="513">
        <v>215</v>
      </c>
      <c r="L40" s="513">
        <v>12125040</v>
      </c>
      <c r="M40" s="513">
        <f t="shared" si="7"/>
        <v>56395.534883720931</v>
      </c>
      <c r="N40" s="513">
        <v>411</v>
      </c>
      <c r="O40" s="212">
        <v>11815041</v>
      </c>
      <c r="P40" s="514">
        <f t="shared" si="5"/>
        <v>28747.058394160584</v>
      </c>
      <c r="Q40" s="514">
        <f t="shared" si="8"/>
        <v>17885.058394160584</v>
      </c>
      <c r="R40" s="514">
        <f t="shared" si="9"/>
        <v>-134043.63928025801</v>
      </c>
      <c r="S40" s="515">
        <f t="shared" si="10"/>
        <v>-27648.476489560348</v>
      </c>
      <c r="U40" s="534"/>
      <c r="Y40" s="140"/>
    </row>
    <row r="41" spans="1:25">
      <c r="A41" s="134"/>
      <c r="B41" s="135" t="s">
        <v>295</v>
      </c>
      <c r="C41" s="138" t="s">
        <v>296</v>
      </c>
      <c r="D41" s="136" t="s">
        <v>357</v>
      </c>
      <c r="E41" s="212">
        <v>50515797</v>
      </c>
      <c r="F41" s="212">
        <v>31986418</v>
      </c>
      <c r="G41" s="212">
        <v>1</v>
      </c>
      <c r="H41" s="513">
        <v>68550000</v>
      </c>
      <c r="I41" s="513">
        <v>42450000</v>
      </c>
      <c r="J41" s="513">
        <f t="shared" si="6"/>
        <v>0.61925601750547044</v>
      </c>
      <c r="K41" s="513">
        <v>68711484</v>
      </c>
      <c r="L41" s="513">
        <v>39400000</v>
      </c>
      <c r="M41" s="513">
        <f t="shared" si="7"/>
        <v>0.57341215334542917</v>
      </c>
      <c r="N41" s="513">
        <v>67096210</v>
      </c>
      <c r="O41" s="212">
        <v>35480597</v>
      </c>
      <c r="P41" s="514">
        <f t="shared" si="5"/>
        <v>0.52880180564595225</v>
      </c>
      <c r="Q41" s="514">
        <f t="shared" si="8"/>
        <v>-0.47119819435404775</v>
      </c>
      <c r="R41" s="514">
        <f t="shared" si="9"/>
        <v>-9.0454211859518185E-2</v>
      </c>
      <c r="S41" s="515">
        <f t="shared" si="10"/>
        <v>-4.4610347699476915E-2</v>
      </c>
      <c r="U41" s="534"/>
    </row>
    <row r="42" spans="1:25" ht="24">
      <c r="A42" s="134"/>
      <c r="B42" s="135" t="s">
        <v>297</v>
      </c>
      <c r="C42" s="138" t="s">
        <v>298</v>
      </c>
      <c r="D42" s="136" t="s">
        <v>358</v>
      </c>
      <c r="E42" s="212">
        <v>111785</v>
      </c>
      <c r="F42" s="212">
        <v>718222429.72000003</v>
      </c>
      <c r="G42" s="212">
        <v>6425</v>
      </c>
      <c r="H42" s="513">
        <v>101800</v>
      </c>
      <c r="I42" s="513">
        <v>736979000</v>
      </c>
      <c r="J42" s="513">
        <f t="shared" si="6"/>
        <v>7239.4793713163062</v>
      </c>
      <c r="K42" s="513">
        <v>106000</v>
      </c>
      <c r="L42" s="513">
        <v>791615800</v>
      </c>
      <c r="M42" s="513">
        <f t="shared" si="7"/>
        <v>7468.07358490566</v>
      </c>
      <c r="N42" s="513">
        <v>105769</v>
      </c>
      <c r="O42" s="212">
        <v>778271390</v>
      </c>
      <c r="P42" s="514">
        <f t="shared" si="5"/>
        <v>7358.2182870217175</v>
      </c>
      <c r="Q42" s="514">
        <f t="shared" si="8"/>
        <v>933.21828702171752</v>
      </c>
      <c r="R42" s="514">
        <f t="shared" si="9"/>
        <v>118.73891570541127</v>
      </c>
      <c r="S42" s="515">
        <f t="shared" si="10"/>
        <v>-109.85529788394251</v>
      </c>
      <c r="U42" s="534"/>
    </row>
    <row r="43" spans="1:25" ht="36">
      <c r="A43" s="134"/>
      <c r="B43" s="135" t="s">
        <v>299</v>
      </c>
      <c r="C43" s="138" t="s">
        <v>359</v>
      </c>
      <c r="D43" s="136" t="s">
        <v>360</v>
      </c>
      <c r="E43" s="212"/>
      <c r="F43" s="212">
        <v>0</v>
      </c>
      <c r="G43" s="212"/>
      <c r="H43" s="513">
        <v>550</v>
      </c>
      <c r="I43" s="513">
        <v>35000000</v>
      </c>
      <c r="J43" s="513">
        <f t="shared" si="6"/>
        <v>63636.36363636364</v>
      </c>
      <c r="K43" s="513">
        <v>512</v>
      </c>
      <c r="L43" s="513">
        <v>0</v>
      </c>
      <c r="M43" s="513">
        <f t="shared" si="7"/>
        <v>0</v>
      </c>
      <c r="N43" s="513">
        <v>0</v>
      </c>
      <c r="O43" s="212">
        <v>0</v>
      </c>
      <c r="P43" s="514">
        <v>0</v>
      </c>
      <c r="Q43" s="514">
        <f t="shared" si="8"/>
        <v>0</v>
      </c>
      <c r="R43" s="514">
        <f t="shared" si="9"/>
        <v>-63636.36363636364</v>
      </c>
      <c r="S43" s="515">
        <f t="shared" si="10"/>
        <v>0</v>
      </c>
      <c r="U43" s="534"/>
    </row>
    <row r="44" spans="1:25" ht="24">
      <c r="A44" s="134"/>
      <c r="B44" s="135" t="s">
        <v>301</v>
      </c>
      <c r="C44" s="138" t="s">
        <v>361</v>
      </c>
      <c r="D44" s="136" t="s">
        <v>362</v>
      </c>
      <c r="E44" s="212">
        <v>798</v>
      </c>
      <c r="F44" s="212">
        <v>19992000</v>
      </c>
      <c r="G44" s="212">
        <v>25053</v>
      </c>
      <c r="H44" s="513">
        <v>1100</v>
      </c>
      <c r="I44" s="513">
        <v>20000000</v>
      </c>
      <c r="J44" s="513">
        <f t="shared" si="6"/>
        <v>18181.81818181818</v>
      </c>
      <c r="K44" s="513">
        <v>1375</v>
      </c>
      <c r="L44" s="513">
        <v>25000000</v>
      </c>
      <c r="M44" s="513">
        <f t="shared" si="7"/>
        <v>18181.81818181818</v>
      </c>
      <c r="N44" s="513">
        <v>1384</v>
      </c>
      <c r="O44" s="212">
        <v>24034809</v>
      </c>
      <c r="P44" s="514">
        <f t="shared" si="5"/>
        <v>17366.191473988438</v>
      </c>
      <c r="Q44" s="514">
        <f t="shared" si="8"/>
        <v>-7686.8085260115622</v>
      </c>
      <c r="R44" s="514">
        <f t="shared" si="9"/>
        <v>-815.62670782974237</v>
      </c>
      <c r="S44" s="515">
        <f t="shared" si="10"/>
        <v>-815.62670782974237</v>
      </c>
      <c r="U44" s="534"/>
    </row>
    <row r="45" spans="1:25">
      <c r="A45" s="134"/>
      <c r="B45" s="135" t="s">
        <v>303</v>
      </c>
      <c r="C45" s="138" t="s">
        <v>304</v>
      </c>
      <c r="D45" s="136" t="s">
        <v>363</v>
      </c>
      <c r="E45" s="212">
        <v>1</v>
      </c>
      <c r="F45" s="212">
        <v>4900000</v>
      </c>
      <c r="G45" s="212">
        <v>4900000</v>
      </c>
      <c r="H45" s="513">
        <v>1</v>
      </c>
      <c r="I45" s="513">
        <v>14198316</v>
      </c>
      <c r="J45" s="513">
        <f t="shared" si="6"/>
        <v>14198316</v>
      </c>
      <c r="K45" s="513">
        <v>1</v>
      </c>
      <c r="L45" s="513">
        <v>14198316</v>
      </c>
      <c r="M45" s="513">
        <f t="shared" si="7"/>
        <v>14198316</v>
      </c>
      <c r="N45" s="513">
        <v>1</v>
      </c>
      <c r="O45" s="212">
        <v>14195548</v>
      </c>
      <c r="P45" s="514">
        <v>0</v>
      </c>
      <c r="Q45" s="514">
        <f t="shared" si="8"/>
        <v>-4900000</v>
      </c>
      <c r="R45" s="514">
        <f t="shared" si="9"/>
        <v>-14198316</v>
      </c>
      <c r="S45" s="515">
        <f t="shared" si="10"/>
        <v>-14198316</v>
      </c>
      <c r="U45" s="534"/>
    </row>
    <row r="46" spans="1:25" ht="24">
      <c r="A46" s="134"/>
      <c r="B46" s="135" t="s">
        <v>313</v>
      </c>
      <c r="C46" s="138" t="s">
        <v>314</v>
      </c>
      <c r="D46" s="136" t="s">
        <v>364</v>
      </c>
      <c r="E46" s="212"/>
      <c r="F46" s="212">
        <v>66423110</v>
      </c>
      <c r="G46" s="212"/>
      <c r="H46" s="513">
        <v>2000</v>
      </c>
      <c r="I46" s="513">
        <v>47000000</v>
      </c>
      <c r="J46" s="513">
        <f t="shared" si="6"/>
        <v>23500</v>
      </c>
      <c r="K46" s="513">
        <v>0</v>
      </c>
      <c r="L46" s="513">
        <v>0</v>
      </c>
      <c r="M46" s="513">
        <v>0</v>
      </c>
      <c r="N46" s="513">
        <v>0</v>
      </c>
      <c r="O46" s="212">
        <v>0</v>
      </c>
      <c r="P46" s="514">
        <v>0</v>
      </c>
      <c r="Q46" s="514">
        <f t="shared" si="8"/>
        <v>0</v>
      </c>
      <c r="R46" s="514">
        <f t="shared" si="9"/>
        <v>-23500</v>
      </c>
      <c r="S46" s="515">
        <f t="shared" si="10"/>
        <v>0</v>
      </c>
      <c r="U46" s="534"/>
    </row>
    <row r="47" spans="1:25" ht="24">
      <c r="A47" s="134"/>
      <c r="B47" s="135" t="s">
        <v>315</v>
      </c>
      <c r="C47" s="138" t="s">
        <v>316</v>
      </c>
      <c r="D47" s="136" t="s">
        <v>365</v>
      </c>
      <c r="E47" s="212"/>
      <c r="F47" s="212">
        <v>17373910</v>
      </c>
      <c r="G47" s="212"/>
      <c r="H47" s="513">
        <v>1800</v>
      </c>
      <c r="I47" s="513">
        <v>3850000</v>
      </c>
      <c r="J47" s="513">
        <f t="shared" si="6"/>
        <v>2138.8888888888887</v>
      </c>
      <c r="K47" s="513">
        <v>0</v>
      </c>
      <c r="L47" s="513">
        <v>0</v>
      </c>
      <c r="M47" s="513">
        <v>0</v>
      </c>
      <c r="N47" s="513">
        <v>0</v>
      </c>
      <c r="O47" s="212">
        <v>0</v>
      </c>
      <c r="P47" s="514">
        <v>0</v>
      </c>
      <c r="Q47" s="514">
        <f t="shared" si="8"/>
        <v>0</v>
      </c>
      <c r="R47" s="514">
        <f t="shared" si="9"/>
        <v>-2138.8888888888887</v>
      </c>
      <c r="S47" s="515">
        <f t="shared" si="10"/>
        <v>0</v>
      </c>
      <c r="U47" s="534"/>
    </row>
    <row r="48" spans="1:25" ht="24" customHeight="1">
      <c r="A48" s="134"/>
      <c r="B48" s="135" t="s">
        <v>317</v>
      </c>
      <c r="C48" s="138" t="s">
        <v>318</v>
      </c>
      <c r="D48" s="136" t="s">
        <v>366</v>
      </c>
      <c r="E48" s="212"/>
      <c r="F48" s="212">
        <v>0</v>
      </c>
      <c r="G48" s="212"/>
      <c r="H48" s="513">
        <v>1</v>
      </c>
      <c r="I48" s="513">
        <v>1104000</v>
      </c>
      <c r="J48" s="513">
        <v>0</v>
      </c>
      <c r="K48" s="513">
        <v>1</v>
      </c>
      <c r="L48" s="513">
        <v>77000</v>
      </c>
      <c r="M48" s="513">
        <v>0</v>
      </c>
      <c r="N48" s="513">
        <v>0</v>
      </c>
      <c r="O48" s="212">
        <v>0</v>
      </c>
      <c r="P48" s="514">
        <v>0</v>
      </c>
      <c r="Q48" s="514">
        <f t="shared" si="8"/>
        <v>0</v>
      </c>
      <c r="R48" s="514">
        <v>0</v>
      </c>
      <c r="S48" s="515">
        <f t="shared" si="10"/>
        <v>0</v>
      </c>
      <c r="U48" s="534"/>
      <c r="X48" s="140"/>
    </row>
    <row r="49" spans="1:25" ht="36">
      <c r="A49" s="134"/>
      <c r="B49" s="135" t="s">
        <v>335</v>
      </c>
      <c r="C49" s="138" t="s">
        <v>367</v>
      </c>
      <c r="D49" s="136" t="s">
        <v>366</v>
      </c>
      <c r="E49" s="212"/>
      <c r="F49" s="212">
        <v>0</v>
      </c>
      <c r="G49" s="212"/>
      <c r="H49" s="513">
        <v>1</v>
      </c>
      <c r="I49" s="513">
        <v>105486000</v>
      </c>
      <c r="J49" s="513">
        <v>0</v>
      </c>
      <c r="K49" s="513">
        <v>1</v>
      </c>
      <c r="L49" s="513">
        <v>105486000</v>
      </c>
      <c r="M49" s="513">
        <v>0</v>
      </c>
      <c r="N49" s="513">
        <v>1</v>
      </c>
      <c r="O49" s="212">
        <v>105486000</v>
      </c>
      <c r="P49" s="514">
        <v>0</v>
      </c>
      <c r="Q49" s="514">
        <f t="shared" si="8"/>
        <v>0</v>
      </c>
      <c r="R49" s="514">
        <v>0</v>
      </c>
      <c r="S49" s="515">
        <f t="shared" si="10"/>
        <v>0</v>
      </c>
      <c r="U49" s="534"/>
      <c r="Y49" s="140"/>
    </row>
    <row r="50" spans="1:25" ht="36">
      <c r="A50" s="134"/>
      <c r="B50" s="135" t="s">
        <v>337</v>
      </c>
      <c r="C50" s="138" t="s">
        <v>368</v>
      </c>
      <c r="D50" s="136" t="s">
        <v>366</v>
      </c>
      <c r="E50" s="212"/>
      <c r="F50" s="212">
        <v>0</v>
      </c>
      <c r="G50" s="212"/>
      <c r="H50" s="513">
        <v>1</v>
      </c>
      <c r="I50" s="513">
        <v>637000</v>
      </c>
      <c r="J50" s="513">
        <v>0</v>
      </c>
      <c r="K50" s="513">
        <v>1</v>
      </c>
      <c r="L50" s="513">
        <v>637000</v>
      </c>
      <c r="M50" s="513">
        <v>0</v>
      </c>
      <c r="N50" s="516">
        <v>0.5</v>
      </c>
      <c r="O50" s="212">
        <v>290780</v>
      </c>
      <c r="P50" s="514">
        <v>0</v>
      </c>
      <c r="Q50" s="514">
        <f t="shared" si="8"/>
        <v>0</v>
      </c>
      <c r="R50" s="514">
        <v>0</v>
      </c>
      <c r="S50" s="515">
        <f t="shared" si="10"/>
        <v>0</v>
      </c>
      <c r="U50" s="534"/>
    </row>
    <row r="51" spans="1:25" ht="36">
      <c r="A51" s="134"/>
      <c r="B51" s="135" t="s">
        <v>319</v>
      </c>
      <c r="C51" s="138" t="s">
        <v>369</v>
      </c>
      <c r="D51" s="136" t="s">
        <v>370</v>
      </c>
      <c r="E51" s="212"/>
      <c r="F51" s="212">
        <v>0</v>
      </c>
      <c r="G51" s="212"/>
      <c r="H51" s="513">
        <v>1</v>
      </c>
      <c r="I51" s="513">
        <v>45880000</v>
      </c>
      <c r="J51" s="513">
        <f t="shared" si="6"/>
        <v>45880000</v>
      </c>
      <c r="K51" s="513">
        <v>1</v>
      </c>
      <c r="L51" s="513">
        <v>45880000</v>
      </c>
      <c r="M51" s="513">
        <f t="shared" si="7"/>
        <v>45880000</v>
      </c>
      <c r="N51" s="513">
        <v>1</v>
      </c>
      <c r="O51" s="212">
        <v>42181348</v>
      </c>
      <c r="P51" s="514">
        <f t="shared" si="5"/>
        <v>42181348</v>
      </c>
      <c r="Q51" s="514">
        <f t="shared" si="8"/>
        <v>42181348</v>
      </c>
      <c r="R51" s="514">
        <f t="shared" si="9"/>
        <v>-3698652</v>
      </c>
      <c r="S51" s="515">
        <f t="shared" si="10"/>
        <v>-3698652</v>
      </c>
      <c r="U51" s="534"/>
    </row>
    <row r="52" spans="1:25" ht="36">
      <c r="A52" s="134"/>
      <c r="B52" s="135" t="s">
        <v>321</v>
      </c>
      <c r="C52" s="138" t="s">
        <v>371</v>
      </c>
      <c r="D52" s="136" t="s">
        <v>370</v>
      </c>
      <c r="E52" s="212">
        <v>18</v>
      </c>
      <c r="F52" s="212">
        <v>81329000</v>
      </c>
      <c r="G52" s="212">
        <v>4518278</v>
      </c>
      <c r="H52" s="513">
        <v>18</v>
      </c>
      <c r="I52" s="513">
        <v>108007000</v>
      </c>
      <c r="J52" s="513">
        <f t="shared" si="6"/>
        <v>6000388.888888889</v>
      </c>
      <c r="K52" s="513">
        <v>18</v>
      </c>
      <c r="L52" s="513">
        <v>108007000</v>
      </c>
      <c r="M52" s="513">
        <f t="shared" si="7"/>
        <v>6000388.888888889</v>
      </c>
      <c r="N52" s="513">
        <v>18</v>
      </c>
      <c r="O52" s="212">
        <v>108007000</v>
      </c>
      <c r="P52" s="514">
        <f t="shared" si="5"/>
        <v>6000388.888888889</v>
      </c>
      <c r="Q52" s="514">
        <f t="shared" si="8"/>
        <v>1482110.888888889</v>
      </c>
      <c r="R52" s="514">
        <f t="shared" si="9"/>
        <v>0</v>
      </c>
      <c r="S52" s="515">
        <f t="shared" si="10"/>
        <v>0</v>
      </c>
      <c r="U52" s="534"/>
    </row>
    <row r="53" spans="1:25">
      <c r="A53" s="134"/>
      <c r="B53" s="135" t="s">
        <v>325</v>
      </c>
      <c r="C53" s="138" t="s">
        <v>326</v>
      </c>
      <c r="D53" s="136"/>
      <c r="E53" s="212"/>
      <c r="F53" s="212">
        <v>0</v>
      </c>
      <c r="G53" s="212"/>
      <c r="H53" s="509">
        <v>1</v>
      </c>
      <c r="I53" s="212">
        <v>15000000</v>
      </c>
      <c r="J53" s="514">
        <v>0</v>
      </c>
      <c r="K53" s="509">
        <v>1</v>
      </c>
      <c r="L53" s="212">
        <v>13575000</v>
      </c>
      <c r="M53" s="514">
        <v>0</v>
      </c>
      <c r="N53" s="509">
        <v>1</v>
      </c>
      <c r="O53" s="212">
        <v>13575000</v>
      </c>
      <c r="P53" s="514">
        <v>0</v>
      </c>
      <c r="Q53" s="514">
        <f t="shared" si="8"/>
        <v>0</v>
      </c>
      <c r="R53" s="514">
        <v>0</v>
      </c>
      <c r="S53" s="515">
        <f t="shared" si="10"/>
        <v>0</v>
      </c>
      <c r="U53" s="534"/>
    </row>
    <row r="54" spans="1:25">
      <c r="A54" s="134"/>
      <c r="B54" s="135" t="s">
        <v>327</v>
      </c>
      <c r="C54" s="138" t="s">
        <v>328</v>
      </c>
      <c r="D54" s="136"/>
      <c r="E54" s="212"/>
      <c r="F54" s="212">
        <v>2105980</v>
      </c>
      <c r="G54" s="212"/>
      <c r="H54" s="509">
        <v>1</v>
      </c>
      <c r="I54" s="212">
        <v>937684</v>
      </c>
      <c r="J54" s="514">
        <v>0</v>
      </c>
      <c r="K54" s="509">
        <v>1</v>
      </c>
      <c r="L54" s="212">
        <v>937684</v>
      </c>
      <c r="M54" s="514">
        <v>0</v>
      </c>
      <c r="N54" s="509">
        <v>1</v>
      </c>
      <c r="O54" s="212">
        <v>930713</v>
      </c>
      <c r="P54" s="514">
        <v>0</v>
      </c>
      <c r="Q54" s="514">
        <f t="shared" si="8"/>
        <v>0</v>
      </c>
      <c r="R54" s="514">
        <v>0</v>
      </c>
      <c r="S54" s="515">
        <f t="shared" si="10"/>
        <v>0</v>
      </c>
    </row>
    <row r="55" spans="1:25">
      <c r="A55" s="134"/>
      <c r="B55" s="135" t="s">
        <v>118</v>
      </c>
      <c r="C55" s="138" t="s">
        <v>119</v>
      </c>
      <c r="D55" s="136"/>
      <c r="E55" s="212"/>
      <c r="F55" s="212">
        <v>0</v>
      </c>
      <c r="G55" s="212"/>
      <c r="H55" s="509">
        <v>13</v>
      </c>
      <c r="I55" s="212">
        <v>15900000</v>
      </c>
      <c r="J55" s="514">
        <v>0</v>
      </c>
      <c r="K55" s="509">
        <v>0</v>
      </c>
      <c r="L55" s="212">
        <v>0</v>
      </c>
      <c r="M55" s="514">
        <v>0</v>
      </c>
      <c r="N55" s="509">
        <v>0</v>
      </c>
      <c r="O55" s="212">
        <v>0</v>
      </c>
      <c r="P55" s="514">
        <v>0</v>
      </c>
      <c r="Q55" s="514">
        <f t="shared" si="8"/>
        <v>0</v>
      </c>
      <c r="R55" s="514">
        <v>0</v>
      </c>
      <c r="S55" s="515">
        <f t="shared" si="10"/>
        <v>0</v>
      </c>
    </row>
    <row r="56" spans="1:25">
      <c r="A56" s="134"/>
      <c r="B56" s="135" t="s">
        <v>184</v>
      </c>
      <c r="C56" s="138" t="s">
        <v>127</v>
      </c>
      <c r="D56" s="136"/>
      <c r="E56" s="212"/>
      <c r="F56" s="212">
        <v>2359250098.7199998</v>
      </c>
      <c r="G56" s="212"/>
      <c r="H56" s="509"/>
      <c r="I56" s="212">
        <f>SUM(I36:I55)</f>
        <v>2582540000</v>
      </c>
      <c r="J56" s="514">
        <v>0</v>
      </c>
      <c r="K56" s="509"/>
      <c r="L56" s="212">
        <f>SUM(L36:L55)</f>
        <v>2954941910</v>
      </c>
      <c r="M56" s="514">
        <v>0</v>
      </c>
      <c r="N56" s="509"/>
      <c r="O56" s="212">
        <f>SUM(O36:O55)</f>
        <v>2917243579</v>
      </c>
      <c r="P56" s="514">
        <v>0</v>
      </c>
      <c r="Q56" s="514">
        <f t="shared" si="8"/>
        <v>0</v>
      </c>
      <c r="R56" s="514">
        <v>0</v>
      </c>
      <c r="S56" s="515">
        <f t="shared" si="10"/>
        <v>0</v>
      </c>
    </row>
    <row r="57" spans="1:25" ht="30" customHeight="1">
      <c r="A57" s="134"/>
      <c r="B57" s="736" t="s">
        <v>185</v>
      </c>
      <c r="C57" s="736"/>
      <c r="D57" s="209"/>
      <c r="E57" s="210"/>
      <c r="F57" s="209"/>
      <c r="G57" s="210"/>
      <c r="H57" s="209"/>
      <c r="I57" s="210"/>
      <c r="J57" s="535">
        <v>0</v>
      </c>
      <c r="K57" s="209"/>
      <c r="L57" s="210"/>
      <c r="M57" s="535">
        <v>0</v>
      </c>
      <c r="N57" s="209"/>
      <c r="O57" s="210"/>
      <c r="P57" s="535">
        <v>0</v>
      </c>
      <c r="Q57" s="536">
        <f t="shared" si="8"/>
        <v>0</v>
      </c>
      <c r="R57" s="537">
        <v>0</v>
      </c>
      <c r="S57" s="538">
        <f t="shared" si="10"/>
        <v>0</v>
      </c>
    </row>
    <row r="58" spans="1:25" ht="24">
      <c r="A58" s="134"/>
      <c r="B58" s="517" t="s">
        <v>297</v>
      </c>
      <c r="C58" s="215" t="s">
        <v>298</v>
      </c>
      <c r="D58" s="215" t="s">
        <v>358</v>
      </c>
      <c r="E58" s="518"/>
      <c r="F58" s="519">
        <v>2157242</v>
      </c>
      <c r="G58" s="518"/>
      <c r="H58" s="518"/>
      <c r="I58" s="519">
        <v>0</v>
      </c>
      <c r="J58" s="520">
        <v>0</v>
      </c>
      <c r="K58" s="518"/>
      <c r="L58" s="521">
        <v>0</v>
      </c>
      <c r="M58" s="522">
        <v>0</v>
      </c>
      <c r="N58" s="523"/>
      <c r="O58" s="521">
        <v>1047052</v>
      </c>
      <c r="P58" s="520">
        <v>0</v>
      </c>
      <c r="Q58" s="520">
        <f t="shared" si="8"/>
        <v>0</v>
      </c>
      <c r="R58" s="520">
        <v>0</v>
      </c>
      <c r="S58" s="524">
        <f t="shared" si="10"/>
        <v>0</v>
      </c>
    </row>
    <row r="59" spans="1:25" ht="12.75" thickBot="1">
      <c r="A59" s="134"/>
      <c r="B59" s="517" t="s">
        <v>184</v>
      </c>
      <c r="C59" s="215" t="s">
        <v>127</v>
      </c>
      <c r="D59" s="215"/>
      <c r="E59" s="518"/>
      <c r="F59" s="519">
        <v>24807177</v>
      </c>
      <c r="G59" s="518"/>
      <c r="H59" s="518"/>
      <c r="I59" s="519">
        <v>0</v>
      </c>
      <c r="J59" s="520">
        <v>0</v>
      </c>
      <c r="K59" s="518"/>
      <c r="L59" s="521">
        <v>0</v>
      </c>
      <c r="M59" s="522">
        <v>0</v>
      </c>
      <c r="N59" s="523"/>
      <c r="O59" s="521">
        <f>O58</f>
        <v>1047052</v>
      </c>
      <c r="P59" s="520">
        <v>0</v>
      </c>
      <c r="Q59" s="520">
        <f t="shared" si="8"/>
        <v>0</v>
      </c>
      <c r="R59" s="520">
        <v>0</v>
      </c>
      <c r="S59" s="524">
        <f t="shared" si="10"/>
        <v>0</v>
      </c>
    </row>
    <row r="60" spans="1:25" ht="12.75" thickTop="1">
      <c r="A60" s="134"/>
      <c r="B60" s="746"/>
      <c r="C60" s="746"/>
      <c r="D60" s="746"/>
      <c r="E60" s="746"/>
      <c r="F60" s="746"/>
      <c r="G60" s="746"/>
      <c r="H60" s="746"/>
      <c r="I60" s="746"/>
      <c r="J60" s="746"/>
      <c r="K60" s="746"/>
      <c r="L60" s="746"/>
      <c r="M60" s="746"/>
      <c r="N60" s="746"/>
      <c r="O60" s="746"/>
      <c r="P60" s="746"/>
      <c r="Q60" s="746"/>
      <c r="R60" s="746"/>
      <c r="S60" s="746"/>
    </row>
    <row r="65" spans="1:19">
      <c r="A65" s="134"/>
      <c r="B65" s="737" t="s">
        <v>1355</v>
      </c>
      <c r="C65" s="737"/>
      <c r="D65" s="737"/>
      <c r="E65" s="737"/>
      <c r="F65" s="737"/>
      <c r="G65" s="737"/>
      <c r="H65" s="737"/>
      <c r="I65" s="737"/>
      <c r="J65" s="737"/>
      <c r="K65" s="737"/>
      <c r="L65" s="737"/>
      <c r="M65" s="737"/>
      <c r="N65" s="737"/>
      <c r="O65" s="737"/>
      <c r="P65" s="737"/>
      <c r="Q65" s="737"/>
      <c r="R65" s="737"/>
      <c r="S65" s="737"/>
    </row>
    <row r="66" spans="1:19">
      <c r="A66" s="134"/>
      <c r="B66" s="738" t="s">
        <v>1311</v>
      </c>
      <c r="C66" s="738"/>
      <c r="D66" s="738"/>
      <c r="E66" s="738"/>
      <c r="F66" s="738"/>
      <c r="G66" s="738"/>
      <c r="H66" s="738"/>
      <c r="I66" s="738"/>
      <c r="J66" s="738"/>
      <c r="K66" s="738"/>
      <c r="L66" s="738"/>
      <c r="M66" s="738"/>
      <c r="N66" s="738"/>
      <c r="O66" s="738"/>
      <c r="P66" s="738"/>
      <c r="Q66" s="738"/>
      <c r="R66" s="738"/>
      <c r="S66" s="738"/>
    </row>
    <row r="67" spans="1:19" ht="12.75" thickBot="1">
      <c r="A67" s="323"/>
      <c r="B67" s="745" t="s">
        <v>1</v>
      </c>
      <c r="C67" s="745"/>
      <c r="D67" s="745"/>
      <c r="E67" s="745"/>
      <c r="F67" s="745"/>
      <c r="G67" s="745"/>
      <c r="H67" s="745"/>
      <c r="I67" s="745"/>
      <c r="J67" s="745"/>
      <c r="K67" s="745"/>
      <c r="L67" s="745"/>
      <c r="M67" s="745"/>
      <c r="N67" s="745"/>
      <c r="O67" s="745"/>
      <c r="P67" s="745"/>
      <c r="Q67" s="745"/>
      <c r="R67" s="745"/>
      <c r="S67" s="745"/>
    </row>
    <row r="68" spans="1:19" ht="12.75" thickTop="1">
      <c r="A68" s="134"/>
      <c r="B68" s="219" t="s">
        <v>82</v>
      </c>
      <c r="C68" s="740" t="s">
        <v>3</v>
      </c>
      <c r="D68" s="740"/>
      <c r="E68" s="740"/>
      <c r="F68" s="220" t="s">
        <v>4</v>
      </c>
      <c r="G68" s="741" t="s">
        <v>5</v>
      </c>
      <c r="H68" s="741"/>
      <c r="I68" s="741"/>
      <c r="J68" s="741"/>
      <c r="K68" s="741"/>
      <c r="L68" s="741"/>
      <c r="M68" s="741"/>
      <c r="N68" s="741"/>
      <c r="O68" s="741"/>
      <c r="P68" s="741"/>
      <c r="Q68" s="741"/>
      <c r="R68" s="741"/>
      <c r="S68" s="741"/>
    </row>
    <row r="69" spans="1:19">
      <c r="A69" s="134"/>
      <c r="B69" s="221" t="s">
        <v>83</v>
      </c>
      <c r="C69" s="743" t="s">
        <v>37</v>
      </c>
      <c r="D69" s="743"/>
      <c r="E69" s="743"/>
      <c r="F69" s="222" t="s">
        <v>84</v>
      </c>
      <c r="G69" s="744" t="s">
        <v>36</v>
      </c>
      <c r="H69" s="744"/>
      <c r="I69" s="744"/>
      <c r="J69" s="744"/>
      <c r="K69" s="744"/>
      <c r="L69" s="744"/>
      <c r="M69" s="744"/>
      <c r="N69" s="744"/>
      <c r="O69" s="744"/>
      <c r="P69" s="744"/>
      <c r="Q69" s="744"/>
      <c r="R69" s="744"/>
      <c r="S69" s="744"/>
    </row>
    <row r="70" spans="1:19">
      <c r="A70" s="134"/>
      <c r="B70" s="747" t="s">
        <v>149</v>
      </c>
      <c r="C70" s="748" t="s">
        <v>150</v>
      </c>
      <c r="D70" s="749" t="s">
        <v>151</v>
      </c>
      <c r="E70" s="750" t="s">
        <v>86</v>
      </c>
      <c r="F70" s="750"/>
      <c r="G70" s="750"/>
      <c r="H70" s="750" t="s">
        <v>152</v>
      </c>
      <c r="I70" s="750"/>
      <c r="J70" s="750"/>
      <c r="K70" s="750" t="s">
        <v>152</v>
      </c>
      <c r="L70" s="750"/>
      <c r="M70" s="750"/>
      <c r="N70" s="750" t="s">
        <v>152</v>
      </c>
      <c r="O70" s="750"/>
      <c r="P70" s="750"/>
      <c r="Q70" s="766" t="s">
        <v>153</v>
      </c>
      <c r="R70" s="766"/>
      <c r="S70" s="766"/>
    </row>
    <row r="71" spans="1:19" ht="60">
      <c r="A71" s="134"/>
      <c r="B71" s="747"/>
      <c r="C71" s="748"/>
      <c r="D71" s="749"/>
      <c r="E71" s="204" t="s">
        <v>154</v>
      </c>
      <c r="F71" s="529" t="s">
        <v>155</v>
      </c>
      <c r="G71" s="206" t="s">
        <v>156</v>
      </c>
      <c r="H71" s="205" t="s">
        <v>157</v>
      </c>
      <c r="I71" s="529" t="s">
        <v>158</v>
      </c>
      <c r="J71" s="530" t="s">
        <v>159</v>
      </c>
      <c r="K71" s="205" t="s">
        <v>160</v>
      </c>
      <c r="L71" s="529" t="s">
        <v>161</v>
      </c>
      <c r="M71" s="530" t="s">
        <v>162</v>
      </c>
      <c r="N71" s="205" t="s">
        <v>350</v>
      </c>
      <c r="O71" s="529" t="s">
        <v>164</v>
      </c>
      <c r="P71" s="530" t="s">
        <v>165</v>
      </c>
      <c r="Q71" s="205" t="s">
        <v>166</v>
      </c>
      <c r="R71" s="529" t="s">
        <v>167</v>
      </c>
      <c r="S71" s="531" t="s">
        <v>168</v>
      </c>
    </row>
    <row r="72" spans="1:19" ht="12.75" thickBot="1">
      <c r="A72" s="134"/>
      <c r="B72" s="329"/>
      <c r="C72" s="207"/>
      <c r="D72" s="207"/>
      <c r="E72" s="207" t="s">
        <v>18</v>
      </c>
      <c r="F72" s="207" t="s">
        <v>19</v>
      </c>
      <c r="G72" s="207" t="s">
        <v>20</v>
      </c>
      <c r="H72" s="207" t="s">
        <v>21</v>
      </c>
      <c r="I72" s="207" t="s">
        <v>22</v>
      </c>
      <c r="J72" s="207" t="s">
        <v>23</v>
      </c>
      <c r="K72" s="207" t="s">
        <v>169</v>
      </c>
      <c r="L72" s="207" t="s">
        <v>25</v>
      </c>
      <c r="M72" s="207" t="s">
        <v>26</v>
      </c>
      <c r="N72" s="207" t="s">
        <v>170</v>
      </c>
      <c r="O72" s="207" t="s">
        <v>171</v>
      </c>
      <c r="P72" s="207" t="s">
        <v>172</v>
      </c>
      <c r="Q72" s="207" t="s">
        <v>173</v>
      </c>
      <c r="R72" s="207" t="s">
        <v>174</v>
      </c>
      <c r="S72" s="208" t="s">
        <v>175</v>
      </c>
    </row>
    <row r="73" spans="1:19" ht="12.75" thickTop="1">
      <c r="A73" s="134"/>
      <c r="B73" s="736" t="s">
        <v>176</v>
      </c>
      <c r="C73" s="736"/>
      <c r="D73" s="209"/>
      <c r="E73" s="210"/>
      <c r="F73" s="209"/>
      <c r="G73" s="210"/>
      <c r="H73" s="209"/>
      <c r="I73" s="210"/>
      <c r="J73" s="211"/>
      <c r="K73" s="209"/>
      <c r="L73" s="210"/>
      <c r="M73" s="211"/>
      <c r="N73" s="209"/>
      <c r="O73" s="210"/>
      <c r="P73" s="211"/>
      <c r="Q73" s="209"/>
      <c r="R73" s="210"/>
      <c r="S73" s="532"/>
    </row>
    <row r="74" spans="1:19">
      <c r="A74" s="134"/>
      <c r="B74" s="135" t="s">
        <v>461</v>
      </c>
      <c r="C74" s="138" t="s">
        <v>462</v>
      </c>
      <c r="D74" s="136" t="s">
        <v>485</v>
      </c>
      <c r="E74" s="212">
        <v>7</v>
      </c>
      <c r="F74" s="212">
        <v>132254229</v>
      </c>
      <c r="G74" s="212">
        <v>18893461</v>
      </c>
      <c r="H74" s="212">
        <v>7</v>
      </c>
      <c r="I74" s="212">
        <v>184164000</v>
      </c>
      <c r="J74" s="513">
        <f>I74/H74</f>
        <v>26309142.857142858</v>
      </c>
      <c r="K74" s="212">
        <v>6</v>
      </c>
      <c r="L74" s="212">
        <v>153364000</v>
      </c>
      <c r="M74" s="513">
        <f>L74/K74</f>
        <v>25560666.666666668</v>
      </c>
      <c r="N74" s="212">
        <v>6</v>
      </c>
      <c r="O74" s="212">
        <v>148958946</v>
      </c>
      <c r="P74" s="212">
        <f>O74/N74</f>
        <v>24826491</v>
      </c>
      <c r="Q74" s="212">
        <f>P74-G74</f>
        <v>5933030</v>
      </c>
      <c r="R74" s="212">
        <f>P74-J74</f>
        <v>-1482651.8571428582</v>
      </c>
      <c r="S74" s="525">
        <f>P74-M74</f>
        <v>-734175.66666666791</v>
      </c>
    </row>
    <row r="75" spans="1:19" ht="24">
      <c r="A75" s="134"/>
      <c r="B75" s="135" t="s">
        <v>463</v>
      </c>
      <c r="C75" s="138" t="s">
        <v>464</v>
      </c>
      <c r="D75" s="136" t="s">
        <v>486</v>
      </c>
      <c r="E75" s="212">
        <v>2259</v>
      </c>
      <c r="F75" s="212">
        <v>14778829</v>
      </c>
      <c r="G75" s="212">
        <v>6542</v>
      </c>
      <c r="H75" s="212">
        <v>2500</v>
      </c>
      <c r="I75" s="212">
        <v>17000000</v>
      </c>
      <c r="J75" s="513">
        <f t="shared" ref="J75:J82" si="11">I75/H75</f>
        <v>6800</v>
      </c>
      <c r="K75" s="212">
        <v>2100</v>
      </c>
      <c r="L75" s="212">
        <v>14000000</v>
      </c>
      <c r="M75" s="513">
        <f t="shared" ref="M75:M81" si="12">L75/K75</f>
        <v>6666.666666666667</v>
      </c>
      <c r="N75" s="475">
        <v>2089</v>
      </c>
      <c r="O75" s="212">
        <v>13934018</v>
      </c>
      <c r="P75" s="212">
        <f>O75/N75</f>
        <v>6670.18573480134</v>
      </c>
      <c r="Q75" s="212">
        <f t="shared" ref="Q75:Q81" si="13">P75-G75</f>
        <v>128.18573480134</v>
      </c>
      <c r="R75" s="212">
        <f t="shared" ref="R75:R81" si="14">P75-J75</f>
        <v>-129.81426519866</v>
      </c>
      <c r="S75" s="525">
        <f t="shared" ref="S75:S81" si="15">P75-M75</f>
        <v>3.5190681346730344</v>
      </c>
    </row>
    <row r="76" spans="1:19" ht="36">
      <c r="A76" s="134"/>
      <c r="B76" s="135" t="s">
        <v>465</v>
      </c>
      <c r="C76" s="138" t="s">
        <v>487</v>
      </c>
      <c r="D76" s="136" t="s">
        <v>488</v>
      </c>
      <c r="E76" s="212">
        <v>2</v>
      </c>
      <c r="F76" s="212">
        <v>3499112</v>
      </c>
      <c r="G76" s="212">
        <v>1749556</v>
      </c>
      <c r="H76" s="212">
        <v>2</v>
      </c>
      <c r="I76" s="212">
        <v>3500000</v>
      </c>
      <c r="J76" s="513">
        <f t="shared" si="11"/>
        <v>1750000</v>
      </c>
      <c r="K76" s="212">
        <v>2</v>
      </c>
      <c r="L76" s="212">
        <v>2500000</v>
      </c>
      <c r="M76" s="513">
        <f t="shared" si="12"/>
        <v>1250000</v>
      </c>
      <c r="N76" s="212">
        <v>2</v>
      </c>
      <c r="O76" s="212">
        <v>2422559</v>
      </c>
      <c r="P76" s="212">
        <f>O76/N76</f>
        <v>1211279.5</v>
      </c>
      <c r="Q76" s="212">
        <f t="shared" si="13"/>
        <v>-538276.5</v>
      </c>
      <c r="R76" s="212">
        <f t="shared" si="14"/>
        <v>-538720.5</v>
      </c>
      <c r="S76" s="525">
        <f t="shared" si="15"/>
        <v>-38720.5</v>
      </c>
    </row>
    <row r="77" spans="1:19">
      <c r="A77" s="134"/>
      <c r="B77" s="135" t="s">
        <v>467</v>
      </c>
      <c r="C77" s="138" t="s">
        <v>468</v>
      </c>
      <c r="D77" s="136" t="s">
        <v>489</v>
      </c>
      <c r="E77" s="212">
        <v>4972</v>
      </c>
      <c r="F77" s="212">
        <v>12834447</v>
      </c>
      <c r="G77" s="212">
        <v>2581</v>
      </c>
      <c r="H77" s="212">
        <v>5000</v>
      </c>
      <c r="I77" s="212">
        <v>11000000</v>
      </c>
      <c r="J77" s="513">
        <f t="shared" si="11"/>
        <v>2200</v>
      </c>
      <c r="K77" s="212">
        <v>4700</v>
      </c>
      <c r="L77" s="212">
        <v>10000000</v>
      </c>
      <c r="M77" s="513">
        <f t="shared" si="12"/>
        <v>2127.6595744680849</v>
      </c>
      <c r="N77" s="212">
        <v>4650</v>
      </c>
      <c r="O77" s="212">
        <v>9988484</v>
      </c>
      <c r="P77" s="212">
        <f>O77/N77</f>
        <v>2148.0610752688171</v>
      </c>
      <c r="Q77" s="212">
        <f t="shared" si="13"/>
        <v>-432.93892473118285</v>
      </c>
      <c r="R77" s="212">
        <f t="shared" si="14"/>
        <v>-51.938924731182851</v>
      </c>
      <c r="S77" s="525">
        <f t="shared" si="15"/>
        <v>20.401500800732265</v>
      </c>
    </row>
    <row r="78" spans="1:19" ht="24">
      <c r="A78" s="134"/>
      <c r="B78" s="135" t="s">
        <v>483</v>
      </c>
      <c r="C78" s="138" t="s">
        <v>484</v>
      </c>
      <c r="D78" s="136" t="s">
        <v>490</v>
      </c>
      <c r="E78" s="212"/>
      <c r="F78" s="212">
        <v>0</v>
      </c>
      <c r="G78" s="212"/>
      <c r="H78" s="212">
        <v>1</v>
      </c>
      <c r="I78" s="212">
        <v>204315000</v>
      </c>
      <c r="J78" s="513">
        <f t="shared" si="11"/>
        <v>204315000</v>
      </c>
      <c r="K78" s="212">
        <v>0</v>
      </c>
      <c r="L78" s="212">
        <v>0</v>
      </c>
      <c r="M78" s="513">
        <v>0</v>
      </c>
      <c r="N78" s="212">
        <v>0</v>
      </c>
      <c r="O78" s="212">
        <v>0</v>
      </c>
      <c r="P78" s="212">
        <v>0</v>
      </c>
      <c r="Q78" s="212">
        <f t="shared" si="13"/>
        <v>0</v>
      </c>
      <c r="R78" s="212">
        <f t="shared" si="14"/>
        <v>-204315000</v>
      </c>
      <c r="S78" s="525">
        <f t="shared" si="15"/>
        <v>0</v>
      </c>
    </row>
    <row r="79" spans="1:19">
      <c r="A79" s="134"/>
      <c r="B79" s="135" t="s">
        <v>469</v>
      </c>
      <c r="C79" s="138" t="s">
        <v>470</v>
      </c>
      <c r="D79" s="136" t="s">
        <v>491</v>
      </c>
      <c r="E79" s="212"/>
      <c r="F79" s="212">
        <v>0</v>
      </c>
      <c r="G79" s="212"/>
      <c r="H79" s="212">
        <v>1</v>
      </c>
      <c r="I79" s="212">
        <v>8620000</v>
      </c>
      <c r="J79" s="513">
        <f t="shared" si="11"/>
        <v>8620000</v>
      </c>
      <c r="K79" s="212">
        <v>1</v>
      </c>
      <c r="L79" s="212">
        <v>8620000</v>
      </c>
      <c r="M79" s="513">
        <f t="shared" si="12"/>
        <v>8620000</v>
      </c>
      <c r="N79" s="212">
        <v>0</v>
      </c>
      <c r="O79" s="212">
        <v>98570</v>
      </c>
      <c r="P79" s="212">
        <v>0</v>
      </c>
      <c r="Q79" s="212">
        <f t="shared" si="13"/>
        <v>0</v>
      </c>
      <c r="R79" s="212">
        <f t="shared" si="14"/>
        <v>-8620000</v>
      </c>
      <c r="S79" s="525">
        <f t="shared" si="15"/>
        <v>-8620000</v>
      </c>
    </row>
    <row r="80" spans="1:19" ht="24">
      <c r="A80" s="134"/>
      <c r="B80" s="135" t="s">
        <v>471</v>
      </c>
      <c r="C80" s="138" t="s">
        <v>472</v>
      </c>
      <c r="D80" s="136" t="s">
        <v>492</v>
      </c>
      <c r="E80" s="212"/>
      <c r="F80" s="212">
        <v>0</v>
      </c>
      <c r="G80" s="212"/>
      <c r="H80" s="212">
        <v>1</v>
      </c>
      <c r="I80" s="212">
        <v>21664000</v>
      </c>
      <c r="J80" s="513">
        <f t="shared" si="11"/>
        <v>21664000</v>
      </c>
      <c r="K80" s="212">
        <v>0</v>
      </c>
      <c r="L80" s="212">
        <v>0</v>
      </c>
      <c r="M80" s="513">
        <v>0</v>
      </c>
      <c r="N80" s="212">
        <v>0</v>
      </c>
      <c r="O80" s="212">
        <v>0</v>
      </c>
      <c r="P80" s="212">
        <v>0</v>
      </c>
      <c r="Q80" s="212">
        <f t="shared" si="13"/>
        <v>0</v>
      </c>
      <c r="R80" s="212">
        <f t="shared" si="14"/>
        <v>-21664000</v>
      </c>
      <c r="S80" s="525">
        <f t="shared" si="15"/>
        <v>0</v>
      </c>
    </row>
    <row r="81" spans="1:19">
      <c r="A81" s="134"/>
      <c r="B81" s="135" t="s">
        <v>477</v>
      </c>
      <c r="C81" s="138" t="s">
        <v>478</v>
      </c>
      <c r="D81" s="136" t="s">
        <v>493</v>
      </c>
      <c r="E81" s="212">
        <v>1</v>
      </c>
      <c r="F81" s="212">
        <v>70000000</v>
      </c>
      <c r="G81" s="212">
        <v>70000000</v>
      </c>
      <c r="H81" s="212">
        <v>1</v>
      </c>
      <c r="I81" s="212">
        <v>73824000</v>
      </c>
      <c r="J81" s="513">
        <f t="shared" si="11"/>
        <v>73824000</v>
      </c>
      <c r="K81" s="212">
        <v>1</v>
      </c>
      <c r="L81" s="212">
        <v>88034000</v>
      </c>
      <c r="M81" s="513">
        <f t="shared" si="12"/>
        <v>88034000</v>
      </c>
      <c r="N81" s="212">
        <v>1</v>
      </c>
      <c r="O81" s="212">
        <v>88033940</v>
      </c>
      <c r="P81" s="513">
        <f>O81/N81</f>
        <v>88033940</v>
      </c>
      <c r="Q81" s="212">
        <f t="shared" si="13"/>
        <v>18033940</v>
      </c>
      <c r="R81" s="212">
        <f t="shared" si="14"/>
        <v>14209940</v>
      </c>
      <c r="S81" s="525">
        <f t="shared" si="15"/>
        <v>-60</v>
      </c>
    </row>
    <row r="82" spans="1:19">
      <c r="A82" s="134"/>
      <c r="B82" s="135" t="s">
        <v>1307</v>
      </c>
      <c r="C82" s="138" t="s">
        <v>1306</v>
      </c>
      <c r="D82" s="136"/>
      <c r="E82" s="212"/>
      <c r="F82" s="212">
        <v>0</v>
      </c>
      <c r="G82" s="212"/>
      <c r="H82" s="212">
        <v>10</v>
      </c>
      <c r="I82" s="212">
        <v>3000000</v>
      </c>
      <c r="J82" s="212">
        <f t="shared" si="11"/>
        <v>300000</v>
      </c>
      <c r="K82" s="212">
        <v>0</v>
      </c>
      <c r="L82" s="212">
        <v>0</v>
      </c>
      <c r="M82" s="212">
        <v>0</v>
      </c>
      <c r="N82" s="212">
        <v>0</v>
      </c>
      <c r="O82" s="212">
        <v>0</v>
      </c>
      <c r="P82" s="212"/>
      <c r="Q82" s="212"/>
      <c r="R82" s="212"/>
      <c r="S82" s="525"/>
    </row>
    <row r="83" spans="1:19">
      <c r="A83" s="134"/>
      <c r="B83" s="135" t="s">
        <v>184</v>
      </c>
      <c r="C83" s="138" t="s">
        <v>127</v>
      </c>
      <c r="D83" s="136"/>
      <c r="E83" s="212"/>
      <c r="F83" s="212">
        <v>242616260</v>
      </c>
      <c r="G83" s="212"/>
      <c r="H83" s="212"/>
      <c r="I83" s="214">
        <v>527087000</v>
      </c>
      <c r="J83" s="214"/>
      <c r="K83" s="214"/>
      <c r="L83" s="214">
        <f>SUM(L74:L82)</f>
        <v>276518000</v>
      </c>
      <c r="M83" s="214"/>
      <c r="N83" s="214"/>
      <c r="O83" s="214">
        <f>SUM(O74:O82)</f>
        <v>263436517</v>
      </c>
      <c r="P83" s="212"/>
      <c r="Q83" s="212"/>
      <c r="R83" s="212"/>
      <c r="S83" s="525"/>
    </row>
    <row r="84" spans="1:19" ht="34.5" customHeight="1" thickBot="1">
      <c r="A84" s="134"/>
      <c r="B84" s="736" t="s">
        <v>185</v>
      </c>
      <c r="C84" s="736"/>
      <c r="D84" s="209"/>
      <c r="E84" s="210"/>
      <c r="F84" s="209"/>
      <c r="G84" s="210"/>
      <c r="H84" s="209"/>
      <c r="I84" s="210"/>
      <c r="J84" s="211"/>
      <c r="K84" s="209"/>
      <c r="L84" s="210"/>
      <c r="M84" s="211"/>
      <c r="N84" s="209"/>
      <c r="O84" s="210"/>
      <c r="P84" s="211"/>
      <c r="Q84" s="209"/>
      <c r="R84" s="210"/>
      <c r="S84" s="532"/>
    </row>
    <row r="85" spans="1:19" ht="12.75" thickTop="1">
      <c r="A85" s="134"/>
      <c r="B85" s="746"/>
      <c r="C85" s="746"/>
      <c r="D85" s="746"/>
      <c r="E85" s="746"/>
      <c r="F85" s="746"/>
      <c r="G85" s="746"/>
      <c r="H85" s="746"/>
      <c r="I85" s="746"/>
      <c r="J85" s="746"/>
      <c r="K85" s="746"/>
      <c r="L85" s="746"/>
      <c r="M85" s="746"/>
      <c r="N85" s="746"/>
      <c r="O85" s="746"/>
      <c r="P85" s="746"/>
      <c r="Q85" s="746"/>
      <c r="R85" s="746"/>
      <c r="S85" s="746"/>
    </row>
    <row r="86" spans="1:19">
      <c r="A86" s="134"/>
      <c r="B86" s="323"/>
      <c r="C86" s="134"/>
      <c r="D86" s="134"/>
      <c r="E86" s="134"/>
      <c r="F86" s="134"/>
      <c r="G86" s="134"/>
      <c r="H86" s="134"/>
      <c r="I86" s="134"/>
      <c r="J86" s="134"/>
      <c r="K86" s="134"/>
      <c r="L86" s="134"/>
      <c r="M86" s="134"/>
      <c r="N86" s="134"/>
      <c r="O86" s="134"/>
      <c r="P86" s="134"/>
      <c r="Q86" s="134"/>
      <c r="R86" s="134"/>
      <c r="S86" s="134"/>
    </row>
    <row r="90" spans="1:19">
      <c r="A90" s="134"/>
      <c r="B90" s="737" t="s">
        <v>148</v>
      </c>
      <c r="C90" s="737"/>
      <c r="D90" s="737"/>
      <c r="E90" s="737"/>
      <c r="F90" s="737"/>
      <c r="G90" s="737"/>
      <c r="H90" s="737"/>
      <c r="I90" s="737"/>
      <c r="J90" s="737"/>
      <c r="K90" s="737"/>
      <c r="L90" s="737"/>
      <c r="M90" s="737"/>
      <c r="N90" s="737"/>
      <c r="O90" s="737"/>
      <c r="P90" s="737"/>
      <c r="Q90" s="737"/>
      <c r="R90" s="737"/>
      <c r="S90" s="737"/>
    </row>
    <row r="91" spans="1:19">
      <c r="A91" s="134"/>
      <c r="B91" s="738" t="s">
        <v>1356</v>
      </c>
      <c r="C91" s="738"/>
      <c r="D91" s="738"/>
      <c r="E91" s="738"/>
      <c r="F91" s="738"/>
      <c r="G91" s="738"/>
      <c r="H91" s="738"/>
      <c r="I91" s="738"/>
      <c r="J91" s="738"/>
      <c r="K91" s="738"/>
      <c r="L91" s="738"/>
      <c r="M91" s="738"/>
      <c r="N91" s="738"/>
      <c r="O91" s="738"/>
      <c r="P91" s="738"/>
      <c r="Q91" s="738"/>
      <c r="R91" s="738"/>
      <c r="S91" s="738"/>
    </row>
    <row r="92" spans="1:19" ht="12.75" thickBot="1">
      <c r="A92" s="323"/>
      <c r="B92" s="745" t="s">
        <v>1</v>
      </c>
      <c r="C92" s="745"/>
      <c r="D92" s="745"/>
      <c r="E92" s="745"/>
      <c r="F92" s="745"/>
      <c r="G92" s="745"/>
      <c r="H92" s="745"/>
      <c r="I92" s="745"/>
      <c r="J92" s="745"/>
      <c r="K92" s="745"/>
      <c r="L92" s="745"/>
      <c r="M92" s="745"/>
      <c r="N92" s="745"/>
      <c r="O92" s="745"/>
      <c r="P92" s="745"/>
      <c r="Q92" s="745"/>
      <c r="R92" s="745"/>
      <c r="S92" s="745"/>
    </row>
    <row r="93" spans="1:19" ht="12.75" thickTop="1">
      <c r="A93" s="134"/>
      <c r="B93" s="219" t="s">
        <v>82</v>
      </c>
      <c r="C93" s="740" t="s">
        <v>3</v>
      </c>
      <c r="D93" s="740"/>
      <c r="E93" s="740"/>
      <c r="F93" s="220" t="s">
        <v>4</v>
      </c>
      <c r="G93" s="741" t="s">
        <v>5</v>
      </c>
      <c r="H93" s="741"/>
      <c r="I93" s="741"/>
      <c r="J93" s="741"/>
      <c r="K93" s="741"/>
      <c r="L93" s="741"/>
      <c r="M93" s="741"/>
      <c r="N93" s="741"/>
      <c r="O93" s="741"/>
      <c r="P93" s="741"/>
      <c r="Q93" s="741"/>
      <c r="R93" s="741"/>
      <c r="S93" s="741"/>
    </row>
    <row r="94" spans="1:19">
      <c r="A94" s="134"/>
      <c r="B94" s="221" t="s">
        <v>83</v>
      </c>
      <c r="C94" s="743" t="s">
        <v>39</v>
      </c>
      <c r="D94" s="743"/>
      <c r="E94" s="743"/>
      <c r="F94" s="222" t="s">
        <v>84</v>
      </c>
      <c r="G94" s="744" t="s">
        <v>38</v>
      </c>
      <c r="H94" s="744"/>
      <c r="I94" s="744"/>
      <c r="J94" s="744"/>
      <c r="K94" s="744"/>
      <c r="L94" s="744"/>
      <c r="M94" s="744"/>
      <c r="N94" s="744"/>
      <c r="O94" s="744"/>
      <c r="P94" s="744"/>
      <c r="Q94" s="744"/>
      <c r="R94" s="744"/>
      <c r="S94" s="744"/>
    </row>
    <row r="95" spans="1:19">
      <c r="A95" s="134"/>
      <c r="B95" s="747" t="s">
        <v>149</v>
      </c>
      <c r="C95" s="748" t="s">
        <v>150</v>
      </c>
      <c r="D95" s="749" t="s">
        <v>151</v>
      </c>
      <c r="E95" s="750" t="s">
        <v>86</v>
      </c>
      <c r="F95" s="750"/>
      <c r="G95" s="750"/>
      <c r="H95" s="750" t="s">
        <v>152</v>
      </c>
      <c r="I95" s="750"/>
      <c r="J95" s="750"/>
      <c r="K95" s="750" t="s">
        <v>152</v>
      </c>
      <c r="L95" s="750"/>
      <c r="M95" s="750"/>
      <c r="N95" s="750" t="s">
        <v>152</v>
      </c>
      <c r="O95" s="750"/>
      <c r="P95" s="750"/>
      <c r="Q95" s="766" t="s">
        <v>153</v>
      </c>
      <c r="R95" s="766"/>
      <c r="S95" s="766"/>
    </row>
    <row r="96" spans="1:19" ht="60">
      <c r="A96" s="134"/>
      <c r="B96" s="747"/>
      <c r="C96" s="748"/>
      <c r="D96" s="749"/>
      <c r="E96" s="204" t="s">
        <v>154</v>
      </c>
      <c r="F96" s="529" t="s">
        <v>155</v>
      </c>
      <c r="G96" s="206" t="s">
        <v>156</v>
      </c>
      <c r="H96" s="205" t="s">
        <v>157</v>
      </c>
      <c r="I96" s="529" t="s">
        <v>158</v>
      </c>
      <c r="J96" s="530" t="s">
        <v>159</v>
      </c>
      <c r="K96" s="205" t="s">
        <v>160</v>
      </c>
      <c r="L96" s="529" t="s">
        <v>161</v>
      </c>
      <c r="M96" s="530" t="s">
        <v>162</v>
      </c>
      <c r="N96" s="205" t="s">
        <v>350</v>
      </c>
      <c r="O96" s="529" t="s">
        <v>164</v>
      </c>
      <c r="P96" s="530" t="s">
        <v>165</v>
      </c>
      <c r="Q96" s="205" t="s">
        <v>166</v>
      </c>
      <c r="R96" s="529" t="s">
        <v>167</v>
      </c>
      <c r="S96" s="531" t="s">
        <v>168</v>
      </c>
    </row>
    <row r="97" spans="1:19" ht="12.75" thickBot="1">
      <c r="A97" s="134"/>
      <c r="B97" s="329"/>
      <c r="C97" s="207"/>
      <c r="D97" s="207"/>
      <c r="E97" s="207" t="s">
        <v>18</v>
      </c>
      <c r="F97" s="207" t="s">
        <v>19</v>
      </c>
      <c r="G97" s="207" t="s">
        <v>20</v>
      </c>
      <c r="H97" s="207" t="s">
        <v>21</v>
      </c>
      <c r="I97" s="207" t="s">
        <v>22</v>
      </c>
      <c r="J97" s="207" t="s">
        <v>23</v>
      </c>
      <c r="K97" s="207" t="s">
        <v>169</v>
      </c>
      <c r="L97" s="207" t="s">
        <v>25</v>
      </c>
      <c r="M97" s="207" t="s">
        <v>26</v>
      </c>
      <c r="N97" s="207" t="s">
        <v>170</v>
      </c>
      <c r="O97" s="207" t="s">
        <v>171</v>
      </c>
      <c r="P97" s="207" t="s">
        <v>172</v>
      </c>
      <c r="Q97" s="207" t="s">
        <v>173</v>
      </c>
      <c r="R97" s="207" t="s">
        <v>174</v>
      </c>
      <c r="S97" s="208" t="s">
        <v>175</v>
      </c>
    </row>
    <row r="98" spans="1:19" ht="15.75" customHeight="1" thickTop="1">
      <c r="A98" s="134"/>
      <c r="B98" s="774" t="s">
        <v>176</v>
      </c>
      <c r="C98" s="775"/>
      <c r="D98" s="223"/>
      <c r="E98" s="223"/>
      <c r="F98" s="223"/>
      <c r="G98" s="223"/>
      <c r="H98" s="223"/>
      <c r="I98" s="223"/>
      <c r="J98" s="223"/>
      <c r="K98" s="223"/>
      <c r="L98" s="223"/>
      <c r="M98" s="223"/>
      <c r="N98" s="223"/>
      <c r="O98" s="223"/>
      <c r="P98" s="223"/>
      <c r="Q98" s="223"/>
      <c r="R98" s="244"/>
      <c r="S98" s="245"/>
    </row>
    <row r="99" spans="1:19" ht="24">
      <c r="A99" s="134"/>
      <c r="B99" s="224" t="s">
        <v>535</v>
      </c>
      <c r="C99" s="225" t="s">
        <v>536</v>
      </c>
      <c r="D99" s="226" t="s">
        <v>771</v>
      </c>
      <c r="E99" s="227">
        <v>40000</v>
      </c>
      <c r="F99" s="227">
        <v>113303110</v>
      </c>
      <c r="G99" s="227">
        <v>2833</v>
      </c>
      <c r="H99" s="228">
        <v>40000</v>
      </c>
      <c r="I99" s="227">
        <v>80000000</v>
      </c>
      <c r="J99" s="229">
        <f>+I99/H99</f>
        <v>2000</v>
      </c>
      <c r="K99" s="228">
        <v>40000</v>
      </c>
      <c r="L99" s="227">
        <v>80000000</v>
      </c>
      <c r="M99" s="229">
        <f>+L99/K99</f>
        <v>2000</v>
      </c>
      <c r="N99" s="228">
        <v>40000</v>
      </c>
      <c r="O99" s="227">
        <v>79496450</v>
      </c>
      <c r="P99" s="229">
        <f>+O99/N99</f>
        <v>1987.4112500000001</v>
      </c>
      <c r="Q99" s="227">
        <f>+P99-G99</f>
        <v>-845.58874999999989</v>
      </c>
      <c r="R99" s="227">
        <f>+P99-J99</f>
        <v>-12.588749999999891</v>
      </c>
      <c r="S99" s="246">
        <f>+P99-M99</f>
        <v>-12.588749999999891</v>
      </c>
    </row>
    <row r="100" spans="1:19" ht="24">
      <c r="A100" s="134"/>
      <c r="B100" s="224" t="s">
        <v>537</v>
      </c>
      <c r="C100" s="225" t="s">
        <v>538</v>
      </c>
      <c r="D100" s="226" t="s">
        <v>771</v>
      </c>
      <c r="E100" s="227">
        <v>65000</v>
      </c>
      <c r="F100" s="227">
        <v>336975583</v>
      </c>
      <c r="G100" s="227">
        <v>5184</v>
      </c>
      <c r="H100" s="228">
        <v>60000</v>
      </c>
      <c r="I100" s="227">
        <v>207400000</v>
      </c>
      <c r="J100" s="229">
        <f t="shared" ref="J100:J160" si="16">+I100/H100</f>
        <v>3456.6666666666665</v>
      </c>
      <c r="K100" s="228">
        <v>65000</v>
      </c>
      <c r="L100" s="227">
        <v>290850567</v>
      </c>
      <c r="M100" s="229">
        <f t="shared" ref="M100:M163" si="17">+L100/K100</f>
        <v>4474.6241076923079</v>
      </c>
      <c r="N100" s="228">
        <v>65000</v>
      </c>
      <c r="O100" s="227">
        <v>268392916</v>
      </c>
      <c r="P100" s="229">
        <f t="shared" ref="P100:P163" si="18">+O100/N100</f>
        <v>4129.121784615385</v>
      </c>
      <c r="Q100" s="227">
        <f t="shared" ref="Q100:Q163" si="19">+P100-G100</f>
        <v>-1054.878215384615</v>
      </c>
      <c r="R100" s="227">
        <f t="shared" ref="R100:R163" si="20">+P100-J100</f>
        <v>672.45511794871845</v>
      </c>
      <c r="S100" s="246">
        <f t="shared" ref="S100:S163" si="21">+P100-M100</f>
        <v>-345.50232307692295</v>
      </c>
    </row>
    <row r="101" spans="1:19" ht="24">
      <c r="A101" s="134"/>
      <c r="B101" s="224" t="s">
        <v>539</v>
      </c>
      <c r="C101" s="225" t="s">
        <v>772</v>
      </c>
      <c r="D101" s="226" t="s">
        <v>771</v>
      </c>
      <c r="E101" s="227">
        <v>70000</v>
      </c>
      <c r="F101" s="227">
        <v>468224397</v>
      </c>
      <c r="G101" s="227">
        <v>6689</v>
      </c>
      <c r="H101" s="228">
        <v>70000</v>
      </c>
      <c r="I101" s="227">
        <v>343000000</v>
      </c>
      <c r="J101" s="229">
        <f t="shared" si="16"/>
        <v>4900</v>
      </c>
      <c r="K101" s="228">
        <v>70000</v>
      </c>
      <c r="L101" s="227">
        <v>286591575</v>
      </c>
      <c r="M101" s="229">
        <f t="shared" si="17"/>
        <v>4094.1653571428569</v>
      </c>
      <c r="N101" s="228">
        <v>70000</v>
      </c>
      <c r="O101" s="227">
        <v>281853665</v>
      </c>
      <c r="P101" s="229">
        <f t="shared" si="18"/>
        <v>4026.4809285714286</v>
      </c>
      <c r="Q101" s="227">
        <f t="shared" si="19"/>
        <v>-2662.5190714285714</v>
      </c>
      <c r="R101" s="227">
        <f t="shared" si="20"/>
        <v>-873.51907142857135</v>
      </c>
      <c r="S101" s="246">
        <f t="shared" si="21"/>
        <v>-67.684428571428271</v>
      </c>
    </row>
    <row r="102" spans="1:19">
      <c r="A102" s="134"/>
      <c r="B102" s="224" t="s">
        <v>541</v>
      </c>
      <c r="C102" s="225" t="s">
        <v>542</v>
      </c>
      <c r="D102" s="226" t="s">
        <v>773</v>
      </c>
      <c r="E102" s="227"/>
      <c r="F102" s="227">
        <v>6855630</v>
      </c>
      <c r="G102" s="227"/>
      <c r="H102" s="228">
        <v>410</v>
      </c>
      <c r="I102" s="227">
        <v>361076000</v>
      </c>
      <c r="J102" s="229">
        <f t="shared" si="16"/>
        <v>880673.17073170736</v>
      </c>
      <c r="K102" s="228">
        <v>410</v>
      </c>
      <c r="L102" s="227">
        <v>419076000</v>
      </c>
      <c r="M102" s="229">
        <f t="shared" si="17"/>
        <v>1022136.5853658536</v>
      </c>
      <c r="N102" s="228">
        <v>410</v>
      </c>
      <c r="O102" s="227">
        <v>415084476</v>
      </c>
      <c r="P102" s="229">
        <f t="shared" si="18"/>
        <v>1012401.1609756098</v>
      </c>
      <c r="Q102" s="227">
        <f t="shared" si="19"/>
        <v>1012401.1609756098</v>
      </c>
      <c r="R102" s="227">
        <f t="shared" si="20"/>
        <v>131727.99024390243</v>
      </c>
      <c r="S102" s="246">
        <f t="shared" si="21"/>
        <v>-9735.424390243832</v>
      </c>
    </row>
    <row r="103" spans="1:19" ht="24">
      <c r="A103" s="134"/>
      <c r="B103" s="224" t="s">
        <v>553</v>
      </c>
      <c r="C103" s="225" t="s">
        <v>774</v>
      </c>
      <c r="D103" s="226" t="s">
        <v>775</v>
      </c>
      <c r="E103" s="227">
        <v>300</v>
      </c>
      <c r="F103" s="227">
        <v>68835581</v>
      </c>
      <c r="G103" s="227">
        <v>229452</v>
      </c>
      <c r="H103" s="228">
        <v>1</v>
      </c>
      <c r="I103" s="227">
        <v>167092928</v>
      </c>
      <c r="J103" s="229">
        <f t="shared" si="16"/>
        <v>167092928</v>
      </c>
      <c r="K103" s="228">
        <v>1</v>
      </c>
      <c r="L103" s="227">
        <v>188454090</v>
      </c>
      <c r="M103" s="229">
        <f t="shared" si="17"/>
        <v>188454090</v>
      </c>
      <c r="N103" s="228">
        <v>1</v>
      </c>
      <c r="O103" s="227">
        <v>188453878</v>
      </c>
      <c r="P103" s="229">
        <f t="shared" si="18"/>
        <v>188453878</v>
      </c>
      <c r="Q103" s="227">
        <f t="shared" si="19"/>
        <v>188224426</v>
      </c>
      <c r="R103" s="227">
        <f t="shared" si="20"/>
        <v>21360950</v>
      </c>
      <c r="S103" s="246">
        <f t="shared" si="21"/>
        <v>-212</v>
      </c>
    </row>
    <row r="104" spans="1:19" ht="24">
      <c r="A104" s="134"/>
      <c r="B104" s="224" t="s">
        <v>555</v>
      </c>
      <c r="C104" s="225" t="s">
        <v>556</v>
      </c>
      <c r="D104" s="226" t="s">
        <v>776</v>
      </c>
      <c r="E104" s="227">
        <v>2</v>
      </c>
      <c r="F104" s="227">
        <v>12590198</v>
      </c>
      <c r="G104" s="227">
        <v>6295099</v>
      </c>
      <c r="H104" s="228">
        <v>1</v>
      </c>
      <c r="I104" s="227">
        <v>18885297</v>
      </c>
      <c r="J104" s="229">
        <f t="shared" si="16"/>
        <v>18885297</v>
      </c>
      <c r="K104" s="228">
        <v>1</v>
      </c>
      <c r="L104" s="227">
        <v>46367868</v>
      </c>
      <c r="M104" s="229">
        <f t="shared" si="17"/>
        <v>46367868</v>
      </c>
      <c r="N104" s="228">
        <v>1</v>
      </c>
      <c r="O104" s="227">
        <v>46361368</v>
      </c>
      <c r="P104" s="229">
        <f t="shared" si="18"/>
        <v>46361368</v>
      </c>
      <c r="Q104" s="227">
        <f t="shared" si="19"/>
        <v>40066269</v>
      </c>
      <c r="R104" s="227">
        <f t="shared" si="20"/>
        <v>27476071</v>
      </c>
      <c r="S104" s="246">
        <f t="shared" si="21"/>
        <v>-6500</v>
      </c>
    </row>
    <row r="105" spans="1:19">
      <c r="A105" s="134"/>
      <c r="B105" s="224" t="s">
        <v>557</v>
      </c>
      <c r="C105" s="225" t="s">
        <v>558</v>
      </c>
      <c r="D105" s="226" t="s">
        <v>777</v>
      </c>
      <c r="E105" s="227">
        <v>300</v>
      </c>
      <c r="F105" s="227">
        <v>11506137</v>
      </c>
      <c r="G105" s="227">
        <v>38354</v>
      </c>
      <c r="H105" s="228">
        <v>600</v>
      </c>
      <c r="I105" s="227">
        <v>17259206</v>
      </c>
      <c r="J105" s="229">
        <f t="shared" si="16"/>
        <v>28765.343333333334</v>
      </c>
      <c r="K105" s="228">
        <v>600</v>
      </c>
      <c r="L105" s="227">
        <v>40773393</v>
      </c>
      <c r="M105" s="229">
        <f t="shared" si="17"/>
        <v>67955.654999999999</v>
      </c>
      <c r="N105" s="228">
        <v>600</v>
      </c>
      <c r="O105" s="227">
        <v>40773393</v>
      </c>
      <c r="P105" s="229">
        <f t="shared" si="18"/>
        <v>67955.654999999999</v>
      </c>
      <c r="Q105" s="227">
        <f t="shared" si="19"/>
        <v>29601.654999999999</v>
      </c>
      <c r="R105" s="227">
        <f t="shared" si="20"/>
        <v>39190.311666666661</v>
      </c>
      <c r="S105" s="246">
        <f t="shared" si="21"/>
        <v>0</v>
      </c>
    </row>
    <row r="106" spans="1:19">
      <c r="A106" s="134"/>
      <c r="B106" s="224" t="s">
        <v>559</v>
      </c>
      <c r="C106" s="225" t="s">
        <v>560</v>
      </c>
      <c r="D106" s="226" t="s">
        <v>777</v>
      </c>
      <c r="E106" s="227">
        <v>250</v>
      </c>
      <c r="F106" s="227">
        <v>8225690</v>
      </c>
      <c r="G106" s="227">
        <v>32903</v>
      </c>
      <c r="H106" s="228">
        <v>500</v>
      </c>
      <c r="I106" s="227">
        <v>12338536</v>
      </c>
      <c r="J106" s="229">
        <f t="shared" si="16"/>
        <v>24677.072</v>
      </c>
      <c r="K106" s="228">
        <v>500</v>
      </c>
      <c r="L106" s="227">
        <v>32381499</v>
      </c>
      <c r="M106" s="229">
        <f t="shared" si="17"/>
        <v>64762.998</v>
      </c>
      <c r="N106" s="228">
        <v>500</v>
      </c>
      <c r="O106" s="227">
        <v>32381499</v>
      </c>
      <c r="P106" s="229">
        <f t="shared" si="18"/>
        <v>64762.998</v>
      </c>
      <c r="Q106" s="227">
        <f t="shared" si="19"/>
        <v>31859.998</v>
      </c>
      <c r="R106" s="227">
        <f t="shared" si="20"/>
        <v>40085.925999999999</v>
      </c>
      <c r="S106" s="246">
        <f t="shared" si="21"/>
        <v>0</v>
      </c>
    </row>
    <row r="107" spans="1:19">
      <c r="A107" s="134"/>
      <c r="B107" s="224" t="s">
        <v>561</v>
      </c>
      <c r="C107" s="225" t="s">
        <v>562</v>
      </c>
      <c r="D107" s="226" t="s">
        <v>777</v>
      </c>
      <c r="E107" s="227">
        <v>100</v>
      </c>
      <c r="F107" s="227">
        <v>19759789</v>
      </c>
      <c r="G107" s="227">
        <v>197598</v>
      </c>
      <c r="H107" s="228">
        <v>250</v>
      </c>
      <c r="I107" s="227">
        <v>29639684</v>
      </c>
      <c r="J107" s="229">
        <f t="shared" si="16"/>
        <v>118558.736</v>
      </c>
      <c r="K107" s="228">
        <v>250</v>
      </c>
      <c r="L107" s="227">
        <v>74512668</v>
      </c>
      <c r="M107" s="229">
        <f t="shared" si="17"/>
        <v>298050.67200000002</v>
      </c>
      <c r="N107" s="228">
        <v>250</v>
      </c>
      <c r="O107" s="227">
        <v>74512423</v>
      </c>
      <c r="P107" s="229">
        <f t="shared" si="18"/>
        <v>298049.69199999998</v>
      </c>
      <c r="Q107" s="227">
        <f t="shared" si="19"/>
        <v>100451.69199999998</v>
      </c>
      <c r="R107" s="227">
        <f t="shared" si="20"/>
        <v>179490.95599999998</v>
      </c>
      <c r="S107" s="246">
        <f t="shared" si="21"/>
        <v>-0.98000000003958121</v>
      </c>
    </row>
    <row r="108" spans="1:19" ht="24">
      <c r="A108" s="134"/>
      <c r="B108" s="224" t="s">
        <v>563</v>
      </c>
      <c r="C108" s="225" t="s">
        <v>564</v>
      </c>
      <c r="D108" s="226" t="s">
        <v>777</v>
      </c>
      <c r="E108" s="227">
        <v>600</v>
      </c>
      <c r="F108" s="227">
        <v>9386837</v>
      </c>
      <c r="G108" s="227">
        <v>15645</v>
      </c>
      <c r="H108" s="228">
        <v>600</v>
      </c>
      <c r="I108" s="227">
        <v>14080261</v>
      </c>
      <c r="J108" s="229">
        <f t="shared" si="16"/>
        <v>23467.101666666666</v>
      </c>
      <c r="K108" s="228">
        <v>600</v>
      </c>
      <c r="L108" s="227">
        <v>14080261</v>
      </c>
      <c r="M108" s="229">
        <f t="shared" si="17"/>
        <v>23467.101666666666</v>
      </c>
      <c r="N108" s="228">
        <v>600</v>
      </c>
      <c r="O108" s="227">
        <v>14080261</v>
      </c>
      <c r="P108" s="229">
        <f t="shared" si="18"/>
        <v>23467.101666666666</v>
      </c>
      <c r="Q108" s="227">
        <f t="shared" si="19"/>
        <v>7822.1016666666656</v>
      </c>
      <c r="R108" s="227">
        <f t="shared" si="20"/>
        <v>0</v>
      </c>
      <c r="S108" s="246">
        <f t="shared" si="21"/>
        <v>0</v>
      </c>
    </row>
    <row r="109" spans="1:19">
      <c r="A109" s="134"/>
      <c r="B109" s="224" t="s">
        <v>565</v>
      </c>
      <c r="C109" s="225" t="s">
        <v>566</v>
      </c>
      <c r="D109" s="226" t="s">
        <v>777</v>
      </c>
      <c r="E109" s="227">
        <v>200</v>
      </c>
      <c r="F109" s="227">
        <v>2853716</v>
      </c>
      <c r="G109" s="227">
        <v>14269</v>
      </c>
      <c r="H109" s="228">
        <v>1200</v>
      </c>
      <c r="I109" s="227">
        <v>4408074</v>
      </c>
      <c r="J109" s="229">
        <f t="shared" si="16"/>
        <v>3673.395</v>
      </c>
      <c r="K109" s="228">
        <v>1200</v>
      </c>
      <c r="L109" s="227">
        <v>11839864</v>
      </c>
      <c r="M109" s="229">
        <f t="shared" si="17"/>
        <v>9866.5533333333333</v>
      </c>
      <c r="N109" s="228">
        <v>1200</v>
      </c>
      <c r="O109" s="227">
        <v>11839863</v>
      </c>
      <c r="P109" s="229">
        <f t="shared" si="18"/>
        <v>9866.5524999999998</v>
      </c>
      <c r="Q109" s="227">
        <f t="shared" si="19"/>
        <v>-4402.4475000000002</v>
      </c>
      <c r="R109" s="227">
        <f t="shared" si="20"/>
        <v>6193.1574999999993</v>
      </c>
      <c r="S109" s="246">
        <f t="shared" si="21"/>
        <v>-8.3333333350310568E-4</v>
      </c>
    </row>
    <row r="110" spans="1:19">
      <c r="A110" s="134"/>
      <c r="B110" s="224" t="s">
        <v>567</v>
      </c>
      <c r="C110" s="225" t="s">
        <v>568</v>
      </c>
      <c r="D110" s="226" t="s">
        <v>777</v>
      </c>
      <c r="E110" s="227">
        <v>200</v>
      </c>
      <c r="F110" s="227">
        <v>10303699</v>
      </c>
      <c r="G110" s="227">
        <v>51518</v>
      </c>
      <c r="H110" s="228">
        <v>600</v>
      </c>
      <c r="I110" s="227">
        <v>15455549</v>
      </c>
      <c r="J110" s="229">
        <f t="shared" si="16"/>
        <v>25759.248333333333</v>
      </c>
      <c r="K110" s="228">
        <v>600</v>
      </c>
      <c r="L110" s="227">
        <v>24665160</v>
      </c>
      <c r="M110" s="229">
        <f t="shared" si="17"/>
        <v>41108.6</v>
      </c>
      <c r="N110" s="228">
        <v>600</v>
      </c>
      <c r="O110" s="227">
        <v>24665160</v>
      </c>
      <c r="P110" s="229">
        <f t="shared" si="18"/>
        <v>41108.6</v>
      </c>
      <c r="Q110" s="227">
        <f t="shared" si="19"/>
        <v>-10409.400000000001</v>
      </c>
      <c r="R110" s="227">
        <f t="shared" si="20"/>
        <v>15349.351666666666</v>
      </c>
      <c r="S110" s="246">
        <f t="shared" si="21"/>
        <v>0</v>
      </c>
    </row>
    <row r="111" spans="1:19">
      <c r="A111" s="134"/>
      <c r="B111" s="224" t="s">
        <v>569</v>
      </c>
      <c r="C111" s="225" t="s">
        <v>570</v>
      </c>
      <c r="D111" s="226" t="s">
        <v>777</v>
      </c>
      <c r="E111" s="227">
        <v>500</v>
      </c>
      <c r="F111" s="227">
        <v>5100633</v>
      </c>
      <c r="G111" s="227">
        <v>10201</v>
      </c>
      <c r="H111" s="228">
        <v>2000</v>
      </c>
      <c r="I111" s="227">
        <v>7650949</v>
      </c>
      <c r="J111" s="229">
        <f t="shared" si="16"/>
        <v>3825.4744999999998</v>
      </c>
      <c r="K111" s="228">
        <v>2000</v>
      </c>
      <c r="L111" s="227">
        <v>20402539</v>
      </c>
      <c r="M111" s="229">
        <f t="shared" si="17"/>
        <v>10201.2695</v>
      </c>
      <c r="N111" s="228">
        <v>2000</v>
      </c>
      <c r="O111" s="227">
        <v>20402518</v>
      </c>
      <c r="P111" s="229">
        <f t="shared" si="18"/>
        <v>10201.259</v>
      </c>
      <c r="Q111" s="227">
        <f t="shared" si="19"/>
        <v>0.25900000000001455</v>
      </c>
      <c r="R111" s="227">
        <f t="shared" si="20"/>
        <v>6375.7844999999998</v>
      </c>
      <c r="S111" s="246">
        <f t="shared" si="21"/>
        <v>-1.0500000000320142E-2</v>
      </c>
    </row>
    <row r="112" spans="1:19" ht="36">
      <c r="A112" s="134"/>
      <c r="B112" s="224" t="s">
        <v>571</v>
      </c>
      <c r="C112" s="225" t="s">
        <v>778</v>
      </c>
      <c r="D112" s="226" t="s">
        <v>777</v>
      </c>
      <c r="E112" s="227"/>
      <c r="F112" s="227">
        <v>0</v>
      </c>
      <c r="G112" s="227"/>
      <c r="H112" s="228">
        <v>0</v>
      </c>
      <c r="I112" s="227">
        <v>27000000</v>
      </c>
      <c r="J112" s="229"/>
      <c r="K112" s="228">
        <v>0</v>
      </c>
      <c r="L112" s="227">
        <v>0</v>
      </c>
      <c r="M112" s="227">
        <v>0</v>
      </c>
      <c r="N112" s="228"/>
      <c r="O112" s="227">
        <v>0</v>
      </c>
      <c r="P112" s="229"/>
      <c r="Q112" s="227">
        <f t="shared" si="19"/>
        <v>0</v>
      </c>
      <c r="R112" s="227">
        <f t="shared" si="20"/>
        <v>0</v>
      </c>
      <c r="S112" s="246">
        <f t="shared" si="21"/>
        <v>0</v>
      </c>
    </row>
    <row r="113" spans="1:19">
      <c r="A113" s="134"/>
      <c r="B113" s="224" t="s">
        <v>573</v>
      </c>
      <c r="C113" s="225" t="s">
        <v>574</v>
      </c>
      <c r="D113" s="226" t="s">
        <v>776</v>
      </c>
      <c r="E113" s="227"/>
      <c r="F113" s="227">
        <v>0</v>
      </c>
      <c r="G113" s="227"/>
      <c r="H113" s="228">
        <v>1</v>
      </c>
      <c r="I113" s="227">
        <v>19845000</v>
      </c>
      <c r="J113" s="229">
        <f t="shared" si="16"/>
        <v>19845000</v>
      </c>
      <c r="K113" s="228">
        <v>1</v>
      </c>
      <c r="L113" s="227">
        <v>19845000</v>
      </c>
      <c r="M113" s="229">
        <f t="shared" si="17"/>
        <v>19845000</v>
      </c>
      <c r="N113" s="228">
        <v>0</v>
      </c>
      <c r="O113" s="227">
        <v>19840751</v>
      </c>
      <c r="P113" s="229"/>
      <c r="Q113" s="227">
        <f t="shared" si="19"/>
        <v>0</v>
      </c>
      <c r="R113" s="227">
        <f t="shared" si="20"/>
        <v>-19845000</v>
      </c>
      <c r="S113" s="246">
        <f t="shared" si="21"/>
        <v>-19845000</v>
      </c>
    </row>
    <row r="114" spans="1:19">
      <c r="A114" s="134"/>
      <c r="B114" s="224" t="s">
        <v>575</v>
      </c>
      <c r="C114" s="225" t="s">
        <v>576</v>
      </c>
      <c r="D114" s="226" t="s">
        <v>777</v>
      </c>
      <c r="E114" s="227"/>
      <c r="F114" s="227">
        <v>10321600</v>
      </c>
      <c r="G114" s="227"/>
      <c r="H114" s="228">
        <v>1000</v>
      </c>
      <c r="I114" s="227">
        <v>36981528</v>
      </c>
      <c r="J114" s="229">
        <f t="shared" si="16"/>
        <v>36981.527999999998</v>
      </c>
      <c r="K114" s="228">
        <v>1000</v>
      </c>
      <c r="L114" s="227">
        <v>74019232</v>
      </c>
      <c r="M114" s="229">
        <f t="shared" si="17"/>
        <v>74019.232000000004</v>
      </c>
      <c r="N114" s="228">
        <v>1000</v>
      </c>
      <c r="O114" s="227">
        <v>74019232</v>
      </c>
      <c r="P114" s="229">
        <f t="shared" si="18"/>
        <v>74019.232000000004</v>
      </c>
      <c r="Q114" s="227">
        <f t="shared" si="19"/>
        <v>74019.232000000004</v>
      </c>
      <c r="R114" s="227">
        <f t="shared" si="20"/>
        <v>37037.704000000005</v>
      </c>
      <c r="S114" s="246">
        <f t="shared" si="21"/>
        <v>0</v>
      </c>
    </row>
    <row r="115" spans="1:19" ht="24">
      <c r="A115" s="134"/>
      <c r="B115" s="224" t="s">
        <v>577</v>
      </c>
      <c r="C115" s="225" t="s">
        <v>578</v>
      </c>
      <c r="D115" s="226" t="s">
        <v>777</v>
      </c>
      <c r="E115" s="227"/>
      <c r="F115" s="227">
        <v>0</v>
      </c>
      <c r="G115" s="227"/>
      <c r="H115" s="228">
        <v>300</v>
      </c>
      <c r="I115" s="227">
        <v>8188033</v>
      </c>
      <c r="J115" s="229">
        <f t="shared" si="16"/>
        <v>27293.443333333333</v>
      </c>
      <c r="K115" s="228">
        <v>300</v>
      </c>
      <c r="L115" s="227">
        <v>8188033</v>
      </c>
      <c r="M115" s="229">
        <f t="shared" si="17"/>
        <v>27293.443333333333</v>
      </c>
      <c r="N115" s="228">
        <v>0</v>
      </c>
      <c r="O115" s="227">
        <v>8109321</v>
      </c>
      <c r="P115" s="229"/>
      <c r="Q115" s="227">
        <f t="shared" si="19"/>
        <v>0</v>
      </c>
      <c r="R115" s="227">
        <f t="shared" si="20"/>
        <v>-27293.443333333333</v>
      </c>
      <c r="S115" s="246">
        <f t="shared" si="21"/>
        <v>-27293.443333333333</v>
      </c>
    </row>
    <row r="116" spans="1:19" ht="24">
      <c r="A116" s="134"/>
      <c r="B116" s="224" t="s">
        <v>579</v>
      </c>
      <c r="C116" s="225" t="s">
        <v>580</v>
      </c>
      <c r="D116" s="226" t="s">
        <v>777</v>
      </c>
      <c r="E116" s="227"/>
      <c r="F116" s="227">
        <v>0</v>
      </c>
      <c r="G116" s="227"/>
      <c r="H116" s="228">
        <v>1500</v>
      </c>
      <c r="I116" s="227">
        <v>50000000</v>
      </c>
      <c r="J116" s="229">
        <f t="shared" si="16"/>
        <v>33333.333333333336</v>
      </c>
      <c r="K116" s="228">
        <v>1500</v>
      </c>
      <c r="L116" s="227">
        <v>50000000</v>
      </c>
      <c r="M116" s="229">
        <f t="shared" si="17"/>
        <v>33333.333333333336</v>
      </c>
      <c r="N116" s="228">
        <v>0</v>
      </c>
      <c r="O116" s="227">
        <v>48000000</v>
      </c>
      <c r="P116" s="229"/>
      <c r="Q116" s="227">
        <f t="shared" si="19"/>
        <v>0</v>
      </c>
      <c r="R116" s="227">
        <f t="shared" si="20"/>
        <v>-33333.333333333336</v>
      </c>
      <c r="S116" s="246">
        <f t="shared" si="21"/>
        <v>-33333.333333333336</v>
      </c>
    </row>
    <row r="117" spans="1:19" ht="36">
      <c r="A117" s="134"/>
      <c r="B117" s="224" t="s">
        <v>583</v>
      </c>
      <c r="C117" s="225" t="s">
        <v>779</v>
      </c>
      <c r="D117" s="226" t="s">
        <v>777</v>
      </c>
      <c r="E117" s="227">
        <v>700</v>
      </c>
      <c r="F117" s="227">
        <v>24000000</v>
      </c>
      <c r="G117" s="227">
        <v>34286</v>
      </c>
      <c r="H117" s="228">
        <v>1000</v>
      </c>
      <c r="I117" s="227">
        <v>20000000</v>
      </c>
      <c r="J117" s="229">
        <f t="shared" si="16"/>
        <v>20000</v>
      </c>
      <c r="K117" s="228">
        <v>1000</v>
      </c>
      <c r="L117" s="232">
        <v>20000000</v>
      </c>
      <c r="M117" s="233">
        <f t="shared" si="17"/>
        <v>20000</v>
      </c>
      <c r="N117" s="234">
        <v>1000</v>
      </c>
      <c r="O117" s="227">
        <v>20000000</v>
      </c>
      <c r="P117" s="229">
        <f t="shared" si="18"/>
        <v>20000</v>
      </c>
      <c r="Q117" s="227">
        <f t="shared" si="19"/>
        <v>-14286</v>
      </c>
      <c r="R117" s="227">
        <f t="shared" si="20"/>
        <v>0</v>
      </c>
      <c r="S117" s="246">
        <f t="shared" si="21"/>
        <v>0</v>
      </c>
    </row>
    <row r="118" spans="1:19">
      <c r="A118" s="134"/>
      <c r="B118" s="224" t="s">
        <v>585</v>
      </c>
      <c r="C118" s="225" t="s">
        <v>586</v>
      </c>
      <c r="D118" s="226" t="s">
        <v>777</v>
      </c>
      <c r="E118" s="227">
        <v>200</v>
      </c>
      <c r="F118" s="227">
        <v>14561342</v>
      </c>
      <c r="G118" s="227">
        <v>72807</v>
      </c>
      <c r="H118" s="228">
        <v>1000</v>
      </c>
      <c r="I118" s="227">
        <v>23000000</v>
      </c>
      <c r="J118" s="229">
        <f t="shared" si="16"/>
        <v>23000</v>
      </c>
      <c r="K118" s="228">
        <v>1000</v>
      </c>
      <c r="L118" s="232">
        <v>23000000</v>
      </c>
      <c r="M118" s="233">
        <f t="shared" si="17"/>
        <v>23000</v>
      </c>
      <c r="N118" s="234">
        <v>1000</v>
      </c>
      <c r="O118" s="227">
        <v>23000000</v>
      </c>
      <c r="P118" s="229">
        <f t="shared" si="18"/>
        <v>23000</v>
      </c>
      <c r="Q118" s="227">
        <f t="shared" si="19"/>
        <v>-49807</v>
      </c>
      <c r="R118" s="227">
        <f t="shared" si="20"/>
        <v>0</v>
      </c>
      <c r="S118" s="246">
        <f t="shared" si="21"/>
        <v>0</v>
      </c>
    </row>
    <row r="119" spans="1:19">
      <c r="A119" s="134"/>
      <c r="B119" s="224" t="s">
        <v>587</v>
      </c>
      <c r="C119" s="225" t="s">
        <v>588</v>
      </c>
      <c r="D119" s="226" t="s">
        <v>780</v>
      </c>
      <c r="E119" s="227">
        <v>1</v>
      </c>
      <c r="F119" s="227">
        <v>15000000</v>
      </c>
      <c r="G119" s="227">
        <v>15000000</v>
      </c>
      <c r="H119" s="228">
        <v>1</v>
      </c>
      <c r="I119" s="227">
        <v>16248170</v>
      </c>
      <c r="J119" s="229">
        <f t="shared" si="16"/>
        <v>16248170</v>
      </c>
      <c r="K119" s="228">
        <v>1</v>
      </c>
      <c r="L119" s="232">
        <v>16248170</v>
      </c>
      <c r="M119" s="233">
        <f t="shared" si="17"/>
        <v>16248170</v>
      </c>
      <c r="N119" s="234">
        <v>1</v>
      </c>
      <c r="O119" s="227">
        <v>16247409</v>
      </c>
      <c r="P119" s="229">
        <f t="shared" si="18"/>
        <v>16247409</v>
      </c>
      <c r="Q119" s="227">
        <f t="shared" si="19"/>
        <v>1247409</v>
      </c>
      <c r="R119" s="227">
        <f t="shared" si="20"/>
        <v>-761</v>
      </c>
      <c r="S119" s="246">
        <f t="shared" si="21"/>
        <v>-761</v>
      </c>
    </row>
    <row r="120" spans="1:19">
      <c r="A120" s="134"/>
      <c r="B120" s="224" t="s">
        <v>589</v>
      </c>
      <c r="C120" s="225" t="s">
        <v>590</v>
      </c>
      <c r="D120" s="226" t="s">
        <v>777</v>
      </c>
      <c r="E120" s="227">
        <v>50</v>
      </c>
      <c r="F120" s="227">
        <v>5500000</v>
      </c>
      <c r="G120" s="227">
        <v>110000</v>
      </c>
      <c r="H120" s="228">
        <v>450</v>
      </c>
      <c r="I120" s="227">
        <v>40000000</v>
      </c>
      <c r="J120" s="229">
        <f t="shared" si="16"/>
        <v>88888.888888888891</v>
      </c>
      <c r="K120" s="228">
        <v>450</v>
      </c>
      <c r="L120" s="232">
        <v>40000000</v>
      </c>
      <c r="M120" s="233">
        <f t="shared" si="17"/>
        <v>88888.888888888891</v>
      </c>
      <c r="N120" s="234">
        <v>250</v>
      </c>
      <c r="O120" s="227">
        <v>14768380</v>
      </c>
      <c r="P120" s="229">
        <f t="shared" si="18"/>
        <v>59073.52</v>
      </c>
      <c r="Q120" s="227">
        <f t="shared" si="19"/>
        <v>-50926.48</v>
      </c>
      <c r="R120" s="227">
        <f t="shared" si="20"/>
        <v>-29815.368888888894</v>
      </c>
      <c r="S120" s="246">
        <f t="shared" si="21"/>
        <v>-29815.368888888894</v>
      </c>
    </row>
    <row r="121" spans="1:19" ht="24">
      <c r="A121" s="134"/>
      <c r="B121" s="224" t="s">
        <v>591</v>
      </c>
      <c r="C121" s="225" t="s">
        <v>592</v>
      </c>
      <c r="D121" s="226" t="s">
        <v>777</v>
      </c>
      <c r="E121" s="227">
        <v>600</v>
      </c>
      <c r="F121" s="227">
        <v>20000000</v>
      </c>
      <c r="G121" s="227">
        <v>33333</v>
      </c>
      <c r="H121" s="228">
        <v>500</v>
      </c>
      <c r="I121" s="227">
        <v>16860314</v>
      </c>
      <c r="J121" s="229">
        <f t="shared" si="16"/>
        <v>33720.627999999997</v>
      </c>
      <c r="K121" s="228">
        <v>500</v>
      </c>
      <c r="L121" s="232">
        <v>16860314</v>
      </c>
      <c r="M121" s="233">
        <f t="shared" si="17"/>
        <v>33720.627999999997</v>
      </c>
      <c r="N121" s="234">
        <v>500</v>
      </c>
      <c r="O121" s="227">
        <v>16859782</v>
      </c>
      <c r="P121" s="229">
        <f t="shared" si="18"/>
        <v>33719.563999999998</v>
      </c>
      <c r="Q121" s="227">
        <f t="shared" si="19"/>
        <v>386.56399999999849</v>
      </c>
      <c r="R121" s="227">
        <f t="shared" si="20"/>
        <v>-1.0639999999984866</v>
      </c>
      <c r="S121" s="246">
        <f t="shared" si="21"/>
        <v>-1.0639999999984866</v>
      </c>
    </row>
    <row r="122" spans="1:19">
      <c r="A122" s="134"/>
      <c r="B122" s="224" t="s">
        <v>593</v>
      </c>
      <c r="C122" s="225" t="s">
        <v>594</v>
      </c>
      <c r="D122" s="226" t="s">
        <v>777</v>
      </c>
      <c r="E122" s="227">
        <v>380</v>
      </c>
      <c r="F122" s="227">
        <v>20000000</v>
      </c>
      <c r="G122" s="227">
        <v>52632</v>
      </c>
      <c r="H122" s="228">
        <v>200</v>
      </c>
      <c r="I122" s="227">
        <v>17000000</v>
      </c>
      <c r="J122" s="229">
        <f t="shared" si="16"/>
        <v>85000</v>
      </c>
      <c r="K122" s="228">
        <v>200</v>
      </c>
      <c r="L122" s="232">
        <v>34974452</v>
      </c>
      <c r="M122" s="233">
        <f t="shared" si="17"/>
        <v>174872.26</v>
      </c>
      <c r="N122" s="234">
        <v>200</v>
      </c>
      <c r="O122" s="227">
        <v>34972331</v>
      </c>
      <c r="P122" s="229">
        <f t="shared" si="18"/>
        <v>174861.655</v>
      </c>
      <c r="Q122" s="227">
        <f t="shared" si="19"/>
        <v>122229.655</v>
      </c>
      <c r="R122" s="227">
        <f t="shared" si="20"/>
        <v>89861.654999999999</v>
      </c>
      <c r="S122" s="246">
        <f t="shared" si="21"/>
        <v>-10.605000000010477</v>
      </c>
    </row>
    <row r="123" spans="1:19">
      <c r="A123" s="134"/>
      <c r="B123" s="224" t="s">
        <v>597</v>
      </c>
      <c r="C123" s="225" t="s">
        <v>598</v>
      </c>
      <c r="D123" s="226" t="s">
        <v>777</v>
      </c>
      <c r="E123" s="227">
        <v>40</v>
      </c>
      <c r="F123" s="227">
        <v>10000000</v>
      </c>
      <c r="G123" s="227">
        <v>250000</v>
      </c>
      <c r="H123" s="228">
        <v>40</v>
      </c>
      <c r="I123" s="227">
        <v>5795108</v>
      </c>
      <c r="J123" s="229">
        <f t="shared" si="16"/>
        <v>144877.70000000001</v>
      </c>
      <c r="K123" s="228">
        <v>40</v>
      </c>
      <c r="L123" s="232">
        <v>5795108</v>
      </c>
      <c r="M123" s="233">
        <f t="shared" si="17"/>
        <v>144877.70000000001</v>
      </c>
      <c r="N123" s="234">
        <v>40</v>
      </c>
      <c r="O123" s="227">
        <v>5470598</v>
      </c>
      <c r="P123" s="229">
        <f t="shared" si="18"/>
        <v>136764.95000000001</v>
      </c>
      <c r="Q123" s="227">
        <f t="shared" si="19"/>
        <v>-113235.04999999999</v>
      </c>
      <c r="R123" s="227">
        <f t="shared" si="20"/>
        <v>-8112.75</v>
      </c>
      <c r="S123" s="246">
        <f t="shared" si="21"/>
        <v>-8112.75</v>
      </c>
    </row>
    <row r="124" spans="1:19" ht="24">
      <c r="A124" s="134"/>
      <c r="B124" s="224" t="s">
        <v>599</v>
      </c>
      <c r="C124" s="225" t="s">
        <v>600</v>
      </c>
      <c r="D124" s="226" t="s">
        <v>777</v>
      </c>
      <c r="E124" s="227">
        <v>500</v>
      </c>
      <c r="F124" s="227">
        <v>25000000</v>
      </c>
      <c r="G124" s="227">
        <v>50000</v>
      </c>
      <c r="H124" s="228">
        <v>1500</v>
      </c>
      <c r="I124" s="227">
        <v>29000000</v>
      </c>
      <c r="J124" s="229">
        <f t="shared" si="16"/>
        <v>19333.333333333332</v>
      </c>
      <c r="K124" s="228">
        <v>1500</v>
      </c>
      <c r="L124" s="232">
        <v>29000000</v>
      </c>
      <c r="M124" s="233">
        <f t="shared" si="17"/>
        <v>19333.333333333332</v>
      </c>
      <c r="N124" s="234">
        <v>1500</v>
      </c>
      <c r="O124" s="227">
        <v>29000000</v>
      </c>
      <c r="P124" s="229">
        <f t="shared" si="18"/>
        <v>19333.333333333332</v>
      </c>
      <c r="Q124" s="227">
        <f t="shared" si="19"/>
        <v>-30666.666666666668</v>
      </c>
      <c r="R124" s="227">
        <f t="shared" si="20"/>
        <v>0</v>
      </c>
      <c r="S124" s="246">
        <f t="shared" si="21"/>
        <v>0</v>
      </c>
    </row>
    <row r="125" spans="1:19" ht="24">
      <c r="A125" s="134"/>
      <c r="B125" s="224" t="s">
        <v>601</v>
      </c>
      <c r="C125" s="225" t="s">
        <v>781</v>
      </c>
      <c r="D125" s="226" t="s">
        <v>777</v>
      </c>
      <c r="E125" s="227">
        <v>250</v>
      </c>
      <c r="F125" s="227">
        <v>7000000</v>
      </c>
      <c r="G125" s="227">
        <v>28000</v>
      </c>
      <c r="H125" s="228">
        <v>400</v>
      </c>
      <c r="I125" s="227">
        <v>5314890</v>
      </c>
      <c r="J125" s="229">
        <f t="shared" si="16"/>
        <v>13287.225</v>
      </c>
      <c r="K125" s="228">
        <v>400</v>
      </c>
      <c r="L125" s="232">
        <v>5314890</v>
      </c>
      <c r="M125" s="233">
        <f t="shared" si="17"/>
        <v>13287.225</v>
      </c>
      <c r="N125" s="234">
        <v>0</v>
      </c>
      <c r="O125" s="227">
        <v>0</v>
      </c>
      <c r="P125" s="229"/>
      <c r="Q125" s="227">
        <f t="shared" si="19"/>
        <v>-28000</v>
      </c>
      <c r="R125" s="227">
        <f t="shared" si="20"/>
        <v>-13287.225</v>
      </c>
      <c r="S125" s="246">
        <f t="shared" si="21"/>
        <v>-13287.225</v>
      </c>
    </row>
    <row r="126" spans="1:19" ht="24">
      <c r="A126" s="134"/>
      <c r="B126" s="224" t="s">
        <v>603</v>
      </c>
      <c r="C126" s="225" t="s">
        <v>604</v>
      </c>
      <c r="D126" s="226" t="s">
        <v>777</v>
      </c>
      <c r="E126" s="227">
        <v>800</v>
      </c>
      <c r="F126" s="227">
        <v>8000000</v>
      </c>
      <c r="G126" s="227">
        <v>10000</v>
      </c>
      <c r="H126" s="228">
        <v>1000</v>
      </c>
      <c r="I126" s="227">
        <v>5126053</v>
      </c>
      <c r="J126" s="229">
        <f t="shared" si="16"/>
        <v>5126.0529999999999</v>
      </c>
      <c r="K126" s="228">
        <v>1000</v>
      </c>
      <c r="L126" s="232">
        <v>5126053</v>
      </c>
      <c r="M126" s="233">
        <f t="shared" si="17"/>
        <v>5126.0529999999999</v>
      </c>
      <c r="N126" s="234">
        <v>0</v>
      </c>
      <c r="O126" s="227">
        <v>0</v>
      </c>
      <c r="P126" s="229"/>
      <c r="Q126" s="227">
        <f t="shared" si="19"/>
        <v>-10000</v>
      </c>
      <c r="R126" s="227">
        <f t="shared" si="20"/>
        <v>-5126.0529999999999</v>
      </c>
      <c r="S126" s="246">
        <f t="shared" si="21"/>
        <v>-5126.0529999999999</v>
      </c>
    </row>
    <row r="127" spans="1:19" ht="24">
      <c r="A127" s="134"/>
      <c r="B127" s="224" t="s">
        <v>605</v>
      </c>
      <c r="C127" s="225" t="s">
        <v>782</v>
      </c>
      <c r="D127" s="226" t="s">
        <v>777</v>
      </c>
      <c r="E127" s="227">
        <v>0</v>
      </c>
      <c r="F127" s="227">
        <v>0</v>
      </c>
      <c r="G127" s="227">
        <v>0</v>
      </c>
      <c r="H127" s="228">
        <v>400</v>
      </c>
      <c r="I127" s="227">
        <v>10000000</v>
      </c>
      <c r="J127" s="229">
        <f t="shared" si="16"/>
        <v>25000</v>
      </c>
      <c r="K127" s="228">
        <v>400</v>
      </c>
      <c r="L127" s="232">
        <v>10000000</v>
      </c>
      <c r="M127" s="233">
        <f t="shared" si="17"/>
        <v>25000</v>
      </c>
      <c r="N127" s="234">
        <v>400</v>
      </c>
      <c r="O127" s="227">
        <v>10000000</v>
      </c>
      <c r="P127" s="229">
        <f t="shared" si="18"/>
        <v>25000</v>
      </c>
      <c r="Q127" s="227">
        <f t="shared" si="19"/>
        <v>25000</v>
      </c>
      <c r="R127" s="227">
        <f t="shared" si="20"/>
        <v>0</v>
      </c>
      <c r="S127" s="246">
        <f t="shared" si="21"/>
        <v>0</v>
      </c>
    </row>
    <row r="128" spans="1:19">
      <c r="A128" s="134"/>
      <c r="B128" s="224" t="s">
        <v>609</v>
      </c>
      <c r="C128" s="225" t="s">
        <v>610</v>
      </c>
      <c r="D128" s="226" t="s">
        <v>777</v>
      </c>
      <c r="E128" s="227">
        <v>600</v>
      </c>
      <c r="F128" s="227">
        <v>18850017</v>
      </c>
      <c r="G128" s="227">
        <v>31417</v>
      </c>
      <c r="H128" s="228">
        <v>600</v>
      </c>
      <c r="I128" s="227">
        <v>22000000</v>
      </c>
      <c r="J128" s="229">
        <f t="shared" si="16"/>
        <v>36666.666666666664</v>
      </c>
      <c r="K128" s="228">
        <v>600</v>
      </c>
      <c r="L128" s="232">
        <v>22000000</v>
      </c>
      <c r="M128" s="233">
        <f t="shared" si="17"/>
        <v>36666.666666666664</v>
      </c>
      <c r="N128" s="234">
        <v>400</v>
      </c>
      <c r="O128" s="227">
        <v>22000000</v>
      </c>
      <c r="P128" s="229">
        <f t="shared" si="18"/>
        <v>55000</v>
      </c>
      <c r="Q128" s="227">
        <f t="shared" si="19"/>
        <v>23583</v>
      </c>
      <c r="R128" s="227">
        <f t="shared" si="20"/>
        <v>18333.333333333336</v>
      </c>
      <c r="S128" s="246">
        <f t="shared" si="21"/>
        <v>18333.333333333336</v>
      </c>
    </row>
    <row r="129" spans="1:19">
      <c r="A129" s="134"/>
      <c r="B129" s="224" t="s">
        <v>611</v>
      </c>
      <c r="C129" s="225" t="s">
        <v>612</v>
      </c>
      <c r="D129" s="226" t="s">
        <v>777</v>
      </c>
      <c r="E129" s="227">
        <v>300</v>
      </c>
      <c r="F129" s="227">
        <v>19989480</v>
      </c>
      <c r="G129" s="227">
        <v>66632</v>
      </c>
      <c r="H129" s="228">
        <v>500</v>
      </c>
      <c r="I129" s="227">
        <v>18597097</v>
      </c>
      <c r="J129" s="229">
        <f t="shared" si="16"/>
        <v>37194.194000000003</v>
      </c>
      <c r="K129" s="228">
        <v>500</v>
      </c>
      <c r="L129" s="232">
        <v>18597097</v>
      </c>
      <c r="M129" s="233">
        <f t="shared" si="17"/>
        <v>37194.194000000003</v>
      </c>
      <c r="N129" s="234">
        <v>500</v>
      </c>
      <c r="O129" s="227">
        <v>18597092</v>
      </c>
      <c r="P129" s="229">
        <f t="shared" si="18"/>
        <v>37194.184000000001</v>
      </c>
      <c r="Q129" s="227">
        <f t="shared" si="19"/>
        <v>-29437.815999999999</v>
      </c>
      <c r="R129" s="227">
        <f t="shared" si="20"/>
        <v>-1.0000000002037268E-2</v>
      </c>
      <c r="S129" s="246">
        <f t="shared" si="21"/>
        <v>-1.0000000002037268E-2</v>
      </c>
    </row>
    <row r="130" spans="1:19">
      <c r="A130" s="134"/>
      <c r="B130" s="224" t="s">
        <v>613</v>
      </c>
      <c r="C130" s="225" t="s">
        <v>614</v>
      </c>
      <c r="D130" s="226" t="s">
        <v>777</v>
      </c>
      <c r="E130" s="227">
        <v>385</v>
      </c>
      <c r="F130" s="227">
        <v>19999999</v>
      </c>
      <c r="G130" s="227">
        <v>51948</v>
      </c>
      <c r="H130" s="228">
        <v>300</v>
      </c>
      <c r="I130" s="227">
        <v>18000000</v>
      </c>
      <c r="J130" s="229">
        <f t="shared" si="16"/>
        <v>60000</v>
      </c>
      <c r="K130" s="228">
        <v>300</v>
      </c>
      <c r="L130" s="232">
        <v>18000000</v>
      </c>
      <c r="M130" s="233">
        <f t="shared" si="17"/>
        <v>60000</v>
      </c>
      <c r="N130" s="234">
        <v>300</v>
      </c>
      <c r="O130" s="227">
        <v>18000000</v>
      </c>
      <c r="P130" s="229">
        <f t="shared" si="18"/>
        <v>60000</v>
      </c>
      <c r="Q130" s="227">
        <f t="shared" si="19"/>
        <v>8052</v>
      </c>
      <c r="R130" s="227">
        <f t="shared" si="20"/>
        <v>0</v>
      </c>
      <c r="S130" s="246">
        <f t="shared" si="21"/>
        <v>0</v>
      </c>
    </row>
    <row r="131" spans="1:19">
      <c r="A131" s="134"/>
      <c r="B131" s="224" t="s">
        <v>615</v>
      </c>
      <c r="C131" s="225" t="s">
        <v>616</v>
      </c>
      <c r="D131" s="226" t="s">
        <v>777</v>
      </c>
      <c r="E131" s="227">
        <v>50</v>
      </c>
      <c r="F131" s="227">
        <v>6646236</v>
      </c>
      <c r="G131" s="227">
        <v>132925</v>
      </c>
      <c r="H131" s="228">
        <v>100</v>
      </c>
      <c r="I131" s="227">
        <v>3914757</v>
      </c>
      <c r="J131" s="229">
        <f t="shared" si="16"/>
        <v>39147.57</v>
      </c>
      <c r="K131" s="228">
        <v>100</v>
      </c>
      <c r="L131" s="232">
        <v>3914757</v>
      </c>
      <c r="M131" s="233">
        <f t="shared" si="17"/>
        <v>39147.57</v>
      </c>
      <c r="N131" s="234">
        <v>100</v>
      </c>
      <c r="O131" s="227">
        <v>3556400</v>
      </c>
      <c r="P131" s="229">
        <f t="shared" si="18"/>
        <v>35564</v>
      </c>
      <c r="Q131" s="227">
        <f t="shared" si="19"/>
        <v>-97361</v>
      </c>
      <c r="R131" s="227">
        <f t="shared" si="20"/>
        <v>-3583.5699999999997</v>
      </c>
      <c r="S131" s="246">
        <f t="shared" si="21"/>
        <v>-3583.5699999999997</v>
      </c>
    </row>
    <row r="132" spans="1:19">
      <c r="A132" s="134"/>
      <c r="B132" s="224" t="s">
        <v>617</v>
      </c>
      <c r="C132" s="225" t="s">
        <v>618</v>
      </c>
      <c r="D132" s="226" t="s">
        <v>777</v>
      </c>
      <c r="E132" s="227">
        <v>50</v>
      </c>
      <c r="F132" s="227">
        <v>17478053</v>
      </c>
      <c r="G132" s="227">
        <v>349561</v>
      </c>
      <c r="H132" s="228">
        <v>50</v>
      </c>
      <c r="I132" s="227">
        <v>23854565</v>
      </c>
      <c r="J132" s="229">
        <f t="shared" si="16"/>
        <v>477091.3</v>
      </c>
      <c r="K132" s="228">
        <v>50</v>
      </c>
      <c r="L132" s="232">
        <v>23854565</v>
      </c>
      <c r="M132" s="233">
        <f t="shared" si="17"/>
        <v>477091.3</v>
      </c>
      <c r="N132" s="234">
        <v>50</v>
      </c>
      <c r="O132" s="227">
        <v>23854421</v>
      </c>
      <c r="P132" s="229">
        <f t="shared" si="18"/>
        <v>477088.42</v>
      </c>
      <c r="Q132" s="227">
        <f t="shared" si="19"/>
        <v>127527.41999999998</v>
      </c>
      <c r="R132" s="227">
        <f t="shared" si="20"/>
        <v>-2.8800000000046566</v>
      </c>
      <c r="S132" s="246">
        <f t="shared" si="21"/>
        <v>-2.8800000000046566</v>
      </c>
    </row>
    <row r="133" spans="1:19">
      <c r="A133" s="134"/>
      <c r="B133" s="224" t="s">
        <v>619</v>
      </c>
      <c r="C133" s="225" t="s">
        <v>620</v>
      </c>
      <c r="D133" s="226" t="s">
        <v>783</v>
      </c>
      <c r="E133" s="227">
        <v>0</v>
      </c>
      <c r="F133" s="227">
        <v>0</v>
      </c>
      <c r="G133" s="227">
        <v>0</v>
      </c>
      <c r="H133" s="228">
        <v>0.2</v>
      </c>
      <c r="I133" s="227">
        <v>5117597</v>
      </c>
      <c r="J133" s="229">
        <f t="shared" si="16"/>
        <v>25587985</v>
      </c>
      <c r="K133" s="228">
        <v>0.2</v>
      </c>
      <c r="L133" s="232">
        <v>5117597</v>
      </c>
      <c r="M133" s="233">
        <f t="shared" si="17"/>
        <v>25587985</v>
      </c>
      <c r="N133" s="234">
        <v>0.2</v>
      </c>
      <c r="O133" s="227">
        <v>5117597</v>
      </c>
      <c r="P133" s="229">
        <f t="shared" si="18"/>
        <v>25587985</v>
      </c>
      <c r="Q133" s="227">
        <f t="shared" si="19"/>
        <v>25587985</v>
      </c>
      <c r="R133" s="227">
        <f t="shared" si="20"/>
        <v>0</v>
      </c>
      <c r="S133" s="246">
        <f t="shared" si="21"/>
        <v>0</v>
      </c>
    </row>
    <row r="134" spans="1:19">
      <c r="A134" s="134"/>
      <c r="B134" s="224" t="s">
        <v>621</v>
      </c>
      <c r="C134" s="225" t="s">
        <v>622</v>
      </c>
      <c r="D134" s="226" t="s">
        <v>777</v>
      </c>
      <c r="E134" s="227">
        <v>0</v>
      </c>
      <c r="F134" s="227">
        <v>0</v>
      </c>
      <c r="G134" s="227">
        <v>0</v>
      </c>
      <c r="H134" s="228">
        <v>1000</v>
      </c>
      <c r="I134" s="227">
        <v>1286602</v>
      </c>
      <c r="J134" s="229">
        <f t="shared" si="16"/>
        <v>1286.6020000000001</v>
      </c>
      <c r="K134" s="228">
        <v>1000</v>
      </c>
      <c r="L134" s="232">
        <v>1286602</v>
      </c>
      <c r="M134" s="233">
        <f t="shared" si="17"/>
        <v>1286.6020000000001</v>
      </c>
      <c r="N134" s="234">
        <v>1000</v>
      </c>
      <c r="O134" s="227">
        <v>1286602</v>
      </c>
      <c r="P134" s="229">
        <f t="shared" si="18"/>
        <v>1286.6020000000001</v>
      </c>
      <c r="Q134" s="227">
        <f t="shared" si="19"/>
        <v>1286.6020000000001</v>
      </c>
      <c r="R134" s="227">
        <f t="shared" si="20"/>
        <v>0</v>
      </c>
      <c r="S134" s="246">
        <f t="shared" si="21"/>
        <v>0</v>
      </c>
    </row>
    <row r="135" spans="1:19" ht="24">
      <c r="A135" s="134"/>
      <c r="B135" s="224" t="s">
        <v>623</v>
      </c>
      <c r="C135" s="225" t="s">
        <v>784</v>
      </c>
      <c r="D135" s="226" t="s">
        <v>777</v>
      </c>
      <c r="E135" s="227">
        <v>400</v>
      </c>
      <c r="F135" s="227">
        <v>5998320</v>
      </c>
      <c r="G135" s="227">
        <v>14996</v>
      </c>
      <c r="H135" s="228">
        <v>600</v>
      </c>
      <c r="I135" s="227">
        <v>11361211</v>
      </c>
      <c r="J135" s="229">
        <f t="shared" si="16"/>
        <v>18935.351666666666</v>
      </c>
      <c r="K135" s="228">
        <v>600</v>
      </c>
      <c r="L135" s="232">
        <v>11361211</v>
      </c>
      <c r="M135" s="233">
        <f t="shared" si="17"/>
        <v>18935.351666666666</v>
      </c>
      <c r="N135" s="234">
        <v>600</v>
      </c>
      <c r="O135" s="227">
        <v>11361211</v>
      </c>
      <c r="P135" s="229">
        <f t="shared" si="18"/>
        <v>18935.351666666666</v>
      </c>
      <c r="Q135" s="227">
        <f t="shared" si="19"/>
        <v>3939.3516666666656</v>
      </c>
      <c r="R135" s="227">
        <f t="shared" si="20"/>
        <v>0</v>
      </c>
      <c r="S135" s="246">
        <f t="shared" si="21"/>
        <v>0</v>
      </c>
    </row>
    <row r="136" spans="1:19" ht="24">
      <c r="A136" s="134"/>
      <c r="B136" s="224" t="s">
        <v>625</v>
      </c>
      <c r="C136" s="225" t="s">
        <v>626</v>
      </c>
      <c r="D136" s="226" t="s">
        <v>777</v>
      </c>
      <c r="E136" s="227">
        <v>10</v>
      </c>
      <c r="F136" s="227">
        <v>10000000</v>
      </c>
      <c r="G136" s="227">
        <v>1000000</v>
      </c>
      <c r="H136" s="228">
        <v>200</v>
      </c>
      <c r="I136" s="227">
        <v>23188971</v>
      </c>
      <c r="J136" s="229">
        <f t="shared" si="16"/>
        <v>115944.855</v>
      </c>
      <c r="K136" s="228">
        <v>200</v>
      </c>
      <c r="L136" s="232">
        <v>23188971</v>
      </c>
      <c r="M136" s="233">
        <f t="shared" si="17"/>
        <v>115944.855</v>
      </c>
      <c r="N136" s="234">
        <v>200</v>
      </c>
      <c r="O136" s="227">
        <v>23188969</v>
      </c>
      <c r="P136" s="229">
        <f t="shared" si="18"/>
        <v>115944.845</v>
      </c>
      <c r="Q136" s="227">
        <f t="shared" si="19"/>
        <v>-884055.15500000003</v>
      </c>
      <c r="R136" s="227">
        <f t="shared" si="20"/>
        <v>-9.9999999947613105E-3</v>
      </c>
      <c r="S136" s="246">
        <f t="shared" si="21"/>
        <v>-9.9999999947613105E-3</v>
      </c>
    </row>
    <row r="137" spans="1:19" ht="24">
      <c r="A137" s="134"/>
      <c r="B137" s="224" t="s">
        <v>627</v>
      </c>
      <c r="C137" s="225" t="s">
        <v>628</v>
      </c>
      <c r="D137" s="226" t="s">
        <v>777</v>
      </c>
      <c r="E137" s="227"/>
      <c r="F137" s="227">
        <v>9000000</v>
      </c>
      <c r="G137" s="227"/>
      <c r="H137" s="228">
        <v>150</v>
      </c>
      <c r="I137" s="227">
        <v>13000000</v>
      </c>
      <c r="J137" s="229">
        <f t="shared" si="16"/>
        <v>86666.666666666672</v>
      </c>
      <c r="K137" s="228">
        <v>150</v>
      </c>
      <c r="L137" s="232">
        <v>13000000</v>
      </c>
      <c r="M137" s="233">
        <f t="shared" si="17"/>
        <v>86666.666666666672</v>
      </c>
      <c r="N137" s="234">
        <v>150</v>
      </c>
      <c r="O137" s="227">
        <v>13000000</v>
      </c>
      <c r="P137" s="229">
        <f t="shared" si="18"/>
        <v>86666.666666666672</v>
      </c>
      <c r="Q137" s="227">
        <f t="shared" si="19"/>
        <v>86666.666666666672</v>
      </c>
      <c r="R137" s="227">
        <f t="shared" si="20"/>
        <v>0</v>
      </c>
      <c r="S137" s="246">
        <f t="shared" si="21"/>
        <v>0</v>
      </c>
    </row>
    <row r="138" spans="1:19">
      <c r="A138" s="134"/>
      <c r="B138" s="224" t="s">
        <v>629</v>
      </c>
      <c r="C138" s="225" t="s">
        <v>630</v>
      </c>
      <c r="D138" s="226" t="s">
        <v>775</v>
      </c>
      <c r="E138" s="227"/>
      <c r="F138" s="227">
        <v>0</v>
      </c>
      <c r="G138" s="227"/>
      <c r="H138" s="228">
        <v>1</v>
      </c>
      <c r="I138" s="227">
        <v>1777460</v>
      </c>
      <c r="J138" s="229">
        <f t="shared" si="16"/>
        <v>1777460</v>
      </c>
      <c r="K138" s="228">
        <v>1</v>
      </c>
      <c r="L138" s="232">
        <v>1777460</v>
      </c>
      <c r="M138" s="233">
        <f t="shared" si="17"/>
        <v>1777460</v>
      </c>
      <c r="N138" s="234">
        <v>1</v>
      </c>
      <c r="O138" s="227">
        <v>1777264</v>
      </c>
      <c r="P138" s="229">
        <f t="shared" si="18"/>
        <v>1777264</v>
      </c>
      <c r="Q138" s="227">
        <f t="shared" si="19"/>
        <v>1777264</v>
      </c>
      <c r="R138" s="227">
        <f t="shared" si="20"/>
        <v>-196</v>
      </c>
      <c r="S138" s="246">
        <f t="shared" si="21"/>
        <v>-196</v>
      </c>
    </row>
    <row r="139" spans="1:19">
      <c r="A139" s="134"/>
      <c r="B139" s="224" t="s">
        <v>631</v>
      </c>
      <c r="C139" s="225" t="s">
        <v>632</v>
      </c>
      <c r="D139" s="226" t="s">
        <v>775</v>
      </c>
      <c r="E139" s="227"/>
      <c r="F139" s="227">
        <v>0</v>
      </c>
      <c r="G139" s="227"/>
      <c r="H139" s="228">
        <v>1</v>
      </c>
      <c r="I139" s="227">
        <v>3128237</v>
      </c>
      <c r="J139" s="229">
        <f t="shared" si="16"/>
        <v>3128237</v>
      </c>
      <c r="K139" s="228">
        <v>1</v>
      </c>
      <c r="L139" s="232">
        <v>3128237</v>
      </c>
      <c r="M139" s="233">
        <f t="shared" si="17"/>
        <v>3128237</v>
      </c>
      <c r="N139" s="234">
        <v>1</v>
      </c>
      <c r="O139" s="227">
        <v>3128237</v>
      </c>
      <c r="P139" s="229">
        <f t="shared" si="18"/>
        <v>3128237</v>
      </c>
      <c r="Q139" s="227">
        <f t="shared" si="19"/>
        <v>3128237</v>
      </c>
      <c r="R139" s="227">
        <f t="shared" si="20"/>
        <v>0</v>
      </c>
      <c r="S139" s="246">
        <f t="shared" si="21"/>
        <v>0</v>
      </c>
    </row>
    <row r="140" spans="1:19">
      <c r="A140" s="134"/>
      <c r="B140" s="224" t="s">
        <v>633</v>
      </c>
      <c r="C140" s="225" t="s">
        <v>634</v>
      </c>
      <c r="D140" s="226" t="s">
        <v>775</v>
      </c>
      <c r="E140" s="227"/>
      <c r="F140" s="227">
        <v>2506152</v>
      </c>
      <c r="G140" s="227"/>
      <c r="H140" s="228">
        <v>1</v>
      </c>
      <c r="I140" s="227">
        <v>914774</v>
      </c>
      <c r="J140" s="229">
        <f t="shared" si="16"/>
        <v>914774</v>
      </c>
      <c r="K140" s="228">
        <v>1</v>
      </c>
      <c r="L140" s="232">
        <v>914774</v>
      </c>
      <c r="M140" s="233">
        <f t="shared" si="17"/>
        <v>914774</v>
      </c>
      <c r="N140" s="234">
        <v>1</v>
      </c>
      <c r="O140" s="227">
        <v>914124</v>
      </c>
      <c r="P140" s="229">
        <f t="shared" si="18"/>
        <v>914124</v>
      </c>
      <c r="Q140" s="227">
        <f t="shared" si="19"/>
        <v>914124</v>
      </c>
      <c r="R140" s="227">
        <f t="shared" si="20"/>
        <v>-650</v>
      </c>
      <c r="S140" s="246">
        <f t="shared" si="21"/>
        <v>-650</v>
      </c>
    </row>
    <row r="141" spans="1:19" ht="48">
      <c r="A141" s="134"/>
      <c r="B141" s="224" t="s">
        <v>635</v>
      </c>
      <c r="C141" s="225" t="s">
        <v>785</v>
      </c>
      <c r="D141" s="226" t="s">
        <v>783</v>
      </c>
      <c r="E141" s="227"/>
      <c r="F141" s="227">
        <v>0</v>
      </c>
      <c r="G141" s="227"/>
      <c r="H141" s="228">
        <v>0.5</v>
      </c>
      <c r="I141" s="227">
        <v>38000000</v>
      </c>
      <c r="J141" s="229">
        <f t="shared" si="16"/>
        <v>76000000</v>
      </c>
      <c r="K141" s="228">
        <v>0.5</v>
      </c>
      <c r="L141" s="232">
        <v>58000000</v>
      </c>
      <c r="M141" s="233">
        <f t="shared" si="17"/>
        <v>116000000</v>
      </c>
      <c r="N141" s="234">
        <v>0.5</v>
      </c>
      <c r="O141" s="227">
        <v>50111604</v>
      </c>
      <c r="P141" s="229">
        <f t="shared" si="18"/>
        <v>100223208</v>
      </c>
      <c r="Q141" s="227">
        <f t="shared" si="19"/>
        <v>100223208</v>
      </c>
      <c r="R141" s="227">
        <f t="shared" si="20"/>
        <v>24223208</v>
      </c>
      <c r="S141" s="246">
        <f t="shared" si="21"/>
        <v>-15776792</v>
      </c>
    </row>
    <row r="142" spans="1:19" ht="24">
      <c r="A142" s="134"/>
      <c r="B142" s="224" t="s">
        <v>637</v>
      </c>
      <c r="C142" s="225" t="s">
        <v>786</v>
      </c>
      <c r="D142" s="226" t="s">
        <v>777</v>
      </c>
      <c r="E142" s="227"/>
      <c r="F142" s="227">
        <v>19492622</v>
      </c>
      <c r="G142" s="227"/>
      <c r="H142" s="228">
        <v>2500</v>
      </c>
      <c r="I142" s="227">
        <v>45000000</v>
      </c>
      <c r="J142" s="229">
        <f t="shared" si="16"/>
        <v>18000</v>
      </c>
      <c r="K142" s="228">
        <v>2500</v>
      </c>
      <c r="L142" s="232">
        <v>45000000</v>
      </c>
      <c r="M142" s="233">
        <f t="shared" si="17"/>
        <v>18000</v>
      </c>
      <c r="N142" s="234">
        <v>2500</v>
      </c>
      <c r="O142" s="227">
        <v>43999742</v>
      </c>
      <c r="P142" s="229">
        <f t="shared" si="18"/>
        <v>17599.896799999999</v>
      </c>
      <c r="Q142" s="227">
        <f t="shared" si="19"/>
        <v>17599.896799999999</v>
      </c>
      <c r="R142" s="227">
        <f t="shared" si="20"/>
        <v>-400.10320000000138</v>
      </c>
      <c r="S142" s="246">
        <f t="shared" si="21"/>
        <v>-400.10320000000138</v>
      </c>
    </row>
    <row r="143" spans="1:19">
      <c r="A143" s="134"/>
      <c r="B143" s="224" t="s">
        <v>639</v>
      </c>
      <c r="C143" s="225" t="s">
        <v>640</v>
      </c>
      <c r="D143" s="226" t="s">
        <v>777</v>
      </c>
      <c r="E143" s="227"/>
      <c r="F143" s="227">
        <v>2005680</v>
      </c>
      <c r="G143" s="227"/>
      <c r="H143" s="228">
        <v>150</v>
      </c>
      <c r="I143" s="227">
        <v>22073730</v>
      </c>
      <c r="J143" s="229">
        <f t="shared" si="16"/>
        <v>147158.20000000001</v>
      </c>
      <c r="K143" s="228">
        <v>150</v>
      </c>
      <c r="L143" s="232">
        <v>22073730</v>
      </c>
      <c r="M143" s="233">
        <f t="shared" si="17"/>
        <v>147158.20000000001</v>
      </c>
      <c r="N143" s="234">
        <v>150</v>
      </c>
      <c r="O143" s="227">
        <v>22073730</v>
      </c>
      <c r="P143" s="229">
        <f t="shared" si="18"/>
        <v>147158.20000000001</v>
      </c>
      <c r="Q143" s="227">
        <f t="shared" si="19"/>
        <v>147158.20000000001</v>
      </c>
      <c r="R143" s="227">
        <f t="shared" si="20"/>
        <v>0</v>
      </c>
      <c r="S143" s="246">
        <f t="shared" si="21"/>
        <v>0</v>
      </c>
    </row>
    <row r="144" spans="1:19" ht="24">
      <c r="A144" s="134"/>
      <c r="B144" s="224" t="s">
        <v>641</v>
      </c>
      <c r="C144" s="225" t="s">
        <v>642</v>
      </c>
      <c r="D144" s="226" t="s">
        <v>777</v>
      </c>
      <c r="E144" s="227"/>
      <c r="F144" s="227">
        <v>0</v>
      </c>
      <c r="G144" s="227"/>
      <c r="H144" s="228">
        <v>200</v>
      </c>
      <c r="I144" s="227">
        <v>20000000</v>
      </c>
      <c r="J144" s="229">
        <f t="shared" si="16"/>
        <v>100000</v>
      </c>
      <c r="K144" s="228">
        <v>200</v>
      </c>
      <c r="L144" s="232">
        <v>25000000</v>
      </c>
      <c r="M144" s="233">
        <f t="shared" si="17"/>
        <v>125000</v>
      </c>
      <c r="N144" s="234">
        <v>200</v>
      </c>
      <c r="O144" s="227">
        <v>25000000</v>
      </c>
      <c r="P144" s="229">
        <f t="shared" si="18"/>
        <v>125000</v>
      </c>
      <c r="Q144" s="227">
        <f t="shared" si="19"/>
        <v>125000</v>
      </c>
      <c r="R144" s="227">
        <f t="shared" si="20"/>
        <v>25000</v>
      </c>
      <c r="S144" s="246">
        <f t="shared" si="21"/>
        <v>0</v>
      </c>
    </row>
    <row r="145" spans="1:19" ht="24">
      <c r="A145" s="134"/>
      <c r="B145" s="224" t="s">
        <v>643</v>
      </c>
      <c r="C145" s="225" t="s">
        <v>644</v>
      </c>
      <c r="D145" s="226" t="s">
        <v>777</v>
      </c>
      <c r="E145" s="227"/>
      <c r="F145" s="227">
        <v>0</v>
      </c>
      <c r="G145" s="227"/>
      <c r="H145" s="228">
        <v>100</v>
      </c>
      <c r="I145" s="227">
        <v>10000000</v>
      </c>
      <c r="J145" s="229">
        <f t="shared" si="16"/>
        <v>100000</v>
      </c>
      <c r="K145" s="228">
        <v>100</v>
      </c>
      <c r="L145" s="232">
        <v>15000000</v>
      </c>
      <c r="M145" s="233">
        <f t="shared" si="17"/>
        <v>150000</v>
      </c>
      <c r="N145" s="234">
        <v>100</v>
      </c>
      <c r="O145" s="227">
        <v>15000000</v>
      </c>
      <c r="P145" s="229">
        <f t="shared" si="18"/>
        <v>150000</v>
      </c>
      <c r="Q145" s="227">
        <f t="shared" si="19"/>
        <v>150000</v>
      </c>
      <c r="R145" s="227">
        <f t="shared" si="20"/>
        <v>50000</v>
      </c>
      <c r="S145" s="246">
        <f t="shared" si="21"/>
        <v>0</v>
      </c>
    </row>
    <row r="146" spans="1:19" ht="24">
      <c r="A146" s="134"/>
      <c r="B146" s="224" t="s">
        <v>645</v>
      </c>
      <c r="C146" s="225" t="s">
        <v>646</v>
      </c>
      <c r="D146" s="226" t="s">
        <v>777</v>
      </c>
      <c r="E146" s="227"/>
      <c r="F146" s="227">
        <v>15000000</v>
      </c>
      <c r="G146" s="227"/>
      <c r="H146" s="228">
        <v>200</v>
      </c>
      <c r="I146" s="227">
        <v>19000000</v>
      </c>
      <c r="J146" s="229">
        <f t="shared" si="16"/>
        <v>95000</v>
      </c>
      <c r="K146" s="228">
        <v>200</v>
      </c>
      <c r="L146" s="232">
        <v>41685293</v>
      </c>
      <c r="M146" s="233">
        <f t="shared" si="17"/>
        <v>208426.465</v>
      </c>
      <c r="N146" s="234">
        <v>200</v>
      </c>
      <c r="O146" s="227">
        <v>41685293</v>
      </c>
      <c r="P146" s="229">
        <f t="shared" si="18"/>
        <v>208426.465</v>
      </c>
      <c r="Q146" s="227">
        <f t="shared" si="19"/>
        <v>208426.465</v>
      </c>
      <c r="R146" s="227">
        <f t="shared" si="20"/>
        <v>113426.465</v>
      </c>
      <c r="S146" s="246">
        <f t="shared" si="21"/>
        <v>0</v>
      </c>
    </row>
    <row r="147" spans="1:19" ht="24">
      <c r="A147" s="134"/>
      <c r="B147" s="224" t="s">
        <v>647</v>
      </c>
      <c r="C147" s="225" t="s">
        <v>787</v>
      </c>
      <c r="D147" s="226" t="s">
        <v>777</v>
      </c>
      <c r="E147" s="227"/>
      <c r="F147" s="227">
        <v>7305543</v>
      </c>
      <c r="G147" s="227"/>
      <c r="H147" s="228">
        <v>60</v>
      </c>
      <c r="I147" s="227">
        <v>8000000</v>
      </c>
      <c r="J147" s="229">
        <f t="shared" si="16"/>
        <v>133333.33333333334</v>
      </c>
      <c r="K147" s="228">
        <v>60</v>
      </c>
      <c r="L147" s="232">
        <v>8000000</v>
      </c>
      <c r="M147" s="233">
        <f t="shared" si="17"/>
        <v>133333.33333333334</v>
      </c>
      <c r="N147" s="234">
        <v>60</v>
      </c>
      <c r="O147" s="227">
        <v>8000000</v>
      </c>
      <c r="P147" s="229">
        <f t="shared" si="18"/>
        <v>133333.33333333334</v>
      </c>
      <c r="Q147" s="227">
        <f t="shared" si="19"/>
        <v>133333.33333333334</v>
      </c>
      <c r="R147" s="227">
        <f t="shared" si="20"/>
        <v>0</v>
      </c>
      <c r="S147" s="246">
        <f t="shared" si="21"/>
        <v>0</v>
      </c>
    </row>
    <row r="148" spans="1:19" ht="24">
      <c r="A148" s="134"/>
      <c r="B148" s="224" t="s">
        <v>649</v>
      </c>
      <c r="C148" s="225" t="s">
        <v>650</v>
      </c>
      <c r="D148" s="226" t="s">
        <v>777</v>
      </c>
      <c r="E148" s="227"/>
      <c r="F148" s="227">
        <v>0</v>
      </c>
      <c r="G148" s="227"/>
      <c r="H148" s="228">
        <v>30</v>
      </c>
      <c r="I148" s="227">
        <v>5358297</v>
      </c>
      <c r="J148" s="229">
        <f t="shared" si="16"/>
        <v>178609.9</v>
      </c>
      <c r="K148" s="228">
        <v>30</v>
      </c>
      <c r="L148" s="232">
        <v>5358297</v>
      </c>
      <c r="M148" s="233">
        <f t="shared" si="17"/>
        <v>178609.9</v>
      </c>
      <c r="N148" s="234">
        <v>30</v>
      </c>
      <c r="O148" s="227">
        <v>5205602</v>
      </c>
      <c r="P148" s="229">
        <f t="shared" si="18"/>
        <v>173520.06666666668</v>
      </c>
      <c r="Q148" s="227">
        <f t="shared" si="19"/>
        <v>173520.06666666668</v>
      </c>
      <c r="R148" s="227">
        <f t="shared" si="20"/>
        <v>-5089.8333333333139</v>
      </c>
      <c r="S148" s="246">
        <f t="shared" si="21"/>
        <v>-5089.8333333333139</v>
      </c>
    </row>
    <row r="149" spans="1:19" ht="24">
      <c r="A149" s="134"/>
      <c r="B149" s="224" t="s">
        <v>651</v>
      </c>
      <c r="C149" s="225" t="s">
        <v>652</v>
      </c>
      <c r="D149" s="226" t="s">
        <v>777</v>
      </c>
      <c r="E149" s="227"/>
      <c r="F149" s="227">
        <v>8738400</v>
      </c>
      <c r="G149" s="227"/>
      <c r="H149" s="228">
        <v>180</v>
      </c>
      <c r="I149" s="227">
        <v>1267225</v>
      </c>
      <c r="J149" s="229">
        <f t="shared" si="16"/>
        <v>7040.1388888888887</v>
      </c>
      <c r="K149" s="228">
        <v>180</v>
      </c>
      <c r="L149" s="232">
        <v>1267225</v>
      </c>
      <c r="M149" s="233">
        <f t="shared" si="17"/>
        <v>7040.1388888888887</v>
      </c>
      <c r="N149" s="234">
        <v>180</v>
      </c>
      <c r="O149" s="227">
        <v>951960</v>
      </c>
      <c r="P149" s="229">
        <f t="shared" si="18"/>
        <v>5288.666666666667</v>
      </c>
      <c r="Q149" s="227">
        <f t="shared" si="19"/>
        <v>5288.666666666667</v>
      </c>
      <c r="R149" s="227">
        <f t="shared" si="20"/>
        <v>-1751.4722222222217</v>
      </c>
      <c r="S149" s="246">
        <f t="shared" si="21"/>
        <v>-1751.4722222222217</v>
      </c>
    </row>
    <row r="150" spans="1:19" ht="24">
      <c r="A150" s="134"/>
      <c r="B150" s="224" t="s">
        <v>653</v>
      </c>
      <c r="C150" s="225" t="s">
        <v>654</v>
      </c>
      <c r="D150" s="226" t="s">
        <v>777</v>
      </c>
      <c r="E150" s="227"/>
      <c r="F150" s="227">
        <v>10000000</v>
      </c>
      <c r="G150" s="227"/>
      <c r="H150" s="228">
        <v>100</v>
      </c>
      <c r="I150" s="227">
        <v>10000000</v>
      </c>
      <c r="J150" s="229">
        <f t="shared" si="16"/>
        <v>100000</v>
      </c>
      <c r="K150" s="228">
        <v>100</v>
      </c>
      <c r="L150" s="232">
        <v>10000000</v>
      </c>
      <c r="M150" s="233">
        <f t="shared" si="17"/>
        <v>100000</v>
      </c>
      <c r="N150" s="234">
        <v>100</v>
      </c>
      <c r="O150" s="227">
        <v>10000000</v>
      </c>
      <c r="P150" s="229">
        <f t="shared" si="18"/>
        <v>100000</v>
      </c>
      <c r="Q150" s="227">
        <f t="shared" si="19"/>
        <v>100000</v>
      </c>
      <c r="R150" s="227">
        <f t="shared" si="20"/>
        <v>0</v>
      </c>
      <c r="S150" s="246">
        <f t="shared" si="21"/>
        <v>0</v>
      </c>
    </row>
    <row r="151" spans="1:19" ht="24">
      <c r="A151" s="134"/>
      <c r="B151" s="224" t="s">
        <v>655</v>
      </c>
      <c r="C151" s="225" t="s">
        <v>656</v>
      </c>
      <c r="D151" s="226" t="s">
        <v>777</v>
      </c>
      <c r="E151" s="227"/>
      <c r="F151" s="227">
        <v>13164678</v>
      </c>
      <c r="G151" s="227"/>
      <c r="H151" s="228">
        <v>200</v>
      </c>
      <c r="I151" s="227">
        <v>578233</v>
      </c>
      <c r="J151" s="229">
        <f t="shared" si="16"/>
        <v>2891.165</v>
      </c>
      <c r="K151" s="228">
        <v>200</v>
      </c>
      <c r="L151" s="232">
        <v>578233</v>
      </c>
      <c r="M151" s="233">
        <f t="shared" si="17"/>
        <v>2891.165</v>
      </c>
      <c r="N151" s="234">
        <v>200</v>
      </c>
      <c r="O151" s="227">
        <v>578232</v>
      </c>
      <c r="P151" s="229">
        <f t="shared" si="18"/>
        <v>2891.16</v>
      </c>
      <c r="Q151" s="227">
        <f t="shared" si="19"/>
        <v>2891.16</v>
      </c>
      <c r="R151" s="227">
        <f t="shared" si="20"/>
        <v>-5.0000000001091394E-3</v>
      </c>
      <c r="S151" s="246">
        <f t="shared" si="21"/>
        <v>-5.0000000001091394E-3</v>
      </c>
    </row>
    <row r="152" spans="1:19" ht="24">
      <c r="A152" s="134"/>
      <c r="B152" s="224" t="s">
        <v>657</v>
      </c>
      <c r="C152" s="225" t="s">
        <v>658</v>
      </c>
      <c r="D152" s="226" t="s">
        <v>777</v>
      </c>
      <c r="E152" s="227"/>
      <c r="F152" s="227">
        <v>10000000</v>
      </c>
      <c r="G152" s="227"/>
      <c r="H152" s="228">
        <v>250</v>
      </c>
      <c r="I152" s="227">
        <v>15627598</v>
      </c>
      <c r="J152" s="229">
        <f t="shared" si="16"/>
        <v>62510.392</v>
      </c>
      <c r="K152" s="228">
        <v>250</v>
      </c>
      <c r="L152" s="232">
        <v>15627598</v>
      </c>
      <c r="M152" s="233">
        <f t="shared" si="17"/>
        <v>62510.392</v>
      </c>
      <c r="N152" s="234">
        <v>250</v>
      </c>
      <c r="O152" s="227">
        <v>15627593</v>
      </c>
      <c r="P152" s="229">
        <f t="shared" si="18"/>
        <v>62510.372000000003</v>
      </c>
      <c r="Q152" s="227">
        <f t="shared" si="19"/>
        <v>62510.372000000003</v>
      </c>
      <c r="R152" s="227">
        <f t="shared" si="20"/>
        <v>-1.9999999996798579E-2</v>
      </c>
      <c r="S152" s="246">
        <f t="shared" si="21"/>
        <v>-1.9999999996798579E-2</v>
      </c>
    </row>
    <row r="153" spans="1:19" ht="36">
      <c r="A153" s="134"/>
      <c r="B153" s="224" t="s">
        <v>659</v>
      </c>
      <c r="C153" s="225" t="s">
        <v>788</v>
      </c>
      <c r="D153" s="226" t="s">
        <v>777</v>
      </c>
      <c r="E153" s="227"/>
      <c r="F153" s="227">
        <v>0</v>
      </c>
      <c r="G153" s="227"/>
      <c r="H153" s="228">
        <v>100</v>
      </c>
      <c r="I153" s="227">
        <v>15314848</v>
      </c>
      <c r="J153" s="229">
        <f t="shared" si="16"/>
        <v>153148.48000000001</v>
      </c>
      <c r="K153" s="228">
        <v>100</v>
      </c>
      <c r="L153" s="232">
        <v>15314848</v>
      </c>
      <c r="M153" s="233">
        <f t="shared" si="17"/>
        <v>153148.48000000001</v>
      </c>
      <c r="N153" s="234">
        <v>100</v>
      </c>
      <c r="O153" s="227">
        <v>14626438</v>
      </c>
      <c r="P153" s="229">
        <f t="shared" si="18"/>
        <v>146264.38</v>
      </c>
      <c r="Q153" s="227">
        <f t="shared" si="19"/>
        <v>146264.38</v>
      </c>
      <c r="R153" s="227">
        <f t="shared" si="20"/>
        <v>-6884.1000000000058</v>
      </c>
      <c r="S153" s="246">
        <f t="shared" si="21"/>
        <v>-6884.1000000000058</v>
      </c>
    </row>
    <row r="154" spans="1:19">
      <c r="A154" s="134"/>
      <c r="B154" s="224" t="s">
        <v>661</v>
      </c>
      <c r="C154" s="225" t="s">
        <v>662</v>
      </c>
      <c r="D154" s="226" t="s">
        <v>777</v>
      </c>
      <c r="E154" s="227"/>
      <c r="F154" s="227">
        <v>0</v>
      </c>
      <c r="G154" s="227"/>
      <c r="H154" s="228">
        <v>200</v>
      </c>
      <c r="I154" s="227">
        <v>12061518</v>
      </c>
      <c r="J154" s="229">
        <f t="shared" si="16"/>
        <v>60307.59</v>
      </c>
      <c r="K154" s="228">
        <v>200</v>
      </c>
      <c r="L154" s="232">
        <v>12061518</v>
      </c>
      <c r="M154" s="233">
        <f t="shared" si="17"/>
        <v>60307.59</v>
      </c>
      <c r="N154" s="234">
        <v>200</v>
      </c>
      <c r="O154" s="227">
        <v>12061269</v>
      </c>
      <c r="P154" s="229">
        <f t="shared" si="18"/>
        <v>60306.345000000001</v>
      </c>
      <c r="Q154" s="227">
        <f t="shared" si="19"/>
        <v>60306.345000000001</v>
      </c>
      <c r="R154" s="227">
        <f t="shared" si="20"/>
        <v>-1.2449999999953434</v>
      </c>
      <c r="S154" s="246">
        <f t="shared" si="21"/>
        <v>-1.2449999999953434</v>
      </c>
    </row>
    <row r="155" spans="1:19" ht="24">
      <c r="A155" s="134"/>
      <c r="B155" s="224" t="s">
        <v>663</v>
      </c>
      <c r="C155" s="225" t="s">
        <v>664</v>
      </c>
      <c r="D155" s="226" t="s">
        <v>777</v>
      </c>
      <c r="E155" s="227"/>
      <c r="F155" s="227">
        <v>0</v>
      </c>
      <c r="G155" s="227"/>
      <c r="H155" s="228">
        <v>170</v>
      </c>
      <c r="I155" s="227">
        <v>16683196</v>
      </c>
      <c r="J155" s="229">
        <f t="shared" si="16"/>
        <v>98136.447058823527</v>
      </c>
      <c r="K155" s="228">
        <v>170</v>
      </c>
      <c r="L155" s="232">
        <v>16683196</v>
      </c>
      <c r="M155" s="233">
        <f t="shared" si="17"/>
        <v>98136.447058823527</v>
      </c>
      <c r="N155" s="234">
        <v>170</v>
      </c>
      <c r="O155" s="227">
        <v>16114266</v>
      </c>
      <c r="P155" s="229">
        <f t="shared" si="18"/>
        <v>94789.8</v>
      </c>
      <c r="Q155" s="227">
        <f t="shared" si="19"/>
        <v>94789.8</v>
      </c>
      <c r="R155" s="227">
        <f t="shared" si="20"/>
        <v>-3346.6470588235243</v>
      </c>
      <c r="S155" s="246">
        <f t="shared" si="21"/>
        <v>-3346.6470588235243</v>
      </c>
    </row>
    <row r="156" spans="1:19">
      <c r="A156" s="134"/>
      <c r="B156" s="224" t="s">
        <v>669</v>
      </c>
      <c r="C156" s="225" t="s">
        <v>670</v>
      </c>
      <c r="D156" s="226" t="s">
        <v>789</v>
      </c>
      <c r="E156" s="227"/>
      <c r="F156" s="227">
        <v>18054296</v>
      </c>
      <c r="G156" s="227"/>
      <c r="H156" s="228">
        <v>1</v>
      </c>
      <c r="I156" s="227">
        <v>27081445</v>
      </c>
      <c r="J156" s="229">
        <f t="shared" si="16"/>
        <v>27081445</v>
      </c>
      <c r="K156" s="228">
        <v>1</v>
      </c>
      <c r="L156" s="232">
        <v>72217186</v>
      </c>
      <c r="M156" s="233">
        <f t="shared" si="17"/>
        <v>72217186</v>
      </c>
      <c r="N156" s="234">
        <v>1</v>
      </c>
      <c r="O156" s="227">
        <v>72214311</v>
      </c>
      <c r="P156" s="229">
        <f t="shared" si="18"/>
        <v>72214311</v>
      </c>
      <c r="Q156" s="227">
        <f t="shared" si="19"/>
        <v>72214311</v>
      </c>
      <c r="R156" s="227">
        <f t="shared" si="20"/>
        <v>45132866</v>
      </c>
      <c r="S156" s="246">
        <f t="shared" si="21"/>
        <v>-2875</v>
      </c>
    </row>
    <row r="157" spans="1:19">
      <c r="A157" s="134"/>
      <c r="B157" s="224" t="s">
        <v>671</v>
      </c>
      <c r="C157" s="225" t="s">
        <v>672</v>
      </c>
      <c r="D157" s="226" t="s">
        <v>789</v>
      </c>
      <c r="E157" s="227"/>
      <c r="F157" s="227">
        <v>15850948</v>
      </c>
      <c r="G157" s="227"/>
      <c r="H157" s="228">
        <v>1</v>
      </c>
      <c r="I157" s="227">
        <v>23776424</v>
      </c>
      <c r="J157" s="229">
        <f t="shared" si="16"/>
        <v>23776424</v>
      </c>
      <c r="K157" s="228">
        <v>1</v>
      </c>
      <c r="L157" s="232">
        <v>23776424</v>
      </c>
      <c r="M157" s="233">
        <f t="shared" si="17"/>
        <v>23776424</v>
      </c>
      <c r="N157" s="234">
        <v>1</v>
      </c>
      <c r="O157" s="227">
        <v>19635736</v>
      </c>
      <c r="P157" s="229">
        <f t="shared" si="18"/>
        <v>19635736</v>
      </c>
      <c r="Q157" s="227">
        <f t="shared" si="19"/>
        <v>19635736</v>
      </c>
      <c r="R157" s="227">
        <f t="shared" si="20"/>
        <v>-4140688</v>
      </c>
      <c r="S157" s="246">
        <f t="shared" si="21"/>
        <v>-4140688</v>
      </c>
    </row>
    <row r="158" spans="1:19">
      <c r="A158" s="134"/>
      <c r="B158" s="224" t="s">
        <v>673</v>
      </c>
      <c r="C158" s="225" t="s">
        <v>674</v>
      </c>
      <c r="D158" s="226" t="s">
        <v>789</v>
      </c>
      <c r="E158" s="227"/>
      <c r="F158" s="227">
        <v>0</v>
      </c>
      <c r="G158" s="227"/>
      <c r="H158" s="228">
        <v>0</v>
      </c>
      <c r="I158" s="227">
        <v>20000000</v>
      </c>
      <c r="J158" s="229"/>
      <c r="K158" s="228">
        <v>0</v>
      </c>
      <c r="L158" s="232">
        <v>20000000</v>
      </c>
      <c r="M158" s="233"/>
      <c r="N158" s="234">
        <v>0</v>
      </c>
      <c r="O158" s="227">
        <v>20000000</v>
      </c>
      <c r="P158" s="229"/>
      <c r="Q158" s="227">
        <f t="shared" si="19"/>
        <v>0</v>
      </c>
      <c r="R158" s="227">
        <f t="shared" si="20"/>
        <v>0</v>
      </c>
      <c r="S158" s="246">
        <f t="shared" si="21"/>
        <v>0</v>
      </c>
    </row>
    <row r="159" spans="1:19">
      <c r="A159" s="134"/>
      <c r="B159" s="224" t="s">
        <v>675</v>
      </c>
      <c r="C159" s="225" t="s">
        <v>676</v>
      </c>
      <c r="D159" s="226" t="s">
        <v>789</v>
      </c>
      <c r="E159" s="227"/>
      <c r="F159" s="227">
        <v>50400000</v>
      </c>
      <c r="G159" s="227"/>
      <c r="H159" s="228">
        <v>1</v>
      </c>
      <c r="I159" s="227">
        <v>135600000</v>
      </c>
      <c r="J159" s="229">
        <f t="shared" si="16"/>
        <v>135600000</v>
      </c>
      <c r="K159" s="228">
        <v>1</v>
      </c>
      <c r="L159" s="232">
        <v>135600000</v>
      </c>
      <c r="M159" s="233">
        <f t="shared" si="17"/>
        <v>135600000</v>
      </c>
      <c r="N159" s="234">
        <v>1</v>
      </c>
      <c r="O159" s="227">
        <v>135600000</v>
      </c>
      <c r="P159" s="229">
        <f t="shared" si="18"/>
        <v>135600000</v>
      </c>
      <c r="Q159" s="227">
        <f t="shared" si="19"/>
        <v>135600000</v>
      </c>
      <c r="R159" s="227">
        <f t="shared" si="20"/>
        <v>0</v>
      </c>
      <c r="S159" s="246">
        <f t="shared" si="21"/>
        <v>0</v>
      </c>
    </row>
    <row r="160" spans="1:19" ht="24">
      <c r="A160" s="134"/>
      <c r="B160" s="224" t="s">
        <v>677</v>
      </c>
      <c r="C160" s="225" t="s">
        <v>678</v>
      </c>
      <c r="D160" s="226" t="s">
        <v>783</v>
      </c>
      <c r="E160" s="227"/>
      <c r="F160" s="227">
        <v>9689010</v>
      </c>
      <c r="G160" s="227"/>
      <c r="H160" s="228">
        <v>0.4</v>
      </c>
      <c r="I160" s="227">
        <v>54785941</v>
      </c>
      <c r="J160" s="229">
        <f t="shared" si="16"/>
        <v>136964852.5</v>
      </c>
      <c r="K160" s="228">
        <v>0.4</v>
      </c>
      <c r="L160" s="232">
        <v>54785941</v>
      </c>
      <c r="M160" s="233">
        <f t="shared" si="17"/>
        <v>136964852.5</v>
      </c>
      <c r="N160" s="234">
        <v>0.4</v>
      </c>
      <c r="O160" s="227">
        <v>54785941</v>
      </c>
      <c r="P160" s="229">
        <f t="shared" si="18"/>
        <v>136964852.5</v>
      </c>
      <c r="Q160" s="227">
        <f t="shared" si="19"/>
        <v>136964852.5</v>
      </c>
      <c r="R160" s="227">
        <f t="shared" si="20"/>
        <v>0</v>
      </c>
      <c r="S160" s="246">
        <f t="shared" si="21"/>
        <v>0</v>
      </c>
    </row>
    <row r="161" spans="1:19" ht="24">
      <c r="A161" s="134"/>
      <c r="B161" s="224" t="s">
        <v>679</v>
      </c>
      <c r="C161" s="225" t="s">
        <v>680</v>
      </c>
      <c r="D161" s="226" t="s">
        <v>783</v>
      </c>
      <c r="E161" s="227"/>
      <c r="F161" s="227">
        <v>0</v>
      </c>
      <c r="G161" s="227"/>
      <c r="H161" s="228">
        <v>0</v>
      </c>
      <c r="I161" s="227">
        <v>0</v>
      </c>
      <c r="J161" s="243">
        <v>0</v>
      </c>
      <c r="K161" s="228">
        <v>0.3</v>
      </c>
      <c r="L161" s="232">
        <v>0</v>
      </c>
      <c r="M161" s="233">
        <f t="shared" si="17"/>
        <v>0</v>
      </c>
      <c r="N161" s="234">
        <v>0</v>
      </c>
      <c r="O161" s="227">
        <v>0</v>
      </c>
      <c r="P161" s="229"/>
      <c r="Q161" s="227">
        <f t="shared" si="19"/>
        <v>0</v>
      </c>
      <c r="R161" s="227">
        <f t="shared" si="20"/>
        <v>0</v>
      </c>
      <c r="S161" s="246">
        <f t="shared" si="21"/>
        <v>0</v>
      </c>
    </row>
    <row r="162" spans="1:19" ht="24">
      <c r="A162" s="134"/>
      <c r="B162" s="224" t="s">
        <v>681</v>
      </c>
      <c r="C162" s="225" t="s">
        <v>790</v>
      </c>
      <c r="D162" s="226" t="s">
        <v>791</v>
      </c>
      <c r="E162" s="227"/>
      <c r="F162" s="227">
        <v>0</v>
      </c>
      <c r="G162" s="227"/>
      <c r="H162" s="228">
        <v>0</v>
      </c>
      <c r="I162" s="227">
        <v>0</v>
      </c>
      <c r="J162" s="243">
        <v>0</v>
      </c>
      <c r="K162" s="228">
        <v>1</v>
      </c>
      <c r="L162" s="232">
        <v>7330000</v>
      </c>
      <c r="M162" s="233">
        <f t="shared" si="17"/>
        <v>7330000</v>
      </c>
      <c r="N162" s="234">
        <v>1</v>
      </c>
      <c r="O162" s="227">
        <v>7290589</v>
      </c>
      <c r="P162" s="229">
        <f t="shared" si="18"/>
        <v>7290589</v>
      </c>
      <c r="Q162" s="227">
        <f t="shared" si="19"/>
        <v>7290589</v>
      </c>
      <c r="R162" s="227">
        <f t="shared" si="20"/>
        <v>7290589</v>
      </c>
      <c r="S162" s="246">
        <f t="shared" si="21"/>
        <v>-39411</v>
      </c>
    </row>
    <row r="163" spans="1:19" ht="24">
      <c r="A163" s="134"/>
      <c r="B163" s="224" t="s">
        <v>683</v>
      </c>
      <c r="C163" s="225" t="s">
        <v>684</v>
      </c>
      <c r="D163" s="226" t="s">
        <v>783</v>
      </c>
      <c r="E163" s="227"/>
      <c r="F163" s="227">
        <v>0</v>
      </c>
      <c r="G163" s="227"/>
      <c r="H163" s="228">
        <v>0</v>
      </c>
      <c r="I163" s="227">
        <v>0</v>
      </c>
      <c r="J163" s="243">
        <v>0</v>
      </c>
      <c r="K163" s="228">
        <v>0.4</v>
      </c>
      <c r="L163" s="232">
        <v>16500000</v>
      </c>
      <c r="M163" s="233">
        <f t="shared" si="17"/>
        <v>41250000</v>
      </c>
      <c r="N163" s="234">
        <v>0.4</v>
      </c>
      <c r="O163" s="227">
        <v>16448464</v>
      </c>
      <c r="P163" s="229">
        <f t="shared" si="18"/>
        <v>41121160</v>
      </c>
      <c r="Q163" s="227">
        <f t="shared" si="19"/>
        <v>41121160</v>
      </c>
      <c r="R163" s="227">
        <f t="shared" si="20"/>
        <v>41121160</v>
      </c>
      <c r="S163" s="246">
        <f t="shared" si="21"/>
        <v>-128840</v>
      </c>
    </row>
    <row r="164" spans="1:19">
      <c r="A164" s="134"/>
      <c r="B164" s="224" t="s">
        <v>685</v>
      </c>
      <c r="C164" s="225" t="s">
        <v>686</v>
      </c>
      <c r="D164" s="226" t="s">
        <v>783</v>
      </c>
      <c r="E164" s="227"/>
      <c r="F164" s="227">
        <v>0</v>
      </c>
      <c r="G164" s="227"/>
      <c r="H164" s="228">
        <v>0</v>
      </c>
      <c r="I164" s="227">
        <v>0</v>
      </c>
      <c r="J164" s="243">
        <v>0</v>
      </c>
      <c r="K164" s="228">
        <v>0.3</v>
      </c>
      <c r="L164" s="232">
        <v>26639797</v>
      </c>
      <c r="M164" s="233">
        <f t="shared" ref="M164:M190" si="22">+L164/K164</f>
        <v>88799323.333333343</v>
      </c>
      <c r="N164" s="234">
        <v>0.3</v>
      </c>
      <c r="O164" s="227">
        <v>26639797</v>
      </c>
      <c r="P164" s="229">
        <f t="shared" ref="P164:P190" si="23">+O164/N164</f>
        <v>88799323.333333343</v>
      </c>
      <c r="Q164" s="227">
        <f t="shared" ref="Q164:Q190" si="24">+P164-G164</f>
        <v>88799323.333333343</v>
      </c>
      <c r="R164" s="227">
        <f t="shared" ref="R164:R190" si="25">+P164-J164</f>
        <v>88799323.333333343</v>
      </c>
      <c r="S164" s="246">
        <f t="shared" ref="S164:S190" si="26">+P164-M164</f>
        <v>0</v>
      </c>
    </row>
    <row r="165" spans="1:19" ht="24">
      <c r="A165" s="134"/>
      <c r="B165" s="224" t="s">
        <v>701</v>
      </c>
      <c r="C165" s="225" t="s">
        <v>702</v>
      </c>
      <c r="D165" s="226"/>
      <c r="E165" s="227"/>
      <c r="F165" s="227"/>
      <c r="G165" s="227"/>
      <c r="H165" s="228"/>
      <c r="I165" s="227">
        <v>0</v>
      </c>
      <c r="J165" s="229">
        <v>0</v>
      </c>
      <c r="K165" s="228"/>
      <c r="L165" s="232">
        <v>180000</v>
      </c>
      <c r="M165" s="233"/>
      <c r="N165" s="234"/>
      <c r="O165" s="227">
        <v>180000</v>
      </c>
      <c r="P165" s="229"/>
      <c r="Q165" s="227"/>
      <c r="R165" s="227"/>
      <c r="S165" s="246"/>
    </row>
    <row r="166" spans="1:19" ht="24">
      <c r="A166" s="134"/>
      <c r="B166" s="224" t="s">
        <v>707</v>
      </c>
      <c r="C166" s="225" t="s">
        <v>792</v>
      </c>
      <c r="D166" s="226" t="s">
        <v>783</v>
      </c>
      <c r="E166" s="227">
        <v>1</v>
      </c>
      <c r="F166" s="227">
        <v>45694840</v>
      </c>
      <c r="G166" s="227">
        <v>45694840</v>
      </c>
      <c r="H166" s="228"/>
      <c r="I166" s="227">
        <v>10000000</v>
      </c>
      <c r="J166" s="229">
        <v>0</v>
      </c>
      <c r="K166" s="228"/>
      <c r="L166" s="232">
        <v>10000000</v>
      </c>
      <c r="M166" s="233"/>
      <c r="N166" s="234">
        <v>0</v>
      </c>
      <c r="O166" s="227">
        <v>9997040</v>
      </c>
      <c r="P166" s="229"/>
      <c r="Q166" s="227">
        <f t="shared" si="24"/>
        <v>-45694840</v>
      </c>
      <c r="R166" s="227">
        <f t="shared" si="25"/>
        <v>0</v>
      </c>
      <c r="S166" s="246">
        <f t="shared" si="26"/>
        <v>0</v>
      </c>
    </row>
    <row r="167" spans="1:19" ht="24">
      <c r="A167" s="134"/>
      <c r="B167" s="224" t="s">
        <v>721</v>
      </c>
      <c r="C167" s="225" t="s">
        <v>722</v>
      </c>
      <c r="D167" s="226" t="s">
        <v>783</v>
      </c>
      <c r="E167" s="227">
        <v>1</v>
      </c>
      <c r="F167" s="227">
        <v>10000000</v>
      </c>
      <c r="G167" s="227">
        <v>10000000</v>
      </c>
      <c r="H167" s="228">
        <v>0.1</v>
      </c>
      <c r="I167" s="227">
        <v>24332053</v>
      </c>
      <c r="J167" s="229">
        <f t="shared" ref="J167:J185" si="27">+I167/H167</f>
        <v>243320530</v>
      </c>
      <c r="K167" s="228">
        <v>0.1</v>
      </c>
      <c r="L167" s="232">
        <v>24332053</v>
      </c>
      <c r="M167" s="233">
        <f t="shared" si="22"/>
        <v>243320530</v>
      </c>
      <c r="N167" s="234">
        <v>0.1</v>
      </c>
      <c r="O167" s="227">
        <v>24332052</v>
      </c>
      <c r="P167" s="229">
        <f t="shared" si="23"/>
        <v>243320520</v>
      </c>
      <c r="Q167" s="227">
        <f t="shared" si="24"/>
        <v>233320520</v>
      </c>
      <c r="R167" s="227">
        <f t="shared" si="25"/>
        <v>-10</v>
      </c>
      <c r="S167" s="246">
        <f t="shared" si="26"/>
        <v>-10</v>
      </c>
    </row>
    <row r="168" spans="1:19">
      <c r="A168" s="134"/>
      <c r="B168" s="224" t="s">
        <v>723</v>
      </c>
      <c r="C168" s="225" t="s">
        <v>724</v>
      </c>
      <c r="D168" s="226" t="s">
        <v>783</v>
      </c>
      <c r="E168" s="227"/>
      <c r="F168" s="227">
        <v>0</v>
      </c>
      <c r="G168" s="227"/>
      <c r="H168" s="228">
        <v>0.2</v>
      </c>
      <c r="I168" s="227">
        <v>50676708</v>
      </c>
      <c r="J168" s="229">
        <f t="shared" si="27"/>
        <v>253383540</v>
      </c>
      <c r="K168" s="228">
        <v>0.2</v>
      </c>
      <c r="L168" s="232">
        <v>50676708</v>
      </c>
      <c r="M168" s="233">
        <f t="shared" si="22"/>
        <v>253383540</v>
      </c>
      <c r="N168" s="234">
        <v>0.2</v>
      </c>
      <c r="O168" s="227">
        <v>50676708</v>
      </c>
      <c r="P168" s="229">
        <f t="shared" si="23"/>
        <v>253383540</v>
      </c>
      <c r="Q168" s="227">
        <f t="shared" si="24"/>
        <v>253383540</v>
      </c>
      <c r="R168" s="227">
        <f t="shared" si="25"/>
        <v>0</v>
      </c>
      <c r="S168" s="246">
        <f t="shared" si="26"/>
        <v>0</v>
      </c>
    </row>
    <row r="169" spans="1:19">
      <c r="A169" s="134"/>
      <c r="B169" s="224" t="s">
        <v>725</v>
      </c>
      <c r="C169" s="225" t="s">
        <v>726</v>
      </c>
      <c r="D169" s="226" t="s">
        <v>783</v>
      </c>
      <c r="E169" s="227">
        <v>1</v>
      </c>
      <c r="F169" s="227">
        <v>17822047</v>
      </c>
      <c r="G169" s="227">
        <v>17822047</v>
      </c>
      <c r="H169" s="228">
        <v>0</v>
      </c>
      <c r="I169" s="227">
        <v>15145047</v>
      </c>
      <c r="J169" s="229"/>
      <c r="K169" s="235">
        <v>0.04</v>
      </c>
      <c r="L169" s="232">
        <v>15145047</v>
      </c>
      <c r="M169" s="233">
        <f t="shared" si="22"/>
        <v>378626175</v>
      </c>
      <c r="N169" s="234">
        <v>0.04</v>
      </c>
      <c r="O169" s="227">
        <v>15145047</v>
      </c>
      <c r="P169" s="229">
        <f t="shared" si="23"/>
        <v>378626175</v>
      </c>
      <c r="Q169" s="227">
        <f t="shared" si="24"/>
        <v>360804128</v>
      </c>
      <c r="R169" s="227">
        <f t="shared" si="25"/>
        <v>378626175</v>
      </c>
      <c r="S169" s="246">
        <f t="shared" si="26"/>
        <v>0</v>
      </c>
    </row>
    <row r="170" spans="1:19" ht="24">
      <c r="A170" s="134"/>
      <c r="B170" s="224" t="s">
        <v>727</v>
      </c>
      <c r="C170" s="225" t="s">
        <v>728</v>
      </c>
      <c r="D170" s="226" t="s">
        <v>783</v>
      </c>
      <c r="E170" s="227">
        <v>1</v>
      </c>
      <c r="F170" s="227">
        <v>21042624</v>
      </c>
      <c r="G170" s="227">
        <v>21042624</v>
      </c>
      <c r="H170" s="228">
        <v>0.8</v>
      </c>
      <c r="I170" s="227">
        <v>31563937</v>
      </c>
      <c r="J170" s="229">
        <f t="shared" si="27"/>
        <v>39454921.25</v>
      </c>
      <c r="K170" s="228">
        <v>0.8</v>
      </c>
      <c r="L170" s="232">
        <v>83896643</v>
      </c>
      <c r="M170" s="233">
        <f t="shared" si="22"/>
        <v>104870803.75</v>
      </c>
      <c r="N170" s="234">
        <v>0.8</v>
      </c>
      <c r="O170" s="227">
        <v>83896643</v>
      </c>
      <c r="P170" s="229">
        <f t="shared" si="23"/>
        <v>104870803.75</v>
      </c>
      <c r="Q170" s="227">
        <f t="shared" si="24"/>
        <v>83828179.75</v>
      </c>
      <c r="R170" s="227">
        <f t="shared" si="25"/>
        <v>65415882.5</v>
      </c>
      <c r="S170" s="246">
        <f t="shared" si="26"/>
        <v>0</v>
      </c>
    </row>
    <row r="171" spans="1:19">
      <c r="A171" s="134"/>
      <c r="B171" s="224" t="s">
        <v>729</v>
      </c>
      <c r="C171" s="225" t="s">
        <v>730</v>
      </c>
      <c r="D171" s="226" t="s">
        <v>783</v>
      </c>
      <c r="E171" s="227">
        <v>1</v>
      </c>
      <c r="F171" s="227">
        <v>17122399</v>
      </c>
      <c r="G171" s="227">
        <v>17122399</v>
      </c>
      <c r="H171" s="228">
        <v>0</v>
      </c>
      <c r="I171" s="227">
        <v>25684498</v>
      </c>
      <c r="J171" s="229"/>
      <c r="K171" s="228">
        <v>0.04</v>
      </c>
      <c r="L171" s="232">
        <v>25684498</v>
      </c>
      <c r="M171" s="233">
        <f t="shared" si="22"/>
        <v>642112450</v>
      </c>
      <c r="N171" s="234">
        <v>0.04</v>
      </c>
      <c r="O171" s="227">
        <v>25683790</v>
      </c>
      <c r="P171" s="229">
        <f t="shared" si="23"/>
        <v>642094750</v>
      </c>
      <c r="Q171" s="227">
        <f t="shared" si="24"/>
        <v>624972351</v>
      </c>
      <c r="R171" s="227">
        <f t="shared" si="25"/>
        <v>642094750</v>
      </c>
      <c r="S171" s="246">
        <f t="shared" si="26"/>
        <v>-17700</v>
      </c>
    </row>
    <row r="172" spans="1:19">
      <c r="A172" s="134"/>
      <c r="B172" s="224" t="s">
        <v>733</v>
      </c>
      <c r="C172" s="225" t="s">
        <v>734</v>
      </c>
      <c r="D172" s="226" t="s">
        <v>783</v>
      </c>
      <c r="E172" s="227">
        <v>1</v>
      </c>
      <c r="F172" s="227">
        <v>28464452</v>
      </c>
      <c r="G172" s="227">
        <v>28464452</v>
      </c>
      <c r="H172" s="228">
        <v>3</v>
      </c>
      <c r="I172" s="227">
        <v>42696679</v>
      </c>
      <c r="J172" s="229">
        <f t="shared" si="27"/>
        <v>14232226.333333334</v>
      </c>
      <c r="K172" s="228">
        <v>3</v>
      </c>
      <c r="L172" s="232">
        <v>101659039</v>
      </c>
      <c r="M172" s="233">
        <f t="shared" si="22"/>
        <v>33886346.333333336</v>
      </c>
      <c r="N172" s="234">
        <v>3</v>
      </c>
      <c r="O172" s="227">
        <v>101659039</v>
      </c>
      <c r="P172" s="229">
        <f t="shared" si="23"/>
        <v>33886346.333333336</v>
      </c>
      <c r="Q172" s="227">
        <f t="shared" si="24"/>
        <v>5421894.3333333358</v>
      </c>
      <c r="R172" s="227">
        <f t="shared" si="25"/>
        <v>19654120</v>
      </c>
      <c r="S172" s="246">
        <f t="shared" si="26"/>
        <v>0</v>
      </c>
    </row>
    <row r="173" spans="1:19">
      <c r="A173" s="134"/>
      <c r="B173" s="224" t="s">
        <v>735</v>
      </c>
      <c r="C173" s="225" t="s">
        <v>736</v>
      </c>
      <c r="D173" s="226" t="s">
        <v>783</v>
      </c>
      <c r="E173" s="227"/>
      <c r="F173" s="227">
        <v>0</v>
      </c>
      <c r="G173" s="227"/>
      <c r="H173" s="228">
        <v>0.2</v>
      </c>
      <c r="I173" s="227">
        <v>7392449</v>
      </c>
      <c r="J173" s="229">
        <f t="shared" si="27"/>
        <v>36962245</v>
      </c>
      <c r="K173" s="228">
        <v>0.2</v>
      </c>
      <c r="L173" s="232">
        <v>7392449</v>
      </c>
      <c r="M173" s="233">
        <f t="shared" si="22"/>
        <v>36962245</v>
      </c>
      <c r="N173" s="234">
        <v>0.2</v>
      </c>
      <c r="O173" s="227">
        <v>7392449</v>
      </c>
      <c r="P173" s="229">
        <f t="shared" si="23"/>
        <v>36962245</v>
      </c>
      <c r="Q173" s="227">
        <f t="shared" si="24"/>
        <v>36962245</v>
      </c>
      <c r="R173" s="227">
        <f t="shared" si="25"/>
        <v>0</v>
      </c>
      <c r="S173" s="246">
        <f t="shared" si="26"/>
        <v>0</v>
      </c>
    </row>
    <row r="174" spans="1:19">
      <c r="A174" s="134"/>
      <c r="B174" s="224" t="s">
        <v>737</v>
      </c>
      <c r="C174" s="225" t="s">
        <v>738</v>
      </c>
      <c r="D174" s="226" t="s">
        <v>783</v>
      </c>
      <c r="E174" s="227"/>
      <c r="F174" s="227">
        <v>0</v>
      </c>
      <c r="G174" s="227"/>
      <c r="H174" s="228">
        <v>0.1</v>
      </c>
      <c r="I174" s="227">
        <v>14427920</v>
      </c>
      <c r="J174" s="229">
        <f t="shared" si="27"/>
        <v>144279200</v>
      </c>
      <c r="K174" s="228">
        <v>0.1</v>
      </c>
      <c r="L174" s="232">
        <v>14427920</v>
      </c>
      <c r="M174" s="233">
        <f t="shared" si="22"/>
        <v>144279200</v>
      </c>
      <c r="N174" s="234">
        <v>0.1</v>
      </c>
      <c r="O174" s="227">
        <v>14427920</v>
      </c>
      <c r="P174" s="229">
        <f t="shared" si="23"/>
        <v>144279200</v>
      </c>
      <c r="Q174" s="227">
        <f t="shared" si="24"/>
        <v>144279200</v>
      </c>
      <c r="R174" s="227">
        <f t="shared" si="25"/>
        <v>0</v>
      </c>
      <c r="S174" s="246">
        <f t="shared" si="26"/>
        <v>0</v>
      </c>
    </row>
    <row r="175" spans="1:19" ht="24">
      <c r="A175" s="134"/>
      <c r="B175" s="224" t="s">
        <v>739</v>
      </c>
      <c r="C175" s="225" t="s">
        <v>793</v>
      </c>
      <c r="D175" s="226" t="s">
        <v>783</v>
      </c>
      <c r="E175" s="227">
        <v>1</v>
      </c>
      <c r="F175" s="227">
        <v>19244282</v>
      </c>
      <c r="G175" s="227">
        <v>19244282</v>
      </c>
      <c r="H175" s="228">
        <v>0.15</v>
      </c>
      <c r="I175" s="227">
        <v>28866424</v>
      </c>
      <c r="J175" s="229">
        <f t="shared" si="27"/>
        <v>192442826.66666669</v>
      </c>
      <c r="K175" s="228">
        <v>0.15</v>
      </c>
      <c r="L175" s="227">
        <v>28866424</v>
      </c>
      <c r="M175" s="229">
        <f t="shared" si="22"/>
        <v>192442826.66666669</v>
      </c>
      <c r="N175" s="228">
        <v>0.15</v>
      </c>
      <c r="O175" s="227">
        <v>28866424</v>
      </c>
      <c r="P175" s="229">
        <f t="shared" si="23"/>
        <v>192442826.66666669</v>
      </c>
      <c r="Q175" s="227">
        <f t="shared" si="24"/>
        <v>173198544.66666669</v>
      </c>
      <c r="R175" s="227">
        <f t="shared" si="25"/>
        <v>0</v>
      </c>
      <c r="S175" s="246">
        <f t="shared" si="26"/>
        <v>0</v>
      </c>
    </row>
    <row r="176" spans="1:19" ht="24">
      <c r="A176" s="134"/>
      <c r="B176" s="224" t="s">
        <v>741</v>
      </c>
      <c r="C176" s="225" t="s">
        <v>742</v>
      </c>
      <c r="D176" s="226" t="s">
        <v>783</v>
      </c>
      <c r="E176" s="227">
        <v>1</v>
      </c>
      <c r="F176" s="227">
        <v>17799682</v>
      </c>
      <c r="G176" s="227">
        <v>17799682</v>
      </c>
      <c r="H176" s="228">
        <v>0.5</v>
      </c>
      <c r="I176" s="227">
        <v>26699524</v>
      </c>
      <c r="J176" s="229">
        <f t="shared" si="27"/>
        <v>53399048</v>
      </c>
      <c r="K176" s="228">
        <v>0.5</v>
      </c>
      <c r="L176" s="227">
        <v>71178731</v>
      </c>
      <c r="M176" s="229">
        <f t="shared" si="22"/>
        <v>142357462</v>
      </c>
      <c r="N176" s="228">
        <v>0.5</v>
      </c>
      <c r="O176" s="227">
        <v>71178731</v>
      </c>
      <c r="P176" s="229">
        <f t="shared" si="23"/>
        <v>142357462</v>
      </c>
      <c r="Q176" s="227">
        <f t="shared" si="24"/>
        <v>124557780</v>
      </c>
      <c r="R176" s="227">
        <f t="shared" si="25"/>
        <v>88958414</v>
      </c>
      <c r="S176" s="246">
        <f t="shared" si="26"/>
        <v>0</v>
      </c>
    </row>
    <row r="177" spans="1:19" ht="24">
      <c r="A177" s="134"/>
      <c r="B177" s="224" t="s">
        <v>745</v>
      </c>
      <c r="C177" s="225" t="s">
        <v>746</v>
      </c>
      <c r="D177" s="226" t="s">
        <v>783</v>
      </c>
      <c r="E177" s="227"/>
      <c r="F177" s="227">
        <v>0</v>
      </c>
      <c r="G177" s="227"/>
      <c r="H177" s="228">
        <v>0.5</v>
      </c>
      <c r="I177" s="227">
        <v>15000000</v>
      </c>
      <c r="J177" s="229">
        <f t="shared" si="27"/>
        <v>30000000</v>
      </c>
      <c r="K177" s="228">
        <v>0</v>
      </c>
      <c r="L177" s="227">
        <v>0</v>
      </c>
      <c r="M177" s="243">
        <v>0</v>
      </c>
      <c r="N177" s="228"/>
      <c r="O177" s="227">
        <v>0</v>
      </c>
      <c r="P177" s="229"/>
      <c r="Q177" s="227">
        <f t="shared" si="24"/>
        <v>0</v>
      </c>
      <c r="R177" s="227">
        <f t="shared" si="25"/>
        <v>-30000000</v>
      </c>
      <c r="S177" s="246">
        <f t="shared" si="26"/>
        <v>0</v>
      </c>
    </row>
    <row r="178" spans="1:19">
      <c r="A178" s="134"/>
      <c r="B178" s="224" t="s">
        <v>747</v>
      </c>
      <c r="C178" s="225" t="s">
        <v>748</v>
      </c>
      <c r="D178" s="226" t="s">
        <v>783</v>
      </c>
      <c r="E178" s="227"/>
      <c r="F178" s="227">
        <v>0</v>
      </c>
      <c r="G178" s="227"/>
      <c r="H178" s="228">
        <v>0.5</v>
      </c>
      <c r="I178" s="227">
        <v>34000000</v>
      </c>
      <c r="J178" s="229">
        <f>+I178/H178</f>
        <v>68000000</v>
      </c>
      <c r="K178" s="228">
        <v>0</v>
      </c>
      <c r="L178" s="227">
        <v>0</v>
      </c>
      <c r="M178" s="243">
        <v>0</v>
      </c>
      <c r="N178" s="228"/>
      <c r="O178" s="227">
        <v>0</v>
      </c>
      <c r="P178" s="229"/>
      <c r="Q178" s="227">
        <f t="shared" si="24"/>
        <v>0</v>
      </c>
      <c r="R178" s="227">
        <f t="shared" si="25"/>
        <v>-68000000</v>
      </c>
      <c r="S178" s="246">
        <f>+P178-M178</f>
        <v>0</v>
      </c>
    </row>
    <row r="179" spans="1:19">
      <c r="A179" s="134"/>
      <c r="B179" s="224" t="s">
        <v>749</v>
      </c>
      <c r="C179" s="225" t="s">
        <v>750</v>
      </c>
      <c r="D179" s="226" t="s">
        <v>493</v>
      </c>
      <c r="E179" s="227">
        <v>1</v>
      </c>
      <c r="F179" s="227">
        <v>11880000</v>
      </c>
      <c r="G179" s="227">
        <v>11880000</v>
      </c>
      <c r="H179" s="228">
        <v>1</v>
      </c>
      <c r="I179" s="227">
        <v>18024000</v>
      </c>
      <c r="J179" s="229">
        <f>+I179/H179</f>
        <v>18024000</v>
      </c>
      <c r="K179" s="228">
        <v>1</v>
      </c>
      <c r="L179" s="227">
        <v>18000000</v>
      </c>
      <c r="M179" s="229">
        <f t="shared" si="22"/>
        <v>18000000</v>
      </c>
      <c r="N179" s="228">
        <v>1</v>
      </c>
      <c r="O179" s="227">
        <v>18000000</v>
      </c>
      <c r="P179" s="229">
        <f t="shared" si="23"/>
        <v>18000000</v>
      </c>
      <c r="Q179" s="227">
        <f t="shared" si="24"/>
        <v>6120000</v>
      </c>
      <c r="R179" s="227">
        <f>+P179-J179</f>
        <v>-24000</v>
      </c>
      <c r="S179" s="246">
        <f t="shared" si="26"/>
        <v>0</v>
      </c>
    </row>
    <row r="180" spans="1:19">
      <c r="A180" s="134"/>
      <c r="B180" s="224" t="s">
        <v>751</v>
      </c>
      <c r="C180" s="225" t="s">
        <v>752</v>
      </c>
      <c r="D180" s="226" t="s">
        <v>493</v>
      </c>
      <c r="E180" s="227">
        <v>4</v>
      </c>
      <c r="F180" s="227">
        <v>130000000</v>
      </c>
      <c r="G180" s="227">
        <v>32500000</v>
      </c>
      <c r="H180" s="228">
        <v>1</v>
      </c>
      <c r="I180" s="227">
        <v>31016000</v>
      </c>
      <c r="J180" s="229">
        <f t="shared" si="27"/>
        <v>31016000</v>
      </c>
      <c r="K180" s="228">
        <v>1</v>
      </c>
      <c r="L180" s="227">
        <v>31016000</v>
      </c>
      <c r="M180" s="229">
        <f t="shared" si="22"/>
        <v>31016000</v>
      </c>
      <c r="N180" s="228">
        <v>1</v>
      </c>
      <c r="O180" s="227">
        <v>31016000</v>
      </c>
      <c r="P180" s="229">
        <f>+O180/N180</f>
        <v>31016000</v>
      </c>
      <c r="Q180" s="227">
        <f t="shared" si="24"/>
        <v>-1484000</v>
      </c>
      <c r="R180" s="227">
        <f t="shared" si="25"/>
        <v>0</v>
      </c>
      <c r="S180" s="246">
        <f t="shared" si="26"/>
        <v>0</v>
      </c>
    </row>
    <row r="181" spans="1:19">
      <c r="A181" s="134"/>
      <c r="B181" s="224" t="s">
        <v>753</v>
      </c>
      <c r="C181" s="225" t="s">
        <v>754</v>
      </c>
      <c r="D181" s="226" t="s">
        <v>783</v>
      </c>
      <c r="E181" s="227">
        <v>1</v>
      </c>
      <c r="F181" s="227">
        <v>11000000</v>
      </c>
      <c r="G181" s="227">
        <v>11000000</v>
      </c>
      <c r="H181" s="228">
        <v>0.2</v>
      </c>
      <c r="I181" s="227">
        <v>16000000</v>
      </c>
      <c r="J181" s="229">
        <f t="shared" si="27"/>
        <v>80000000</v>
      </c>
      <c r="K181" s="228">
        <v>0.2</v>
      </c>
      <c r="L181" s="227">
        <v>16000000</v>
      </c>
      <c r="M181" s="229">
        <f t="shared" si="22"/>
        <v>80000000</v>
      </c>
      <c r="N181" s="228">
        <v>0.2</v>
      </c>
      <c r="O181" s="227">
        <v>16000000</v>
      </c>
      <c r="P181" s="229">
        <f t="shared" si="23"/>
        <v>80000000</v>
      </c>
      <c r="Q181" s="227">
        <f t="shared" si="24"/>
        <v>69000000</v>
      </c>
      <c r="R181" s="227">
        <f t="shared" si="25"/>
        <v>0</v>
      </c>
      <c r="S181" s="246">
        <f t="shared" si="26"/>
        <v>0</v>
      </c>
    </row>
    <row r="182" spans="1:19">
      <c r="A182" s="134"/>
      <c r="B182" s="224" t="s">
        <v>755</v>
      </c>
      <c r="C182" s="225" t="s">
        <v>756</v>
      </c>
      <c r="D182" s="226" t="s">
        <v>783</v>
      </c>
      <c r="E182" s="227">
        <v>1</v>
      </c>
      <c r="F182" s="227">
        <v>0</v>
      </c>
      <c r="G182" s="227">
        <v>0</v>
      </c>
      <c r="H182" s="228">
        <v>0.15</v>
      </c>
      <c r="I182" s="227">
        <v>26102963</v>
      </c>
      <c r="J182" s="229">
        <f t="shared" si="27"/>
        <v>174019753.33333334</v>
      </c>
      <c r="K182" s="228">
        <v>0.15</v>
      </c>
      <c r="L182" s="227">
        <v>26102963</v>
      </c>
      <c r="M182" s="229">
        <f t="shared" si="22"/>
        <v>174019753.33333334</v>
      </c>
      <c r="N182" s="228">
        <v>0.15</v>
      </c>
      <c r="O182" s="227">
        <v>25779294</v>
      </c>
      <c r="P182" s="229">
        <f t="shared" si="23"/>
        <v>171861960</v>
      </c>
      <c r="Q182" s="227">
        <f t="shared" si="24"/>
        <v>171861960</v>
      </c>
      <c r="R182" s="227">
        <f t="shared" si="25"/>
        <v>-2157793.3333333433</v>
      </c>
      <c r="S182" s="246">
        <f t="shared" si="26"/>
        <v>-2157793.3333333433</v>
      </c>
    </row>
    <row r="183" spans="1:19" ht="24">
      <c r="A183" s="134"/>
      <c r="B183" s="224" t="s">
        <v>757</v>
      </c>
      <c r="C183" s="225" t="s">
        <v>758</v>
      </c>
      <c r="D183" s="226" t="s">
        <v>783</v>
      </c>
      <c r="E183" s="227">
        <v>1</v>
      </c>
      <c r="F183" s="227">
        <v>0</v>
      </c>
      <c r="G183" s="227">
        <v>0</v>
      </c>
      <c r="H183" s="228">
        <v>0.15</v>
      </c>
      <c r="I183" s="227">
        <v>100000000</v>
      </c>
      <c r="J183" s="229">
        <f t="shared" si="27"/>
        <v>666666666.66666675</v>
      </c>
      <c r="K183" s="228">
        <v>0.15</v>
      </c>
      <c r="L183" s="227">
        <v>100000000</v>
      </c>
      <c r="M183" s="229">
        <f t="shared" si="22"/>
        <v>666666666.66666675</v>
      </c>
      <c r="N183" s="228">
        <v>0.15</v>
      </c>
      <c r="O183" s="227">
        <v>100000000</v>
      </c>
      <c r="P183" s="229">
        <f t="shared" si="23"/>
        <v>666666666.66666675</v>
      </c>
      <c r="Q183" s="227">
        <f t="shared" si="24"/>
        <v>666666666.66666675</v>
      </c>
      <c r="R183" s="227">
        <f t="shared" si="25"/>
        <v>0</v>
      </c>
      <c r="S183" s="246">
        <f t="shared" si="26"/>
        <v>0</v>
      </c>
    </row>
    <row r="184" spans="1:19">
      <c r="A184" s="134"/>
      <c r="B184" s="224" t="s">
        <v>118</v>
      </c>
      <c r="C184" s="225" t="s">
        <v>119</v>
      </c>
      <c r="D184" s="226"/>
      <c r="E184" s="227"/>
      <c r="F184" s="227">
        <v>0</v>
      </c>
      <c r="G184" s="227"/>
      <c r="H184" s="228"/>
      <c r="I184" s="227">
        <v>106750000</v>
      </c>
      <c r="J184" s="229"/>
      <c r="K184" s="228"/>
      <c r="L184" s="227"/>
      <c r="M184" s="229"/>
      <c r="N184" s="228"/>
      <c r="O184" s="227">
        <v>0</v>
      </c>
      <c r="P184" s="229"/>
      <c r="Q184" s="227">
        <f t="shared" si="24"/>
        <v>0</v>
      </c>
      <c r="R184" s="227">
        <f t="shared" si="25"/>
        <v>0</v>
      </c>
      <c r="S184" s="246">
        <f t="shared" si="26"/>
        <v>0</v>
      </c>
    </row>
    <row r="185" spans="1:19">
      <c r="A185" s="134"/>
      <c r="B185" s="224" t="s">
        <v>759</v>
      </c>
      <c r="C185" s="225" t="s">
        <v>760</v>
      </c>
      <c r="D185" s="226" t="s">
        <v>794</v>
      </c>
      <c r="E185" s="227"/>
      <c r="F185" s="227">
        <v>20274227</v>
      </c>
      <c r="G185" s="227"/>
      <c r="H185" s="228">
        <v>1</v>
      </c>
      <c r="I185" s="227">
        <v>2102492</v>
      </c>
      <c r="J185" s="229">
        <f t="shared" si="27"/>
        <v>2102492</v>
      </c>
      <c r="K185" s="228">
        <v>4</v>
      </c>
      <c r="L185" s="227">
        <v>20676414</v>
      </c>
      <c r="M185" s="229">
        <f t="shared" si="22"/>
        <v>5169103.5</v>
      </c>
      <c r="N185" s="228">
        <v>4</v>
      </c>
      <c r="O185" s="227">
        <v>10213822</v>
      </c>
      <c r="P185" s="229">
        <f t="shared" si="23"/>
        <v>2553455.5</v>
      </c>
      <c r="Q185" s="227">
        <f t="shared" si="24"/>
        <v>2553455.5</v>
      </c>
      <c r="R185" s="227">
        <f t="shared" si="25"/>
        <v>450963.5</v>
      </c>
      <c r="S185" s="246">
        <f t="shared" si="26"/>
        <v>-2615648</v>
      </c>
    </row>
    <row r="186" spans="1:19" ht="24">
      <c r="A186" s="134"/>
      <c r="B186" s="236" t="s">
        <v>761</v>
      </c>
      <c r="C186" s="225" t="s">
        <v>762</v>
      </c>
      <c r="D186" s="226" t="s">
        <v>775</v>
      </c>
      <c r="E186" s="227"/>
      <c r="F186" s="227"/>
      <c r="G186" s="227"/>
      <c r="H186" s="228"/>
      <c r="I186" s="227">
        <v>0</v>
      </c>
      <c r="J186" s="228"/>
      <c r="K186" s="228">
        <v>1</v>
      </c>
      <c r="L186" s="227">
        <v>43371893</v>
      </c>
      <c r="M186" s="229">
        <f t="shared" si="22"/>
        <v>43371893</v>
      </c>
      <c r="N186" s="228">
        <v>1</v>
      </c>
      <c r="O186" s="227">
        <v>41915467</v>
      </c>
      <c r="P186" s="229">
        <f t="shared" si="23"/>
        <v>41915467</v>
      </c>
      <c r="Q186" s="227">
        <f t="shared" si="24"/>
        <v>41915467</v>
      </c>
      <c r="R186" s="227">
        <f t="shared" si="25"/>
        <v>41915467</v>
      </c>
      <c r="S186" s="246">
        <f t="shared" si="26"/>
        <v>-1456426</v>
      </c>
    </row>
    <row r="187" spans="1:19" ht="24">
      <c r="A187" s="134"/>
      <c r="B187" s="224" t="s">
        <v>763</v>
      </c>
      <c r="C187" s="225" t="s">
        <v>764</v>
      </c>
      <c r="D187" s="226" t="s">
        <v>783</v>
      </c>
      <c r="E187" s="227"/>
      <c r="F187" s="227"/>
      <c r="G187" s="227"/>
      <c r="H187" s="228"/>
      <c r="I187" s="227">
        <v>0</v>
      </c>
      <c r="J187" s="228"/>
      <c r="K187" s="228">
        <v>0.2</v>
      </c>
      <c r="L187" s="227">
        <v>39409185</v>
      </c>
      <c r="M187" s="229">
        <f t="shared" si="22"/>
        <v>197045925</v>
      </c>
      <c r="N187" s="228">
        <v>0.2</v>
      </c>
      <c r="O187" s="227">
        <v>36560975</v>
      </c>
      <c r="P187" s="229">
        <f t="shared" si="23"/>
        <v>182804875</v>
      </c>
      <c r="Q187" s="227">
        <f t="shared" si="24"/>
        <v>182804875</v>
      </c>
      <c r="R187" s="227">
        <f t="shared" si="25"/>
        <v>182804875</v>
      </c>
      <c r="S187" s="246">
        <f t="shared" si="26"/>
        <v>-14241050</v>
      </c>
    </row>
    <row r="188" spans="1:19">
      <c r="A188" s="134"/>
      <c r="B188" s="224" t="s">
        <v>765</v>
      </c>
      <c r="C188" s="225" t="s">
        <v>766</v>
      </c>
      <c r="D188" s="226" t="s">
        <v>777</v>
      </c>
      <c r="E188" s="227"/>
      <c r="F188" s="227"/>
      <c r="G188" s="227"/>
      <c r="H188" s="228"/>
      <c r="I188" s="227">
        <v>0</v>
      </c>
      <c r="J188" s="228"/>
      <c r="K188" s="228">
        <v>300</v>
      </c>
      <c r="L188" s="227">
        <v>0</v>
      </c>
      <c r="M188" s="229">
        <f t="shared" si="22"/>
        <v>0</v>
      </c>
      <c r="N188" s="228">
        <v>0</v>
      </c>
      <c r="O188" s="227">
        <v>0</v>
      </c>
      <c r="P188" s="229"/>
      <c r="Q188" s="227">
        <f t="shared" si="24"/>
        <v>0</v>
      </c>
      <c r="R188" s="227">
        <f t="shared" si="25"/>
        <v>0</v>
      </c>
      <c r="S188" s="246">
        <f t="shared" si="26"/>
        <v>0</v>
      </c>
    </row>
    <row r="189" spans="1:19">
      <c r="A189" s="134"/>
      <c r="B189" s="224" t="s">
        <v>767</v>
      </c>
      <c r="C189" s="225" t="s">
        <v>768</v>
      </c>
      <c r="D189" s="226" t="s">
        <v>789</v>
      </c>
      <c r="E189" s="227"/>
      <c r="F189" s="227"/>
      <c r="G189" s="227"/>
      <c r="H189" s="228"/>
      <c r="I189" s="227">
        <v>0</v>
      </c>
      <c r="J189" s="228"/>
      <c r="K189" s="228">
        <v>1</v>
      </c>
      <c r="L189" s="227">
        <v>0</v>
      </c>
      <c r="M189" s="229">
        <f t="shared" si="22"/>
        <v>0</v>
      </c>
      <c r="N189" s="228">
        <v>0</v>
      </c>
      <c r="O189" s="227">
        <v>0</v>
      </c>
      <c r="P189" s="229"/>
      <c r="Q189" s="227">
        <f t="shared" si="24"/>
        <v>0</v>
      </c>
      <c r="R189" s="227">
        <f t="shared" si="25"/>
        <v>0</v>
      </c>
      <c r="S189" s="246">
        <f t="shared" si="26"/>
        <v>0</v>
      </c>
    </row>
    <row r="190" spans="1:19" ht="24">
      <c r="A190" s="134"/>
      <c r="B190" s="224" t="s">
        <v>769</v>
      </c>
      <c r="C190" s="225" t="s">
        <v>770</v>
      </c>
      <c r="D190" s="226" t="s">
        <v>777</v>
      </c>
      <c r="E190" s="227"/>
      <c r="F190" s="227"/>
      <c r="G190" s="227"/>
      <c r="H190" s="228"/>
      <c r="I190" s="227">
        <v>0</v>
      </c>
      <c r="J190" s="228"/>
      <c r="K190" s="228">
        <v>300</v>
      </c>
      <c r="L190" s="227">
        <v>19339882</v>
      </c>
      <c r="M190" s="229">
        <f t="shared" si="22"/>
        <v>64466.273333333331</v>
      </c>
      <c r="N190" s="228">
        <v>300</v>
      </c>
      <c r="O190" s="227">
        <v>19339880</v>
      </c>
      <c r="P190" s="229">
        <f t="shared" si="23"/>
        <v>64466.26666666667</v>
      </c>
      <c r="Q190" s="227">
        <f t="shared" si="24"/>
        <v>64466.26666666667</v>
      </c>
      <c r="R190" s="227">
        <f t="shared" si="25"/>
        <v>64466.26666666667</v>
      </c>
      <c r="S190" s="246">
        <f t="shared" si="26"/>
        <v>-6.6666666607488878E-3</v>
      </c>
    </row>
    <row r="191" spans="1:19">
      <c r="A191" s="134"/>
      <c r="B191" s="224" t="s">
        <v>1312</v>
      </c>
      <c r="C191" s="225" t="s">
        <v>1313</v>
      </c>
      <c r="D191" s="226"/>
      <c r="E191" s="227"/>
      <c r="F191" s="227"/>
      <c r="G191" s="227"/>
      <c r="H191" s="228"/>
      <c r="I191" s="227"/>
      <c r="J191" s="228"/>
      <c r="K191" s="228"/>
      <c r="L191" s="227">
        <v>1200000</v>
      </c>
      <c r="M191" s="229"/>
      <c r="N191" s="228"/>
      <c r="O191" s="227">
        <v>0</v>
      </c>
      <c r="P191" s="229"/>
      <c r="Q191" s="227"/>
      <c r="R191" s="230"/>
      <c r="S191" s="231"/>
    </row>
    <row r="192" spans="1:19" ht="15" customHeight="1">
      <c r="A192" s="134"/>
      <c r="B192" s="224"/>
      <c r="C192" s="225"/>
      <c r="D192" s="226"/>
      <c r="E192" s="227"/>
      <c r="F192" s="227"/>
      <c r="G192" s="227"/>
      <c r="H192" s="228"/>
      <c r="I192" s="227"/>
      <c r="J192" s="228"/>
      <c r="K192" s="228"/>
      <c r="L192" s="227"/>
      <c r="M192" s="228"/>
      <c r="N192" s="228"/>
      <c r="O192" s="227"/>
      <c r="P192" s="228"/>
      <c r="Q192" s="228"/>
      <c r="R192" s="228"/>
      <c r="S192" s="237"/>
    </row>
    <row r="193" spans="1:19">
      <c r="A193" s="134"/>
      <c r="B193" s="224" t="s">
        <v>184</v>
      </c>
      <c r="C193" s="225" t="s">
        <v>127</v>
      </c>
      <c r="D193" s="226"/>
      <c r="E193" s="227"/>
      <c r="F193" s="227">
        <f>SUM(F99:F192)</f>
        <v>1873817929</v>
      </c>
      <c r="G193" s="227"/>
      <c r="H193" s="228"/>
      <c r="I193" s="227">
        <f>SUM(I99:I190)</f>
        <v>2881476000</v>
      </c>
      <c r="J193" s="228"/>
      <c r="K193" s="228"/>
      <c r="L193" s="227">
        <f>SUM(L99:L192)</f>
        <v>3431563142</v>
      </c>
      <c r="M193" s="228"/>
      <c r="N193" s="228"/>
      <c r="O193" s="227">
        <f>SUM(O99:O192)</f>
        <v>3330279439</v>
      </c>
      <c r="P193" s="228"/>
      <c r="Q193" s="228"/>
      <c r="R193" s="228"/>
      <c r="S193" s="237"/>
    </row>
    <row r="194" spans="1:19" ht="27" customHeight="1" thickBot="1">
      <c r="A194" s="134"/>
      <c r="B194" s="776" t="s">
        <v>185</v>
      </c>
      <c r="C194" s="777"/>
      <c r="D194" s="238"/>
      <c r="E194" s="238"/>
      <c r="F194" s="239">
        <v>2645598347</v>
      </c>
      <c r="G194" s="238"/>
      <c r="H194" s="238"/>
      <c r="I194" s="238"/>
      <c r="J194" s="238"/>
      <c r="K194" s="238"/>
      <c r="L194" s="240"/>
      <c r="M194" s="238"/>
      <c r="N194" s="238"/>
      <c r="O194" s="238"/>
      <c r="P194" s="238"/>
      <c r="Q194" s="238"/>
      <c r="R194" s="238"/>
      <c r="S194" s="241"/>
    </row>
    <row r="195" spans="1:19" ht="12.75" thickTop="1"/>
    <row r="199" spans="1:19">
      <c r="A199" s="134"/>
      <c r="B199" s="737" t="s">
        <v>1357</v>
      </c>
      <c r="C199" s="737"/>
      <c r="D199" s="737"/>
      <c r="E199" s="737"/>
      <c r="F199" s="737"/>
      <c r="G199" s="737"/>
      <c r="H199" s="737"/>
      <c r="I199" s="737"/>
      <c r="J199" s="737"/>
      <c r="K199" s="737"/>
      <c r="L199" s="737"/>
      <c r="M199" s="737"/>
      <c r="N199" s="737"/>
      <c r="O199" s="737"/>
      <c r="P199" s="737"/>
      <c r="Q199" s="737"/>
      <c r="R199" s="737"/>
      <c r="S199" s="737"/>
    </row>
    <row r="200" spans="1:19">
      <c r="A200" s="134"/>
      <c r="B200" s="738" t="s">
        <v>1311</v>
      </c>
      <c r="C200" s="738"/>
      <c r="D200" s="738"/>
      <c r="E200" s="738"/>
      <c r="F200" s="738"/>
      <c r="G200" s="738"/>
      <c r="H200" s="738"/>
      <c r="I200" s="738"/>
      <c r="J200" s="738"/>
      <c r="K200" s="738"/>
      <c r="L200" s="738"/>
      <c r="M200" s="738"/>
      <c r="N200" s="738"/>
      <c r="O200" s="738"/>
      <c r="P200" s="738"/>
      <c r="Q200" s="738"/>
      <c r="R200" s="738"/>
      <c r="S200" s="738"/>
    </row>
    <row r="201" spans="1:19">
      <c r="A201" s="323"/>
      <c r="B201" s="745" t="s">
        <v>1</v>
      </c>
      <c r="C201" s="745"/>
      <c r="D201" s="745"/>
      <c r="E201" s="745"/>
      <c r="F201" s="745"/>
      <c r="G201" s="745"/>
      <c r="H201" s="745"/>
      <c r="I201" s="745"/>
      <c r="J201" s="745"/>
      <c r="K201" s="745"/>
      <c r="L201" s="745"/>
      <c r="M201" s="745"/>
      <c r="N201" s="745"/>
      <c r="O201" s="745"/>
      <c r="P201" s="745"/>
      <c r="Q201" s="745"/>
      <c r="R201" s="745"/>
      <c r="S201" s="745"/>
    </row>
    <row r="202" spans="1:19">
      <c r="A202" s="134"/>
      <c r="B202" s="219" t="s">
        <v>82</v>
      </c>
      <c r="C202" s="740" t="s">
        <v>3</v>
      </c>
      <c r="D202" s="740"/>
      <c r="E202" s="740"/>
      <c r="F202" s="220" t="s">
        <v>4</v>
      </c>
      <c r="G202" s="741" t="s">
        <v>5</v>
      </c>
      <c r="H202" s="741"/>
      <c r="I202" s="741"/>
      <c r="J202" s="741"/>
      <c r="K202" s="741"/>
      <c r="L202" s="741"/>
      <c r="M202" s="741"/>
      <c r="N202" s="741"/>
      <c r="O202" s="741"/>
      <c r="P202" s="741"/>
      <c r="Q202" s="741"/>
      <c r="R202" s="741"/>
      <c r="S202" s="741"/>
    </row>
    <row r="203" spans="1:19">
      <c r="A203" s="134"/>
      <c r="B203" s="221" t="s">
        <v>83</v>
      </c>
      <c r="C203" s="743" t="s">
        <v>41</v>
      </c>
      <c r="D203" s="743"/>
      <c r="E203" s="743"/>
      <c r="F203" s="222" t="s">
        <v>84</v>
      </c>
      <c r="G203" s="744" t="s">
        <v>40</v>
      </c>
      <c r="H203" s="744"/>
      <c r="I203" s="744"/>
      <c r="J203" s="744"/>
      <c r="K203" s="744"/>
      <c r="L203" s="744"/>
      <c r="M203" s="744"/>
      <c r="N203" s="744"/>
      <c r="O203" s="744"/>
      <c r="P203" s="744"/>
      <c r="Q203" s="744"/>
      <c r="R203" s="744"/>
      <c r="S203" s="744"/>
    </row>
    <row r="204" spans="1:19">
      <c r="A204" s="134"/>
      <c r="B204" s="747" t="s">
        <v>149</v>
      </c>
      <c r="C204" s="748" t="s">
        <v>150</v>
      </c>
      <c r="D204" s="749" t="s">
        <v>151</v>
      </c>
      <c r="E204" s="750" t="s">
        <v>86</v>
      </c>
      <c r="F204" s="750"/>
      <c r="G204" s="750"/>
      <c r="H204" s="750" t="s">
        <v>152</v>
      </c>
      <c r="I204" s="750"/>
      <c r="J204" s="750"/>
      <c r="K204" s="750" t="s">
        <v>152</v>
      </c>
      <c r="L204" s="750"/>
      <c r="M204" s="750"/>
      <c r="N204" s="750" t="s">
        <v>152</v>
      </c>
      <c r="O204" s="750"/>
      <c r="P204" s="750"/>
      <c r="Q204" s="766" t="s">
        <v>153</v>
      </c>
      <c r="R204" s="766"/>
      <c r="S204" s="766"/>
    </row>
    <row r="205" spans="1:19" ht="60">
      <c r="A205" s="134"/>
      <c r="B205" s="747"/>
      <c r="C205" s="748"/>
      <c r="D205" s="749"/>
      <c r="E205" s="204" t="s">
        <v>154</v>
      </c>
      <c r="F205" s="529" t="s">
        <v>155</v>
      </c>
      <c r="G205" s="206" t="s">
        <v>156</v>
      </c>
      <c r="H205" s="205" t="s">
        <v>157</v>
      </c>
      <c r="I205" s="529" t="s">
        <v>158</v>
      </c>
      <c r="J205" s="530" t="s">
        <v>159</v>
      </c>
      <c r="K205" s="205" t="s">
        <v>160</v>
      </c>
      <c r="L205" s="529" t="s">
        <v>161</v>
      </c>
      <c r="M205" s="530" t="s">
        <v>162</v>
      </c>
      <c r="N205" s="205" t="s">
        <v>350</v>
      </c>
      <c r="O205" s="529" t="s">
        <v>164</v>
      </c>
      <c r="P205" s="530" t="s">
        <v>165</v>
      </c>
      <c r="Q205" s="205" t="s">
        <v>166</v>
      </c>
      <c r="R205" s="529" t="s">
        <v>167</v>
      </c>
      <c r="S205" s="531" t="s">
        <v>168</v>
      </c>
    </row>
    <row r="206" spans="1:19">
      <c r="A206" s="134"/>
      <c r="B206" s="329"/>
      <c r="C206" s="207"/>
      <c r="D206" s="207"/>
      <c r="E206" s="207" t="s">
        <v>18</v>
      </c>
      <c r="F206" s="207" t="s">
        <v>19</v>
      </c>
      <c r="G206" s="207" t="s">
        <v>20</v>
      </c>
      <c r="H206" s="207" t="s">
        <v>21</v>
      </c>
      <c r="I206" s="207" t="s">
        <v>22</v>
      </c>
      <c r="J206" s="207" t="s">
        <v>23</v>
      </c>
      <c r="K206" s="207" t="s">
        <v>169</v>
      </c>
      <c r="L206" s="207" t="s">
        <v>25</v>
      </c>
      <c r="M206" s="207" t="s">
        <v>26</v>
      </c>
      <c r="N206" s="207" t="s">
        <v>170</v>
      </c>
      <c r="O206" s="207" t="s">
        <v>171</v>
      </c>
      <c r="P206" s="207" t="s">
        <v>172</v>
      </c>
      <c r="Q206" s="207" t="s">
        <v>173</v>
      </c>
      <c r="R206" s="207" t="s">
        <v>174</v>
      </c>
      <c r="S206" s="208" t="s">
        <v>175</v>
      </c>
    </row>
    <row r="207" spans="1:19" ht="12.75" thickTop="1">
      <c r="A207" s="134"/>
      <c r="B207" s="736" t="s">
        <v>176</v>
      </c>
      <c r="C207" s="736"/>
      <c r="D207" s="209"/>
      <c r="E207" s="210"/>
      <c r="F207" s="209"/>
      <c r="G207" s="210"/>
      <c r="H207" s="209"/>
      <c r="I207" s="210"/>
      <c r="J207" s="211"/>
      <c r="K207" s="209"/>
      <c r="L207" s="210"/>
      <c r="M207" s="211"/>
      <c r="N207" s="209"/>
      <c r="O207" s="210"/>
      <c r="P207" s="211"/>
      <c r="Q207" s="209"/>
      <c r="R207" s="210"/>
      <c r="S207" s="532"/>
    </row>
    <row r="208" spans="1:19" ht="24">
      <c r="A208" s="134"/>
      <c r="B208" s="135" t="s">
        <v>964</v>
      </c>
      <c r="C208" s="138" t="s">
        <v>1046</v>
      </c>
      <c r="D208" s="138" t="s">
        <v>1047</v>
      </c>
      <c r="E208" s="212">
        <v>14937</v>
      </c>
      <c r="F208" s="212">
        <v>3364108504.1999998</v>
      </c>
      <c r="G208" s="212">
        <f>F208/E208</f>
        <v>225219.82353886322</v>
      </c>
      <c r="H208" s="139">
        <f>13900+31500</f>
        <v>45400</v>
      </c>
      <c r="I208" s="212">
        <v>3502624000</v>
      </c>
      <c r="J208" s="212">
        <f>I208/H208</f>
        <v>77150.308370044047</v>
      </c>
      <c r="K208" s="212">
        <v>15414</v>
      </c>
      <c r="L208" s="212">
        <v>3812177150</v>
      </c>
      <c r="M208" s="212">
        <f>L208/K208</f>
        <v>247319.13520176464</v>
      </c>
      <c r="N208" s="212">
        <v>15373</v>
      </c>
      <c r="O208" s="212">
        <v>3437449830</v>
      </c>
      <c r="P208" s="513">
        <f>O208/N208</f>
        <v>223603.0592597411</v>
      </c>
      <c r="Q208" s="513">
        <f>P208-G208</f>
        <v>-1616.7642791221151</v>
      </c>
      <c r="R208" s="513">
        <f>P208-J208</f>
        <v>146452.75088969705</v>
      </c>
      <c r="S208" s="539">
        <f>P208-M208</f>
        <v>-23716.075942023541</v>
      </c>
    </row>
    <row r="209" spans="1:19" ht="24">
      <c r="A209" s="134"/>
      <c r="B209" s="135" t="s">
        <v>966</v>
      </c>
      <c r="C209" s="138" t="s">
        <v>1048</v>
      </c>
      <c r="D209" s="138" t="s">
        <v>1049</v>
      </c>
      <c r="E209" s="212">
        <v>9</v>
      </c>
      <c r="F209" s="212">
        <v>6392596</v>
      </c>
      <c r="G209" s="212">
        <f>F209/E209</f>
        <v>710288.4444444445</v>
      </c>
      <c r="H209" s="139">
        <v>12</v>
      </c>
      <c r="I209" s="212">
        <v>18000000</v>
      </c>
      <c r="J209" s="212">
        <f t="shared" ref="J209:J244" si="28">I209/H209</f>
        <v>1500000</v>
      </c>
      <c r="K209" s="212">
        <v>12</v>
      </c>
      <c r="L209" s="212">
        <v>18000000</v>
      </c>
      <c r="M209" s="212">
        <f t="shared" ref="M209:M244" si="29">L209/K209</f>
        <v>1500000</v>
      </c>
      <c r="N209" s="212">
        <v>11</v>
      </c>
      <c r="O209" s="212">
        <v>13445692</v>
      </c>
      <c r="P209" s="513">
        <f t="shared" ref="P209:P244" si="30">O209/N209</f>
        <v>1222335.6363636365</v>
      </c>
      <c r="Q209" s="513">
        <f t="shared" ref="Q209:Q244" si="31">P209-G209</f>
        <v>512047.19191919197</v>
      </c>
      <c r="R209" s="513">
        <f t="shared" ref="R209:R244" si="32">P209-J209</f>
        <v>-277664.36363636353</v>
      </c>
      <c r="S209" s="539">
        <f t="shared" ref="S209:S245" si="33">P209-M209</f>
        <v>-277664.36363636353</v>
      </c>
    </row>
    <row r="210" spans="1:19">
      <c r="A210" s="134"/>
      <c r="B210" s="135" t="s">
        <v>969</v>
      </c>
      <c r="C210" s="540" t="s">
        <v>970</v>
      </c>
      <c r="D210" s="138" t="s">
        <v>1338</v>
      </c>
      <c r="E210" s="212">
        <v>72</v>
      </c>
      <c r="F210" s="212">
        <v>1240000</v>
      </c>
      <c r="G210" s="212">
        <f t="shared" ref="G210:G215" si="34">F210/E210</f>
        <v>17222.222222222223</v>
      </c>
      <c r="H210" s="139">
        <v>0</v>
      </c>
      <c r="I210" s="212">
        <v>0</v>
      </c>
      <c r="J210" s="212">
        <v>0</v>
      </c>
      <c r="K210" s="212">
        <v>76</v>
      </c>
      <c r="L210" s="212">
        <v>1160000</v>
      </c>
      <c r="M210" s="212">
        <f t="shared" si="29"/>
        <v>15263.157894736842</v>
      </c>
      <c r="N210" s="212">
        <v>76</v>
      </c>
      <c r="O210" s="212">
        <v>1160000</v>
      </c>
      <c r="P210" s="513">
        <f t="shared" si="30"/>
        <v>15263.157894736842</v>
      </c>
      <c r="Q210" s="513">
        <f>P210-G210</f>
        <v>-1959.064327485381</v>
      </c>
      <c r="R210" s="513">
        <f t="shared" si="32"/>
        <v>15263.157894736842</v>
      </c>
      <c r="S210" s="539">
        <f t="shared" si="33"/>
        <v>0</v>
      </c>
    </row>
    <row r="211" spans="1:19" ht="24">
      <c r="A211" s="134"/>
      <c r="B211" s="135" t="s">
        <v>971</v>
      </c>
      <c r="C211" s="138" t="s">
        <v>972</v>
      </c>
      <c r="D211" s="138" t="s">
        <v>1050</v>
      </c>
      <c r="E211" s="212">
        <v>320</v>
      </c>
      <c r="F211" s="212">
        <v>31632524</v>
      </c>
      <c r="G211" s="212">
        <f t="shared" si="34"/>
        <v>98851.637499999997</v>
      </c>
      <c r="H211" s="139">
        <v>328</v>
      </c>
      <c r="I211" s="212">
        <v>45323000</v>
      </c>
      <c r="J211" s="212">
        <f t="shared" si="28"/>
        <v>138179.87804878049</v>
      </c>
      <c r="K211" s="212">
        <v>328</v>
      </c>
      <c r="L211" s="212">
        <v>36907400</v>
      </c>
      <c r="M211" s="212">
        <f t="shared" si="29"/>
        <v>112522.56097560975</v>
      </c>
      <c r="N211" s="212">
        <v>270</v>
      </c>
      <c r="O211" s="212">
        <v>35420666</v>
      </c>
      <c r="P211" s="513">
        <f t="shared" si="30"/>
        <v>131187.65185185184</v>
      </c>
      <c r="Q211" s="513">
        <f t="shared" si="31"/>
        <v>32336.014351851845</v>
      </c>
      <c r="R211" s="513">
        <f t="shared" si="32"/>
        <v>-6992.2261969286483</v>
      </c>
      <c r="S211" s="539">
        <f t="shared" si="33"/>
        <v>18665.090876242088</v>
      </c>
    </row>
    <row r="212" spans="1:19" ht="24">
      <c r="A212" s="134"/>
      <c r="B212" s="135" t="s">
        <v>973</v>
      </c>
      <c r="C212" s="138" t="s">
        <v>1051</v>
      </c>
      <c r="D212" s="138" t="s">
        <v>1052</v>
      </c>
      <c r="E212" s="212">
        <v>4</v>
      </c>
      <c r="F212" s="212">
        <v>17901306</v>
      </c>
      <c r="G212" s="212">
        <f t="shared" si="34"/>
        <v>4475326.5</v>
      </c>
      <c r="H212" s="139">
        <v>4</v>
      </c>
      <c r="I212" s="212">
        <v>22000000</v>
      </c>
      <c r="J212" s="212">
        <f t="shared" si="28"/>
        <v>5500000</v>
      </c>
      <c r="K212" s="212">
        <v>4</v>
      </c>
      <c r="L212" s="212">
        <v>19500000</v>
      </c>
      <c r="M212" s="212">
        <f t="shared" si="29"/>
        <v>4875000</v>
      </c>
      <c r="N212" s="212">
        <v>4</v>
      </c>
      <c r="O212" s="212">
        <v>19179889</v>
      </c>
      <c r="P212" s="513">
        <f t="shared" si="30"/>
        <v>4794972.25</v>
      </c>
      <c r="Q212" s="513">
        <f t="shared" si="31"/>
        <v>319645.75</v>
      </c>
      <c r="R212" s="513">
        <f t="shared" si="32"/>
        <v>-705027.75</v>
      </c>
      <c r="S212" s="539">
        <f t="shared" si="33"/>
        <v>-80027.75</v>
      </c>
    </row>
    <row r="213" spans="1:19" ht="24">
      <c r="A213" s="134"/>
      <c r="B213" s="135" t="s">
        <v>975</v>
      </c>
      <c r="C213" s="138" t="s">
        <v>976</v>
      </c>
      <c r="D213" s="138" t="s">
        <v>1053</v>
      </c>
      <c r="E213" s="212">
        <v>14207</v>
      </c>
      <c r="F213" s="212">
        <v>34616185</v>
      </c>
      <c r="G213" s="212">
        <f t="shared" si="34"/>
        <v>2436.5583867107762</v>
      </c>
      <c r="H213" s="139">
        <v>11500</v>
      </c>
      <c r="I213" s="212">
        <v>32962000</v>
      </c>
      <c r="J213" s="212">
        <f t="shared" si="28"/>
        <v>2866.2608695652175</v>
      </c>
      <c r="K213" s="212">
        <v>11500</v>
      </c>
      <c r="L213" s="212">
        <v>32962000</v>
      </c>
      <c r="M213" s="212">
        <f t="shared" si="29"/>
        <v>2866.2608695652175</v>
      </c>
      <c r="N213" s="212">
        <f>12551+302+116+111+7</f>
        <v>13087</v>
      </c>
      <c r="O213" s="212">
        <v>27110101</v>
      </c>
      <c r="P213" s="513">
        <f t="shared" si="30"/>
        <v>2071.5290746542369</v>
      </c>
      <c r="Q213" s="513">
        <f t="shared" si="31"/>
        <v>-365.02931205653931</v>
      </c>
      <c r="R213" s="513">
        <f t="shared" si="32"/>
        <v>-794.73179491098062</v>
      </c>
      <c r="S213" s="539">
        <f t="shared" si="33"/>
        <v>-794.73179491098062</v>
      </c>
    </row>
    <row r="214" spans="1:19">
      <c r="A214" s="134"/>
      <c r="B214" s="135" t="s">
        <v>977</v>
      </c>
      <c r="C214" s="138" t="s">
        <v>978</v>
      </c>
      <c r="D214" s="138" t="s">
        <v>1054</v>
      </c>
      <c r="E214" s="212">
        <v>52195</v>
      </c>
      <c r="F214" s="212">
        <v>2282499946.9000001</v>
      </c>
      <c r="G214" s="212">
        <f t="shared" si="34"/>
        <v>43730.241343040521</v>
      </c>
      <c r="H214" s="139">
        <v>0</v>
      </c>
      <c r="I214" s="212">
        <v>0</v>
      </c>
      <c r="J214" s="212">
        <v>0</v>
      </c>
      <c r="K214" s="212">
        <v>51664</v>
      </c>
      <c r="L214" s="212">
        <v>2348119166</v>
      </c>
      <c r="M214" s="212">
        <f t="shared" si="29"/>
        <v>45449.813525859397</v>
      </c>
      <c r="N214" s="212">
        <v>50062</v>
      </c>
      <c r="O214" s="212">
        <v>2187174863</v>
      </c>
      <c r="P214" s="513">
        <f t="shared" si="30"/>
        <v>43689.322500099879</v>
      </c>
      <c r="Q214" s="513">
        <f t="shared" si="31"/>
        <v>-40.918842940642207</v>
      </c>
      <c r="R214" s="513">
        <f t="shared" si="32"/>
        <v>43689.322500099879</v>
      </c>
      <c r="S214" s="539">
        <f t="shared" si="33"/>
        <v>-1760.4910257595184</v>
      </c>
    </row>
    <row r="215" spans="1:19" ht="24">
      <c r="A215" s="134"/>
      <c r="B215" s="135" t="s">
        <v>979</v>
      </c>
      <c r="C215" s="138" t="s">
        <v>980</v>
      </c>
      <c r="D215" s="138" t="s">
        <v>492</v>
      </c>
      <c r="E215" s="212">
        <v>5</v>
      </c>
      <c r="F215" s="212">
        <v>375700</v>
      </c>
      <c r="G215" s="212">
        <f t="shared" si="34"/>
        <v>75140</v>
      </c>
      <c r="H215" s="139">
        <v>7</v>
      </c>
      <c r="I215" s="212">
        <v>2500000</v>
      </c>
      <c r="J215" s="212">
        <f t="shared" si="28"/>
        <v>357142.85714285716</v>
      </c>
      <c r="K215" s="212">
        <v>7</v>
      </c>
      <c r="L215" s="212">
        <v>2500000</v>
      </c>
      <c r="M215" s="212">
        <f t="shared" si="29"/>
        <v>357142.85714285716</v>
      </c>
      <c r="N215" s="212">
        <v>8</v>
      </c>
      <c r="O215" s="212">
        <v>697000</v>
      </c>
      <c r="P215" s="513">
        <f t="shared" si="30"/>
        <v>87125</v>
      </c>
      <c r="Q215" s="513">
        <f t="shared" si="31"/>
        <v>11985</v>
      </c>
      <c r="R215" s="513">
        <f t="shared" si="32"/>
        <v>-270017.85714285716</v>
      </c>
      <c r="S215" s="539">
        <f t="shared" si="33"/>
        <v>-270017.85714285716</v>
      </c>
    </row>
    <row r="216" spans="1:19">
      <c r="A216" s="134"/>
      <c r="B216" s="135" t="s">
        <v>981</v>
      </c>
      <c r="C216" s="138" t="s">
        <v>982</v>
      </c>
      <c r="D216" s="138" t="s">
        <v>492</v>
      </c>
      <c r="E216" s="212"/>
      <c r="F216" s="212">
        <v>0</v>
      </c>
      <c r="G216" s="212"/>
      <c r="H216" s="139">
        <v>20000</v>
      </c>
      <c r="I216" s="212">
        <v>8000000</v>
      </c>
      <c r="J216" s="212">
        <f t="shared" si="28"/>
        <v>400</v>
      </c>
      <c r="K216" s="212">
        <v>0</v>
      </c>
      <c r="L216" s="212">
        <v>0</v>
      </c>
      <c r="M216" s="212"/>
      <c r="N216" s="212">
        <v>0</v>
      </c>
      <c r="O216" s="212">
        <v>0</v>
      </c>
      <c r="P216" s="513"/>
      <c r="Q216" s="513">
        <f t="shared" si="31"/>
        <v>0</v>
      </c>
      <c r="R216" s="513">
        <f t="shared" si="32"/>
        <v>-400</v>
      </c>
      <c r="S216" s="539">
        <f t="shared" si="33"/>
        <v>0</v>
      </c>
    </row>
    <row r="217" spans="1:19">
      <c r="A217" s="134"/>
      <c r="B217" s="135" t="s">
        <v>983</v>
      </c>
      <c r="C217" s="138" t="s">
        <v>984</v>
      </c>
      <c r="D217" s="138" t="s">
        <v>1047</v>
      </c>
      <c r="E217" s="212"/>
      <c r="F217" s="212">
        <v>11449415</v>
      </c>
      <c r="G217" s="212"/>
      <c r="H217" s="139">
        <v>300</v>
      </c>
      <c r="I217" s="212">
        <v>1400000000</v>
      </c>
      <c r="J217" s="212">
        <f t="shared" si="28"/>
        <v>4666666.666666667</v>
      </c>
      <c r="K217" s="212">
        <v>227</v>
      </c>
      <c r="L217" s="212">
        <v>682999284</v>
      </c>
      <c r="M217" s="212">
        <f t="shared" si="29"/>
        <v>3008807.4185022027</v>
      </c>
      <c r="N217" s="212">
        <v>200</v>
      </c>
      <c r="O217" s="212">
        <v>390696189</v>
      </c>
      <c r="P217" s="513">
        <f t="shared" si="30"/>
        <v>1953480.9450000001</v>
      </c>
      <c r="Q217" s="513">
        <f t="shared" si="31"/>
        <v>1953480.9450000001</v>
      </c>
      <c r="R217" s="513">
        <f t="shared" si="32"/>
        <v>-2713185.7216666667</v>
      </c>
      <c r="S217" s="539">
        <f t="shared" si="33"/>
        <v>-1055326.4735022027</v>
      </c>
    </row>
    <row r="218" spans="1:19" ht="24">
      <c r="A218" s="134"/>
      <c r="B218" s="135" t="s">
        <v>985</v>
      </c>
      <c r="C218" s="138" t="s">
        <v>986</v>
      </c>
      <c r="D218" s="138" t="s">
        <v>1055</v>
      </c>
      <c r="E218" s="212"/>
      <c r="F218" s="212">
        <v>6084720</v>
      </c>
      <c r="G218" s="212"/>
      <c r="H218" s="139">
        <v>1</v>
      </c>
      <c r="I218" s="212">
        <v>10000000</v>
      </c>
      <c r="J218" s="212">
        <f t="shared" si="28"/>
        <v>10000000</v>
      </c>
      <c r="K218" s="212">
        <v>1</v>
      </c>
      <c r="L218" s="212">
        <v>8544000</v>
      </c>
      <c r="M218" s="212">
        <f t="shared" si="29"/>
        <v>8544000</v>
      </c>
      <c r="N218" s="212">
        <v>1</v>
      </c>
      <c r="O218" s="212">
        <v>8544000</v>
      </c>
      <c r="P218" s="513">
        <f t="shared" si="30"/>
        <v>8544000</v>
      </c>
      <c r="Q218" s="513">
        <f t="shared" si="31"/>
        <v>8544000</v>
      </c>
      <c r="R218" s="513">
        <f t="shared" si="32"/>
        <v>-1456000</v>
      </c>
      <c r="S218" s="539">
        <f t="shared" si="33"/>
        <v>0</v>
      </c>
    </row>
    <row r="219" spans="1:19">
      <c r="A219" s="134"/>
      <c r="B219" s="135" t="s">
        <v>987</v>
      </c>
      <c r="C219" s="138" t="s">
        <v>988</v>
      </c>
      <c r="D219" s="138" t="s">
        <v>493</v>
      </c>
      <c r="E219" s="212"/>
      <c r="F219" s="212">
        <v>0</v>
      </c>
      <c r="G219" s="212"/>
      <c r="H219" s="139">
        <v>1</v>
      </c>
      <c r="I219" s="212">
        <v>7000000</v>
      </c>
      <c r="J219" s="212">
        <f t="shared" si="28"/>
        <v>7000000</v>
      </c>
      <c r="K219" s="212">
        <v>1</v>
      </c>
      <c r="L219" s="212">
        <v>7000000</v>
      </c>
      <c r="M219" s="212">
        <f t="shared" si="29"/>
        <v>7000000</v>
      </c>
      <c r="N219" s="212">
        <v>1</v>
      </c>
      <c r="O219" s="212">
        <v>5011212</v>
      </c>
      <c r="P219" s="513">
        <f t="shared" si="30"/>
        <v>5011212</v>
      </c>
      <c r="Q219" s="513">
        <f t="shared" si="31"/>
        <v>5011212</v>
      </c>
      <c r="R219" s="513">
        <f t="shared" si="32"/>
        <v>-1988788</v>
      </c>
      <c r="S219" s="539">
        <f t="shared" si="33"/>
        <v>-1988788</v>
      </c>
    </row>
    <row r="220" spans="1:19" ht="24">
      <c r="A220" s="134"/>
      <c r="B220" s="135" t="s">
        <v>989</v>
      </c>
      <c r="C220" s="138" t="s">
        <v>990</v>
      </c>
      <c r="D220" s="138" t="s">
        <v>1056</v>
      </c>
      <c r="E220" s="212"/>
      <c r="F220" s="212">
        <v>0</v>
      </c>
      <c r="G220" s="212"/>
      <c r="H220" s="139">
        <v>1</v>
      </c>
      <c r="I220" s="212">
        <v>33190000</v>
      </c>
      <c r="J220" s="212">
        <f t="shared" si="28"/>
        <v>33190000</v>
      </c>
      <c r="K220" s="212">
        <v>0</v>
      </c>
      <c r="L220" s="212">
        <v>0</v>
      </c>
      <c r="M220" s="212"/>
      <c r="N220" s="212">
        <v>0</v>
      </c>
      <c r="O220" s="212">
        <v>0</v>
      </c>
      <c r="P220" s="513"/>
      <c r="Q220" s="513">
        <f t="shared" si="31"/>
        <v>0</v>
      </c>
      <c r="R220" s="513">
        <f t="shared" si="32"/>
        <v>-33190000</v>
      </c>
      <c r="S220" s="539">
        <f t="shared" si="33"/>
        <v>0</v>
      </c>
    </row>
    <row r="221" spans="1:19" ht="24">
      <c r="A221" s="134"/>
      <c r="B221" s="135" t="s">
        <v>991</v>
      </c>
      <c r="C221" s="138" t="s">
        <v>1057</v>
      </c>
      <c r="D221" s="138" t="s">
        <v>492</v>
      </c>
      <c r="E221" s="212"/>
      <c r="F221" s="212">
        <v>0</v>
      </c>
      <c r="G221" s="212"/>
      <c r="H221" s="139">
        <v>1</v>
      </c>
      <c r="I221" s="212">
        <v>50000000</v>
      </c>
      <c r="J221" s="212">
        <f t="shared" si="28"/>
        <v>50000000</v>
      </c>
      <c r="K221" s="212">
        <v>0</v>
      </c>
      <c r="L221" s="212">
        <v>0</v>
      </c>
      <c r="M221" s="212"/>
      <c r="N221" s="212">
        <v>0</v>
      </c>
      <c r="O221" s="212">
        <v>0</v>
      </c>
      <c r="P221" s="513"/>
      <c r="Q221" s="513">
        <f t="shared" si="31"/>
        <v>0</v>
      </c>
      <c r="R221" s="513">
        <f t="shared" si="32"/>
        <v>-50000000</v>
      </c>
      <c r="S221" s="539">
        <f t="shared" si="33"/>
        <v>0</v>
      </c>
    </row>
    <row r="222" spans="1:19">
      <c r="A222" s="134"/>
      <c r="B222" s="135" t="s">
        <v>993</v>
      </c>
      <c r="C222" s="138" t="s">
        <v>994</v>
      </c>
      <c r="D222" s="138" t="s">
        <v>370</v>
      </c>
      <c r="E222" s="212"/>
      <c r="F222" s="212">
        <v>0</v>
      </c>
      <c r="G222" s="212"/>
      <c r="H222" s="139">
        <v>1</v>
      </c>
      <c r="I222" s="212">
        <v>8500000</v>
      </c>
      <c r="J222" s="212">
        <f t="shared" si="28"/>
        <v>8500000</v>
      </c>
      <c r="K222" s="212">
        <v>1</v>
      </c>
      <c r="L222" s="212">
        <v>8280000</v>
      </c>
      <c r="M222" s="212">
        <f t="shared" si="29"/>
        <v>8280000</v>
      </c>
      <c r="N222" s="212">
        <v>1</v>
      </c>
      <c r="O222" s="212">
        <v>8280000</v>
      </c>
      <c r="P222" s="513">
        <f t="shared" si="30"/>
        <v>8280000</v>
      </c>
      <c r="Q222" s="513">
        <f t="shared" si="31"/>
        <v>8280000</v>
      </c>
      <c r="R222" s="513">
        <f t="shared" si="32"/>
        <v>-220000</v>
      </c>
      <c r="S222" s="539">
        <f t="shared" si="33"/>
        <v>0</v>
      </c>
    </row>
    <row r="223" spans="1:19" ht="24">
      <c r="A223" s="134"/>
      <c r="B223" s="135" t="s">
        <v>995</v>
      </c>
      <c r="C223" s="138" t="s">
        <v>1058</v>
      </c>
      <c r="D223" s="138" t="s">
        <v>1059</v>
      </c>
      <c r="E223" s="212"/>
      <c r="F223" s="212">
        <v>0</v>
      </c>
      <c r="G223" s="212"/>
      <c r="H223" s="139">
        <v>1</v>
      </c>
      <c r="I223" s="212">
        <v>192408000</v>
      </c>
      <c r="J223" s="212">
        <f t="shared" si="28"/>
        <v>192408000</v>
      </c>
      <c r="K223" s="212">
        <v>1</v>
      </c>
      <c r="L223" s="212">
        <v>192408000</v>
      </c>
      <c r="M223" s="212">
        <f t="shared" si="29"/>
        <v>192408000</v>
      </c>
      <c r="N223" s="212">
        <v>1</v>
      </c>
      <c r="O223" s="212">
        <v>192408000</v>
      </c>
      <c r="P223" s="513">
        <f t="shared" si="30"/>
        <v>192408000</v>
      </c>
      <c r="Q223" s="513">
        <f t="shared" si="31"/>
        <v>192408000</v>
      </c>
      <c r="R223" s="513">
        <f t="shared" si="32"/>
        <v>0</v>
      </c>
      <c r="S223" s="539">
        <f t="shared" si="33"/>
        <v>0</v>
      </c>
    </row>
    <row r="224" spans="1:19">
      <c r="A224" s="134"/>
      <c r="B224" s="135" t="s">
        <v>997</v>
      </c>
      <c r="C224" s="138" t="s">
        <v>998</v>
      </c>
      <c r="D224" s="138" t="s">
        <v>493</v>
      </c>
      <c r="E224" s="212"/>
      <c r="F224" s="212">
        <v>0</v>
      </c>
      <c r="G224" s="212"/>
      <c r="H224" s="139">
        <v>1</v>
      </c>
      <c r="I224" s="212">
        <v>1200000</v>
      </c>
      <c r="J224" s="212">
        <f t="shared" si="28"/>
        <v>1200000</v>
      </c>
      <c r="K224" s="212">
        <v>1</v>
      </c>
      <c r="L224" s="212">
        <v>1006000</v>
      </c>
      <c r="M224" s="212">
        <f t="shared" si="29"/>
        <v>1006000</v>
      </c>
      <c r="N224" s="212">
        <v>1</v>
      </c>
      <c r="O224" s="212">
        <v>1005463</v>
      </c>
      <c r="P224" s="513">
        <f t="shared" si="30"/>
        <v>1005463</v>
      </c>
      <c r="Q224" s="513">
        <f t="shared" si="31"/>
        <v>1005463</v>
      </c>
      <c r="R224" s="513">
        <f t="shared" si="32"/>
        <v>-194537</v>
      </c>
      <c r="S224" s="539">
        <f t="shared" si="33"/>
        <v>-537</v>
      </c>
    </row>
    <row r="225" spans="1:19">
      <c r="A225" s="134"/>
      <c r="B225" s="135" t="s">
        <v>999</v>
      </c>
      <c r="C225" s="138" t="s">
        <v>1000</v>
      </c>
      <c r="D225" s="138" t="s">
        <v>493</v>
      </c>
      <c r="E225" s="212"/>
      <c r="F225" s="212">
        <v>0</v>
      </c>
      <c r="G225" s="212"/>
      <c r="H225" s="139">
        <v>1</v>
      </c>
      <c r="I225" s="212">
        <v>3560000</v>
      </c>
      <c r="J225" s="212">
        <f t="shared" si="28"/>
        <v>3560000</v>
      </c>
      <c r="K225" s="212">
        <v>1</v>
      </c>
      <c r="L225" s="212">
        <v>3560000</v>
      </c>
      <c r="M225" s="212">
        <f t="shared" si="29"/>
        <v>3560000</v>
      </c>
      <c r="N225" s="212">
        <v>1</v>
      </c>
      <c r="O225" s="212">
        <v>3237600</v>
      </c>
      <c r="P225" s="513">
        <f t="shared" si="30"/>
        <v>3237600</v>
      </c>
      <c r="Q225" s="513">
        <f t="shared" si="31"/>
        <v>3237600</v>
      </c>
      <c r="R225" s="513">
        <f t="shared" si="32"/>
        <v>-322400</v>
      </c>
      <c r="S225" s="539">
        <f t="shared" si="33"/>
        <v>-322400</v>
      </c>
    </row>
    <row r="226" spans="1:19">
      <c r="A226" s="134"/>
      <c r="B226" s="135" t="s">
        <v>388</v>
      </c>
      <c r="C226" s="138" t="s">
        <v>389</v>
      </c>
      <c r="D226" s="138" t="s">
        <v>1060</v>
      </c>
      <c r="E226" s="212"/>
      <c r="F226" s="212">
        <v>0</v>
      </c>
      <c r="G226" s="212"/>
      <c r="H226" s="139">
        <v>1</v>
      </c>
      <c r="I226" s="212">
        <v>30000000</v>
      </c>
      <c r="J226" s="212">
        <f t="shared" si="28"/>
        <v>30000000</v>
      </c>
      <c r="K226" s="212">
        <v>0</v>
      </c>
      <c r="L226" s="212">
        <v>0</v>
      </c>
      <c r="M226" s="212"/>
      <c r="N226" s="212">
        <v>0</v>
      </c>
      <c r="O226" s="212">
        <v>0</v>
      </c>
      <c r="P226" s="513"/>
      <c r="Q226" s="513">
        <f t="shared" si="31"/>
        <v>0</v>
      </c>
      <c r="R226" s="513">
        <f t="shared" si="32"/>
        <v>-30000000</v>
      </c>
      <c r="S226" s="539">
        <f t="shared" si="33"/>
        <v>0</v>
      </c>
    </row>
    <row r="227" spans="1:19">
      <c r="A227" s="134"/>
      <c r="B227" s="135" t="s">
        <v>1003</v>
      </c>
      <c r="C227" s="138" t="s">
        <v>1004</v>
      </c>
      <c r="D227" s="138" t="s">
        <v>1054</v>
      </c>
      <c r="E227" s="212"/>
      <c r="F227" s="212">
        <v>2480</v>
      </c>
      <c r="G227" s="212"/>
      <c r="H227" s="139">
        <v>1</v>
      </c>
      <c r="I227" s="212">
        <v>7448000</v>
      </c>
      <c r="J227" s="212">
        <f t="shared" si="28"/>
        <v>7448000</v>
      </c>
      <c r="K227" s="212">
        <v>0</v>
      </c>
      <c r="L227" s="212">
        <v>0</v>
      </c>
      <c r="M227" s="212"/>
      <c r="N227" s="212">
        <v>0</v>
      </c>
      <c r="O227" s="212">
        <v>0</v>
      </c>
      <c r="P227" s="513"/>
      <c r="Q227" s="513">
        <f t="shared" si="31"/>
        <v>0</v>
      </c>
      <c r="R227" s="513">
        <f t="shared" si="32"/>
        <v>-7448000</v>
      </c>
      <c r="S227" s="539">
        <f t="shared" si="33"/>
        <v>0</v>
      </c>
    </row>
    <row r="228" spans="1:19" ht="24">
      <c r="A228" s="134"/>
      <c r="B228" s="135" t="s">
        <v>1021</v>
      </c>
      <c r="C228" s="138" t="s">
        <v>1061</v>
      </c>
      <c r="D228" s="138" t="s">
        <v>1054</v>
      </c>
      <c r="E228" s="212"/>
      <c r="F228" s="212">
        <v>18798860</v>
      </c>
      <c r="G228" s="212"/>
      <c r="H228" s="139">
        <v>1</v>
      </c>
      <c r="I228" s="212">
        <v>1040100000</v>
      </c>
      <c r="J228" s="212">
        <f t="shared" si="28"/>
        <v>1040100000</v>
      </c>
      <c r="K228" s="212">
        <v>1</v>
      </c>
      <c r="L228" s="212">
        <v>97363000</v>
      </c>
      <c r="M228" s="212">
        <f t="shared" si="29"/>
        <v>97363000</v>
      </c>
      <c r="N228" s="212">
        <v>1</v>
      </c>
      <c r="O228" s="212">
        <v>50263120</v>
      </c>
      <c r="P228" s="513">
        <f t="shared" si="30"/>
        <v>50263120</v>
      </c>
      <c r="Q228" s="513">
        <f t="shared" si="31"/>
        <v>50263120</v>
      </c>
      <c r="R228" s="513">
        <f t="shared" si="32"/>
        <v>-989836880</v>
      </c>
      <c r="S228" s="539">
        <f t="shared" si="33"/>
        <v>-47099880</v>
      </c>
    </row>
    <row r="229" spans="1:19" ht="24">
      <c r="A229" s="134"/>
      <c r="B229" s="135" t="s">
        <v>1005</v>
      </c>
      <c r="C229" s="138" t="s">
        <v>1006</v>
      </c>
      <c r="D229" s="138" t="s">
        <v>1062</v>
      </c>
      <c r="E229" s="212"/>
      <c r="F229" s="212">
        <v>0</v>
      </c>
      <c r="G229" s="212"/>
      <c r="H229" s="139">
        <v>1</v>
      </c>
      <c r="I229" s="212">
        <v>25000000</v>
      </c>
      <c r="J229" s="212">
        <f t="shared" si="28"/>
        <v>25000000</v>
      </c>
      <c r="K229" s="212">
        <v>1</v>
      </c>
      <c r="L229" s="212">
        <v>19542000</v>
      </c>
      <c r="M229" s="212">
        <f t="shared" si="29"/>
        <v>19542000</v>
      </c>
      <c r="N229" s="212">
        <v>1</v>
      </c>
      <c r="O229" s="212">
        <v>19542000</v>
      </c>
      <c r="P229" s="513">
        <f t="shared" si="30"/>
        <v>19542000</v>
      </c>
      <c r="Q229" s="513">
        <f t="shared" si="31"/>
        <v>19542000</v>
      </c>
      <c r="R229" s="513">
        <f t="shared" si="32"/>
        <v>-5458000</v>
      </c>
      <c r="S229" s="539">
        <f t="shared" si="33"/>
        <v>0</v>
      </c>
    </row>
    <row r="230" spans="1:19" ht="24">
      <c r="A230" s="134"/>
      <c r="B230" s="135" t="s">
        <v>1007</v>
      </c>
      <c r="C230" s="138" t="s">
        <v>1008</v>
      </c>
      <c r="D230" s="138" t="s">
        <v>492</v>
      </c>
      <c r="E230" s="212"/>
      <c r="F230" s="212">
        <v>0</v>
      </c>
      <c r="G230" s="212"/>
      <c r="H230" s="139">
        <v>1</v>
      </c>
      <c r="I230" s="212">
        <v>37274000</v>
      </c>
      <c r="J230" s="212">
        <f t="shared" si="28"/>
        <v>37274000</v>
      </c>
      <c r="K230" s="212">
        <v>1</v>
      </c>
      <c r="L230" s="212">
        <v>0</v>
      </c>
      <c r="M230" s="212">
        <f t="shared" si="29"/>
        <v>0</v>
      </c>
      <c r="N230" s="212">
        <v>0</v>
      </c>
      <c r="O230" s="212">
        <v>0</v>
      </c>
      <c r="P230" s="513">
        <v>0</v>
      </c>
      <c r="Q230" s="513">
        <f t="shared" si="31"/>
        <v>0</v>
      </c>
      <c r="R230" s="513">
        <f t="shared" si="32"/>
        <v>-37274000</v>
      </c>
      <c r="S230" s="539">
        <f t="shared" si="33"/>
        <v>0</v>
      </c>
    </row>
    <row r="231" spans="1:19" ht="36">
      <c r="A231" s="134"/>
      <c r="B231" s="135" t="s">
        <v>1023</v>
      </c>
      <c r="C231" s="138" t="s">
        <v>1063</v>
      </c>
      <c r="D231" s="138" t="s">
        <v>1054</v>
      </c>
      <c r="E231" s="212"/>
      <c r="F231" s="212">
        <v>0</v>
      </c>
      <c r="G231" s="212"/>
      <c r="H231" s="139">
        <v>1</v>
      </c>
      <c r="I231" s="212">
        <v>2545000</v>
      </c>
      <c r="J231" s="212">
        <f t="shared" si="28"/>
        <v>2545000</v>
      </c>
      <c r="K231" s="212">
        <v>1</v>
      </c>
      <c r="L231" s="212">
        <v>2545000</v>
      </c>
      <c r="M231" s="212">
        <f t="shared" si="29"/>
        <v>2545000</v>
      </c>
      <c r="N231" s="212">
        <v>1</v>
      </c>
      <c r="O231" s="212">
        <v>1935201</v>
      </c>
      <c r="P231" s="513">
        <f t="shared" si="30"/>
        <v>1935201</v>
      </c>
      <c r="Q231" s="513">
        <f t="shared" si="31"/>
        <v>1935201</v>
      </c>
      <c r="R231" s="513">
        <f t="shared" si="32"/>
        <v>-609799</v>
      </c>
      <c r="S231" s="539">
        <f t="shared" si="33"/>
        <v>-609799</v>
      </c>
    </row>
    <row r="232" spans="1:19" ht="24">
      <c r="A232" s="134"/>
      <c r="B232" s="135" t="s">
        <v>1025</v>
      </c>
      <c r="C232" s="138" t="s">
        <v>1064</v>
      </c>
      <c r="D232" s="138" t="s">
        <v>1065</v>
      </c>
      <c r="E232" s="212"/>
      <c r="F232" s="212">
        <v>0</v>
      </c>
      <c r="G232" s="212"/>
      <c r="H232" s="139">
        <v>1</v>
      </c>
      <c r="I232" s="212">
        <v>5000000</v>
      </c>
      <c r="J232" s="212">
        <f t="shared" si="28"/>
        <v>5000000</v>
      </c>
      <c r="K232" s="212">
        <v>0</v>
      </c>
      <c r="L232" s="212">
        <v>0</v>
      </c>
      <c r="M232" s="212"/>
      <c r="N232" s="212">
        <v>0</v>
      </c>
      <c r="O232" s="212">
        <v>83966</v>
      </c>
      <c r="P232" s="513"/>
      <c r="Q232" s="513">
        <f t="shared" si="31"/>
        <v>0</v>
      </c>
      <c r="R232" s="513">
        <f t="shared" si="32"/>
        <v>-5000000</v>
      </c>
      <c r="S232" s="539">
        <f t="shared" si="33"/>
        <v>0</v>
      </c>
    </row>
    <row r="233" spans="1:19" ht="24">
      <c r="A233" s="134"/>
      <c r="B233" s="135" t="s">
        <v>1027</v>
      </c>
      <c r="C233" s="138" t="s">
        <v>1028</v>
      </c>
      <c r="D233" s="138" t="s">
        <v>1065</v>
      </c>
      <c r="E233" s="212"/>
      <c r="F233" s="212">
        <v>0</v>
      </c>
      <c r="G233" s="212"/>
      <c r="H233" s="139">
        <v>1</v>
      </c>
      <c r="I233" s="212">
        <v>5000000</v>
      </c>
      <c r="J233" s="212">
        <f t="shared" si="28"/>
        <v>5000000</v>
      </c>
      <c r="K233" s="212">
        <v>0</v>
      </c>
      <c r="L233" s="212">
        <v>0</v>
      </c>
      <c r="M233" s="212"/>
      <c r="N233" s="212">
        <v>0</v>
      </c>
      <c r="O233" s="212">
        <v>65989</v>
      </c>
      <c r="P233" s="513"/>
      <c r="Q233" s="513">
        <f t="shared" si="31"/>
        <v>0</v>
      </c>
      <c r="R233" s="513">
        <f t="shared" si="32"/>
        <v>-5000000</v>
      </c>
      <c r="S233" s="539">
        <f t="shared" si="33"/>
        <v>0</v>
      </c>
    </row>
    <row r="234" spans="1:19">
      <c r="A234" s="134"/>
      <c r="B234" s="135" t="s">
        <v>1029</v>
      </c>
      <c r="C234" s="138" t="s">
        <v>1030</v>
      </c>
      <c r="D234" s="138" t="s">
        <v>1066</v>
      </c>
      <c r="E234" s="212"/>
      <c r="F234" s="212">
        <v>0</v>
      </c>
      <c r="G234" s="212"/>
      <c r="H234" s="139">
        <v>1</v>
      </c>
      <c r="I234" s="212">
        <v>5000000</v>
      </c>
      <c r="J234" s="212">
        <f t="shared" si="28"/>
        <v>5000000</v>
      </c>
      <c r="K234" s="212">
        <v>0</v>
      </c>
      <c r="L234" s="212">
        <v>0</v>
      </c>
      <c r="M234" s="212"/>
      <c r="N234" s="212">
        <v>0</v>
      </c>
      <c r="O234" s="212">
        <v>0</v>
      </c>
      <c r="P234" s="513"/>
      <c r="Q234" s="513">
        <f t="shared" si="31"/>
        <v>0</v>
      </c>
      <c r="R234" s="513">
        <f t="shared" si="32"/>
        <v>-5000000</v>
      </c>
      <c r="S234" s="539">
        <f t="shared" si="33"/>
        <v>0</v>
      </c>
    </row>
    <row r="235" spans="1:19" ht="24">
      <c r="A235" s="134"/>
      <c r="B235" s="135" t="s">
        <v>1031</v>
      </c>
      <c r="C235" s="138" t="s">
        <v>1067</v>
      </c>
      <c r="D235" s="138" t="s">
        <v>492</v>
      </c>
      <c r="E235" s="212"/>
      <c r="F235" s="212">
        <v>0</v>
      </c>
      <c r="G235" s="212"/>
      <c r="H235" s="139">
        <v>1</v>
      </c>
      <c r="I235" s="212">
        <v>87500000</v>
      </c>
      <c r="J235" s="212">
        <f t="shared" si="28"/>
        <v>87500000</v>
      </c>
      <c r="K235" s="212">
        <v>1</v>
      </c>
      <c r="L235" s="212">
        <v>87500000</v>
      </c>
      <c r="M235" s="212">
        <f t="shared" si="29"/>
        <v>87500000</v>
      </c>
      <c r="N235" s="212">
        <v>1</v>
      </c>
      <c r="O235" s="212">
        <v>55000000</v>
      </c>
      <c r="P235" s="513">
        <f t="shared" si="30"/>
        <v>55000000</v>
      </c>
      <c r="Q235" s="513">
        <f t="shared" si="31"/>
        <v>55000000</v>
      </c>
      <c r="R235" s="513">
        <f t="shared" si="32"/>
        <v>-32500000</v>
      </c>
      <c r="S235" s="539">
        <f t="shared" si="33"/>
        <v>-32500000</v>
      </c>
    </row>
    <row r="236" spans="1:19">
      <c r="A236" s="134"/>
      <c r="B236" s="135" t="s">
        <v>1033</v>
      </c>
      <c r="C236" s="138" t="s">
        <v>1034</v>
      </c>
      <c r="D236" s="138" t="s">
        <v>1065</v>
      </c>
      <c r="E236" s="212"/>
      <c r="F236" s="212"/>
      <c r="G236" s="212"/>
      <c r="H236" s="139">
        <v>0</v>
      </c>
      <c r="I236" s="212">
        <v>0</v>
      </c>
      <c r="J236" s="212">
        <v>0</v>
      </c>
      <c r="K236" s="212">
        <v>0</v>
      </c>
      <c r="L236" s="212">
        <v>0</v>
      </c>
      <c r="M236" s="212"/>
      <c r="N236" s="212">
        <v>0</v>
      </c>
      <c r="O236" s="212">
        <v>0</v>
      </c>
      <c r="P236" s="513"/>
      <c r="Q236" s="513">
        <f t="shared" si="31"/>
        <v>0</v>
      </c>
      <c r="R236" s="513">
        <f t="shared" si="32"/>
        <v>0</v>
      </c>
      <c r="S236" s="539">
        <f t="shared" si="33"/>
        <v>0</v>
      </c>
    </row>
    <row r="237" spans="1:19">
      <c r="A237" s="134"/>
      <c r="B237" s="135" t="s">
        <v>1011</v>
      </c>
      <c r="C237" s="138" t="s">
        <v>1012</v>
      </c>
      <c r="D237" s="138" t="s">
        <v>1047</v>
      </c>
      <c r="E237" s="212">
        <v>40</v>
      </c>
      <c r="F237" s="212">
        <v>152094010.47999999</v>
      </c>
      <c r="G237" s="212">
        <f t="shared" ref="G237:G240" si="35">F237/E237</f>
        <v>3802350.2619999996</v>
      </c>
      <c r="H237" s="139">
        <v>0</v>
      </c>
      <c r="I237" s="212">
        <v>207142000</v>
      </c>
      <c r="J237" s="212">
        <v>0</v>
      </c>
      <c r="K237" s="212">
        <v>0</v>
      </c>
      <c r="L237" s="212">
        <v>207787602</v>
      </c>
      <c r="M237" s="212" t="e">
        <f>L237/K237</f>
        <v>#DIV/0!</v>
      </c>
      <c r="N237" s="212">
        <v>0</v>
      </c>
      <c r="O237" s="212">
        <v>201791882</v>
      </c>
      <c r="P237" s="513" t="e">
        <f>O237/N237</f>
        <v>#DIV/0!</v>
      </c>
      <c r="Q237" s="513" t="e">
        <f t="shared" si="31"/>
        <v>#DIV/0!</v>
      </c>
      <c r="R237" s="513" t="e">
        <f t="shared" si="32"/>
        <v>#DIV/0!</v>
      </c>
      <c r="S237" s="539" t="e">
        <f t="shared" si="33"/>
        <v>#DIV/0!</v>
      </c>
    </row>
    <row r="238" spans="1:19">
      <c r="A238" s="134"/>
      <c r="B238" s="135" t="s">
        <v>1013</v>
      </c>
      <c r="C238" s="138" t="s">
        <v>1014</v>
      </c>
      <c r="D238" s="138" t="s">
        <v>1068</v>
      </c>
      <c r="E238" s="212">
        <v>0</v>
      </c>
      <c r="F238" s="212">
        <v>2540060</v>
      </c>
      <c r="G238" s="212"/>
      <c r="H238" s="139"/>
      <c r="I238" s="212">
        <v>0</v>
      </c>
      <c r="J238" s="212">
        <v>0</v>
      </c>
      <c r="K238" s="212">
        <v>0</v>
      </c>
      <c r="L238" s="212">
        <v>0</v>
      </c>
      <c r="M238" s="212">
        <v>0</v>
      </c>
      <c r="N238" s="212">
        <v>0</v>
      </c>
      <c r="O238" s="212">
        <v>5900</v>
      </c>
      <c r="P238" s="513">
        <v>0</v>
      </c>
      <c r="Q238" s="513">
        <f t="shared" si="31"/>
        <v>0</v>
      </c>
      <c r="R238" s="513">
        <f t="shared" si="32"/>
        <v>0</v>
      </c>
      <c r="S238" s="539">
        <f t="shared" si="33"/>
        <v>0</v>
      </c>
    </row>
    <row r="239" spans="1:19">
      <c r="A239" s="134"/>
      <c r="B239" s="135" t="s">
        <v>1015</v>
      </c>
      <c r="C239" s="138" t="s">
        <v>1016</v>
      </c>
      <c r="D239" s="138" t="s">
        <v>1068</v>
      </c>
      <c r="E239" s="212">
        <v>0</v>
      </c>
      <c r="F239" s="212">
        <v>22386918</v>
      </c>
      <c r="G239" s="212"/>
      <c r="H239" s="139">
        <v>520</v>
      </c>
      <c r="I239" s="212">
        <v>27400000</v>
      </c>
      <c r="J239" s="212">
        <f t="shared" si="28"/>
        <v>52692.307692307695</v>
      </c>
      <c r="K239" s="212">
        <v>520</v>
      </c>
      <c r="L239" s="212">
        <v>27400000</v>
      </c>
      <c r="M239" s="212">
        <f t="shared" si="29"/>
        <v>52692.307692307695</v>
      </c>
      <c r="N239" s="212">
        <v>520</v>
      </c>
      <c r="O239" s="212">
        <v>15223837</v>
      </c>
      <c r="P239" s="513">
        <f t="shared" si="30"/>
        <v>29276.609615384616</v>
      </c>
      <c r="Q239" s="513">
        <f t="shared" si="31"/>
        <v>29276.609615384616</v>
      </c>
      <c r="R239" s="513">
        <f t="shared" si="32"/>
        <v>-23415.698076923079</v>
      </c>
      <c r="S239" s="539">
        <f t="shared" si="33"/>
        <v>-23415.698076923079</v>
      </c>
    </row>
    <row r="240" spans="1:19" ht="24">
      <c r="A240" s="134"/>
      <c r="B240" s="135" t="s">
        <v>1037</v>
      </c>
      <c r="C240" s="138" t="s">
        <v>1069</v>
      </c>
      <c r="D240" s="138" t="s">
        <v>1055</v>
      </c>
      <c r="E240" s="212">
        <v>405</v>
      </c>
      <c r="F240" s="212">
        <v>350326160</v>
      </c>
      <c r="G240" s="212">
        <f t="shared" si="35"/>
        <v>865002.8641975309</v>
      </c>
      <c r="H240" s="139">
        <v>520</v>
      </c>
      <c r="I240" s="212">
        <v>260000000</v>
      </c>
      <c r="J240" s="212">
        <f t="shared" si="28"/>
        <v>500000</v>
      </c>
      <c r="K240" s="212">
        <v>520</v>
      </c>
      <c r="L240" s="212">
        <v>410000000</v>
      </c>
      <c r="M240" s="212">
        <f t="shared" si="29"/>
        <v>788461.5384615385</v>
      </c>
      <c r="N240" s="212">
        <v>520</v>
      </c>
      <c r="O240" s="212">
        <v>407354780</v>
      </c>
      <c r="P240" s="513">
        <f t="shared" si="30"/>
        <v>783374.57692307688</v>
      </c>
      <c r="Q240" s="513">
        <f t="shared" si="31"/>
        <v>-81628.287274454022</v>
      </c>
      <c r="R240" s="513">
        <f t="shared" si="32"/>
        <v>283374.57692307688</v>
      </c>
      <c r="S240" s="539">
        <f t="shared" si="33"/>
        <v>-5086.9615384616191</v>
      </c>
    </row>
    <row r="241" spans="1:19">
      <c r="A241" s="134"/>
      <c r="B241" s="135" t="s">
        <v>1017</v>
      </c>
      <c r="C241" s="138" t="s">
        <v>1018</v>
      </c>
      <c r="D241" s="138" t="s">
        <v>1054</v>
      </c>
      <c r="E241" s="212">
        <v>0</v>
      </c>
      <c r="F241" s="212">
        <v>3307416</v>
      </c>
      <c r="G241" s="212"/>
      <c r="H241" s="139">
        <v>1</v>
      </c>
      <c r="I241" s="212">
        <v>19963000</v>
      </c>
      <c r="J241" s="212">
        <f t="shared" si="28"/>
        <v>19963000</v>
      </c>
      <c r="K241" s="212">
        <v>1</v>
      </c>
      <c r="L241" s="212">
        <v>9799398</v>
      </c>
      <c r="M241" s="212">
        <f t="shared" si="29"/>
        <v>9799398</v>
      </c>
      <c r="N241" s="212">
        <v>1</v>
      </c>
      <c r="O241" s="212">
        <v>9498495</v>
      </c>
      <c r="P241" s="513">
        <f t="shared" si="30"/>
        <v>9498495</v>
      </c>
      <c r="Q241" s="513">
        <f t="shared" si="31"/>
        <v>9498495</v>
      </c>
      <c r="R241" s="513">
        <f t="shared" si="32"/>
        <v>-10464505</v>
      </c>
      <c r="S241" s="539">
        <f t="shared" si="33"/>
        <v>-300903</v>
      </c>
    </row>
    <row r="242" spans="1:19">
      <c r="A242" s="134"/>
      <c r="B242" s="135" t="s">
        <v>1039</v>
      </c>
      <c r="C242" s="138" t="s">
        <v>1040</v>
      </c>
      <c r="D242" s="138"/>
      <c r="E242" s="212"/>
      <c r="F242" s="212">
        <v>0</v>
      </c>
      <c r="G242" s="212"/>
      <c r="H242" s="139">
        <v>0</v>
      </c>
      <c r="I242" s="212">
        <v>119541000</v>
      </c>
      <c r="J242" s="212">
        <v>0</v>
      </c>
      <c r="K242" s="212">
        <v>0</v>
      </c>
      <c r="L242" s="212">
        <v>0</v>
      </c>
      <c r="M242" s="212"/>
      <c r="N242" s="212">
        <v>0</v>
      </c>
      <c r="O242" s="212">
        <v>0</v>
      </c>
      <c r="P242" s="513"/>
      <c r="Q242" s="513">
        <f t="shared" si="31"/>
        <v>0</v>
      </c>
      <c r="R242" s="513">
        <f t="shared" si="32"/>
        <v>0</v>
      </c>
      <c r="S242" s="539">
        <f t="shared" si="33"/>
        <v>0</v>
      </c>
    </row>
    <row r="243" spans="1:19">
      <c r="A243" s="134"/>
      <c r="B243" s="135" t="s">
        <v>118</v>
      </c>
      <c r="C243" s="138" t="s">
        <v>119</v>
      </c>
      <c r="D243" s="138"/>
      <c r="E243" s="212"/>
      <c r="F243" s="212">
        <v>0</v>
      </c>
      <c r="G243" s="212"/>
      <c r="H243" s="139">
        <v>1</v>
      </c>
      <c r="I243" s="212">
        <v>24000000</v>
      </c>
      <c r="J243" s="212">
        <f t="shared" si="28"/>
        <v>24000000</v>
      </c>
      <c r="K243" s="212">
        <v>0</v>
      </c>
      <c r="L243" s="212">
        <v>0</v>
      </c>
      <c r="M243" s="212"/>
      <c r="N243" s="212">
        <v>0</v>
      </c>
      <c r="O243" s="212">
        <v>0</v>
      </c>
      <c r="P243" s="513"/>
      <c r="Q243" s="513">
        <f t="shared" si="31"/>
        <v>0</v>
      </c>
      <c r="R243" s="513">
        <f t="shared" si="32"/>
        <v>-24000000</v>
      </c>
      <c r="S243" s="539">
        <f t="shared" si="33"/>
        <v>0</v>
      </c>
    </row>
    <row r="244" spans="1:19">
      <c r="A244" s="134"/>
      <c r="B244" s="135" t="s">
        <v>481</v>
      </c>
      <c r="C244" s="138" t="s">
        <v>482</v>
      </c>
      <c r="D244" s="136"/>
      <c r="E244" s="212"/>
      <c r="F244" s="212">
        <v>0</v>
      </c>
      <c r="G244" s="212"/>
      <c r="H244" s="139">
        <v>1</v>
      </c>
      <c r="I244" s="212">
        <v>4000000</v>
      </c>
      <c r="J244" s="212">
        <f t="shared" si="28"/>
        <v>4000000</v>
      </c>
      <c r="K244" s="212">
        <v>1</v>
      </c>
      <c r="L244" s="212">
        <v>3720000</v>
      </c>
      <c r="M244" s="212">
        <f t="shared" si="29"/>
        <v>3720000</v>
      </c>
      <c r="N244" s="212">
        <v>1</v>
      </c>
      <c r="O244" s="212">
        <v>3720000</v>
      </c>
      <c r="P244" s="513">
        <f t="shared" si="30"/>
        <v>3720000</v>
      </c>
      <c r="Q244" s="513">
        <f t="shared" si="31"/>
        <v>3720000</v>
      </c>
      <c r="R244" s="513">
        <f t="shared" si="32"/>
        <v>-280000</v>
      </c>
      <c r="S244" s="539">
        <f t="shared" si="33"/>
        <v>0</v>
      </c>
    </row>
    <row r="245" spans="1:19" s="545" customFormat="1">
      <c r="A245" s="541"/>
      <c r="B245" s="335" t="s">
        <v>184</v>
      </c>
      <c r="C245" s="356" t="s">
        <v>127</v>
      </c>
      <c r="D245" s="336"/>
      <c r="E245" s="214"/>
      <c r="F245" s="214">
        <v>6667289231.5799999</v>
      </c>
      <c r="G245" s="214"/>
      <c r="H245" s="214"/>
      <c r="I245" s="214">
        <f>SUM(I208:I244)</f>
        <v>7244180000</v>
      </c>
      <c r="J245" s="214"/>
      <c r="K245" s="214"/>
      <c r="L245" s="542">
        <f>SUM(L208:L244)</f>
        <v>8040780000</v>
      </c>
      <c r="M245" s="214"/>
      <c r="N245" s="542"/>
      <c r="O245" s="214">
        <f>SUM(O208:O244)</f>
        <v>7095305675</v>
      </c>
      <c r="P245" s="543"/>
      <c r="Q245" s="543"/>
      <c r="R245" s="543"/>
      <c r="S245" s="544">
        <f t="shared" si="33"/>
        <v>0</v>
      </c>
    </row>
    <row r="246" spans="1:19">
      <c r="A246" s="134"/>
      <c r="B246" s="736" t="s">
        <v>185</v>
      </c>
      <c r="C246" s="736"/>
      <c r="D246" s="209"/>
      <c r="E246" s="546"/>
      <c r="F246" s="547"/>
      <c r="G246" s="546"/>
      <c r="H246" s="547"/>
      <c r="I246" s="546"/>
      <c r="J246" s="548"/>
      <c r="K246" s="547"/>
      <c r="L246" s="546"/>
      <c r="M246" s="548"/>
      <c r="N246" s="547"/>
      <c r="O246" s="546"/>
      <c r="P246" s="548"/>
      <c r="Q246" s="547"/>
      <c r="R246" s="546"/>
      <c r="S246" s="549"/>
    </row>
    <row r="247" spans="1:19">
      <c r="A247" s="134"/>
      <c r="B247" s="323"/>
      <c r="C247" s="134"/>
      <c r="D247" s="134"/>
      <c r="E247" s="134"/>
      <c r="F247" s="134"/>
      <c r="G247" s="134"/>
      <c r="H247" s="134"/>
      <c r="I247" s="134"/>
      <c r="J247" s="134"/>
      <c r="K247" s="134"/>
      <c r="L247" s="134"/>
      <c r="M247" s="134"/>
      <c r="N247" s="134"/>
      <c r="O247" s="134"/>
      <c r="P247" s="134"/>
      <c r="Q247" s="134"/>
      <c r="R247" s="134"/>
      <c r="S247" s="134"/>
    </row>
    <row r="252" spans="1:19">
      <c r="A252" s="134"/>
      <c r="B252" s="737" t="s">
        <v>1358</v>
      </c>
      <c r="C252" s="737"/>
      <c r="D252" s="737"/>
      <c r="E252" s="737"/>
      <c r="F252" s="737"/>
      <c r="G252" s="737"/>
      <c r="H252" s="737"/>
      <c r="I252" s="737"/>
      <c r="J252" s="737"/>
      <c r="K252" s="737"/>
      <c r="L252" s="737"/>
      <c r="M252" s="737"/>
      <c r="N252" s="737"/>
      <c r="O252" s="737"/>
      <c r="P252" s="737"/>
      <c r="Q252" s="737"/>
      <c r="R252" s="737"/>
      <c r="S252" s="737"/>
    </row>
    <row r="253" spans="1:19">
      <c r="A253" s="134"/>
      <c r="B253" s="738" t="s">
        <v>1311</v>
      </c>
      <c r="C253" s="738"/>
      <c r="D253" s="738"/>
      <c r="E253" s="738"/>
      <c r="F253" s="738"/>
      <c r="G253" s="738"/>
      <c r="H253" s="738"/>
      <c r="I253" s="738"/>
      <c r="J253" s="738"/>
      <c r="K253" s="738"/>
      <c r="L253" s="738"/>
      <c r="M253" s="738"/>
      <c r="N253" s="738"/>
      <c r="O253" s="738"/>
      <c r="P253" s="738"/>
      <c r="Q253" s="738"/>
      <c r="R253" s="738"/>
      <c r="S253" s="738"/>
    </row>
    <row r="254" spans="1:19">
      <c r="A254" s="323"/>
      <c r="B254" s="745" t="s">
        <v>1</v>
      </c>
      <c r="C254" s="745"/>
      <c r="D254" s="745"/>
      <c r="E254" s="745"/>
      <c r="F254" s="745"/>
      <c r="G254" s="745"/>
      <c r="H254" s="745"/>
      <c r="I254" s="745"/>
      <c r="J254" s="745"/>
      <c r="K254" s="745"/>
      <c r="L254" s="745"/>
      <c r="M254" s="745"/>
      <c r="N254" s="745"/>
      <c r="O254" s="745"/>
      <c r="P254" s="745"/>
      <c r="Q254" s="745"/>
      <c r="R254" s="745"/>
      <c r="S254" s="745"/>
    </row>
    <row r="255" spans="1:19">
      <c r="A255" s="134"/>
      <c r="B255" s="219" t="s">
        <v>82</v>
      </c>
      <c r="C255" s="740" t="s">
        <v>3</v>
      </c>
      <c r="D255" s="740"/>
      <c r="E255" s="740"/>
      <c r="F255" s="220" t="s">
        <v>4</v>
      </c>
      <c r="G255" s="741" t="s">
        <v>5</v>
      </c>
      <c r="H255" s="741"/>
      <c r="I255" s="741"/>
      <c r="J255" s="741"/>
      <c r="K255" s="741"/>
      <c r="L255" s="741"/>
      <c r="M255" s="741"/>
      <c r="N255" s="741"/>
      <c r="O255" s="741"/>
      <c r="P255" s="741"/>
      <c r="Q255" s="741"/>
      <c r="R255" s="741"/>
      <c r="S255" s="741"/>
    </row>
    <row r="256" spans="1:19">
      <c r="A256" s="134"/>
      <c r="B256" s="221" t="s">
        <v>83</v>
      </c>
      <c r="C256" s="743" t="s">
        <v>43</v>
      </c>
      <c r="D256" s="743"/>
      <c r="E256" s="743"/>
      <c r="F256" s="222" t="s">
        <v>84</v>
      </c>
      <c r="G256" s="744" t="s">
        <v>42</v>
      </c>
      <c r="H256" s="744"/>
      <c r="I256" s="744"/>
      <c r="J256" s="744"/>
      <c r="K256" s="744"/>
      <c r="L256" s="744"/>
      <c r="M256" s="744"/>
      <c r="N256" s="744"/>
      <c r="O256" s="744"/>
      <c r="P256" s="744"/>
      <c r="Q256" s="744"/>
      <c r="R256" s="744"/>
      <c r="S256" s="744"/>
    </row>
    <row r="257" spans="1:19">
      <c r="A257" s="134"/>
      <c r="B257" s="747" t="s">
        <v>149</v>
      </c>
      <c r="C257" s="748" t="s">
        <v>150</v>
      </c>
      <c r="D257" s="749" t="s">
        <v>151</v>
      </c>
      <c r="E257" s="750" t="s">
        <v>86</v>
      </c>
      <c r="F257" s="750"/>
      <c r="G257" s="750"/>
      <c r="H257" s="750" t="s">
        <v>152</v>
      </c>
      <c r="I257" s="750"/>
      <c r="J257" s="750"/>
      <c r="K257" s="750" t="s">
        <v>152</v>
      </c>
      <c r="L257" s="750"/>
      <c r="M257" s="750"/>
      <c r="N257" s="750" t="s">
        <v>152</v>
      </c>
      <c r="O257" s="750"/>
      <c r="P257" s="750"/>
      <c r="Q257" s="766" t="s">
        <v>153</v>
      </c>
      <c r="R257" s="766"/>
      <c r="S257" s="766"/>
    </row>
    <row r="258" spans="1:19" ht="60">
      <c r="A258" s="134"/>
      <c r="B258" s="747"/>
      <c r="C258" s="748"/>
      <c r="D258" s="749"/>
      <c r="E258" s="204" t="s">
        <v>154</v>
      </c>
      <c r="F258" s="529" t="s">
        <v>155</v>
      </c>
      <c r="G258" s="206" t="s">
        <v>156</v>
      </c>
      <c r="H258" s="205" t="s">
        <v>157</v>
      </c>
      <c r="I258" s="529" t="s">
        <v>158</v>
      </c>
      <c r="J258" s="530" t="s">
        <v>159</v>
      </c>
      <c r="K258" s="205" t="s">
        <v>160</v>
      </c>
      <c r="L258" s="529" t="s">
        <v>161</v>
      </c>
      <c r="M258" s="530" t="s">
        <v>162</v>
      </c>
      <c r="N258" s="205" t="s">
        <v>350</v>
      </c>
      <c r="O258" s="529" t="s">
        <v>164</v>
      </c>
      <c r="P258" s="530" t="s">
        <v>165</v>
      </c>
      <c r="Q258" s="205" t="s">
        <v>166</v>
      </c>
      <c r="R258" s="529" t="s">
        <v>167</v>
      </c>
      <c r="S258" s="531" t="s">
        <v>168</v>
      </c>
    </row>
    <row r="259" spans="1:19" ht="12.75" thickBot="1">
      <c r="A259" s="134"/>
      <c r="B259" s="329"/>
      <c r="C259" s="207"/>
      <c r="D259" s="207"/>
      <c r="E259" s="207" t="s">
        <v>18</v>
      </c>
      <c r="F259" s="207" t="s">
        <v>19</v>
      </c>
      <c r="G259" s="207" t="s">
        <v>20</v>
      </c>
      <c r="H259" s="207" t="s">
        <v>21</v>
      </c>
      <c r="I259" s="550" t="s">
        <v>22</v>
      </c>
      <c r="J259" s="207" t="s">
        <v>23</v>
      </c>
      <c r="K259" s="207" t="s">
        <v>169</v>
      </c>
      <c r="L259" s="207" t="s">
        <v>25</v>
      </c>
      <c r="M259" s="207" t="s">
        <v>26</v>
      </c>
      <c r="N259" s="207" t="s">
        <v>170</v>
      </c>
      <c r="O259" s="207" t="s">
        <v>171</v>
      </c>
      <c r="P259" s="207" t="s">
        <v>172</v>
      </c>
      <c r="Q259" s="207" t="s">
        <v>173</v>
      </c>
      <c r="R259" s="207" t="s">
        <v>174</v>
      </c>
      <c r="S259" s="208" t="s">
        <v>175</v>
      </c>
    </row>
    <row r="260" spans="1:19" ht="12.75" thickTop="1">
      <c r="A260" s="134"/>
      <c r="B260" s="736" t="s">
        <v>176</v>
      </c>
      <c r="C260" s="736"/>
      <c r="D260" s="209"/>
      <c r="E260" s="210"/>
      <c r="F260" s="209"/>
      <c r="G260" s="210"/>
      <c r="H260" s="551"/>
      <c r="I260" s="552"/>
      <c r="J260" s="553"/>
      <c r="K260" s="209"/>
      <c r="L260" s="210"/>
      <c r="M260" s="211"/>
      <c r="N260" s="209"/>
      <c r="O260" s="210"/>
      <c r="P260" s="211"/>
      <c r="Q260" s="209"/>
      <c r="R260" s="210"/>
      <c r="S260" s="532"/>
    </row>
    <row r="261" spans="1:19" ht="36">
      <c r="A261" s="134"/>
      <c r="B261" s="135" t="s">
        <v>1158</v>
      </c>
      <c r="C261" s="138" t="s">
        <v>1218</v>
      </c>
      <c r="D261" s="136" t="s">
        <v>1271</v>
      </c>
      <c r="E261" s="212">
        <v>24000</v>
      </c>
      <c r="F261" s="212">
        <v>196104144</v>
      </c>
      <c r="G261" s="212">
        <v>8171</v>
      </c>
      <c r="H261" s="212">
        <v>25000</v>
      </c>
      <c r="I261" s="212">
        <v>272399000</v>
      </c>
      <c r="J261" s="526">
        <v>10895.96</v>
      </c>
      <c r="K261" s="212">
        <v>25000</v>
      </c>
      <c r="L261" s="212">
        <v>228352970</v>
      </c>
      <c r="M261" s="527">
        <v>9134</v>
      </c>
      <c r="N261" s="527">
        <v>25000</v>
      </c>
      <c r="O261" s="212">
        <v>215708127</v>
      </c>
      <c r="P261" s="212">
        <v>8628</v>
      </c>
      <c r="Q261" s="212">
        <v>457</v>
      </c>
      <c r="R261" s="212">
        <v>-2268</v>
      </c>
      <c r="S261" s="525">
        <v>-505.79</v>
      </c>
    </row>
    <row r="262" spans="1:19" ht="24">
      <c r="A262" s="134"/>
      <c r="B262" s="135" t="s">
        <v>1160</v>
      </c>
      <c r="C262" s="138" t="s">
        <v>1161</v>
      </c>
      <c r="D262" s="136" t="s">
        <v>1272</v>
      </c>
      <c r="E262" s="212">
        <v>152</v>
      </c>
      <c r="F262" s="212">
        <v>67487887</v>
      </c>
      <c r="G262" s="212">
        <v>443999</v>
      </c>
      <c r="H262" s="212">
        <v>152</v>
      </c>
      <c r="I262" s="528">
        <v>74520000</v>
      </c>
      <c r="J262" s="526">
        <v>490263.15789999999</v>
      </c>
      <c r="K262" s="212">
        <v>152</v>
      </c>
      <c r="L262" s="212">
        <v>78719380</v>
      </c>
      <c r="M262" s="527">
        <v>517891</v>
      </c>
      <c r="N262" s="527">
        <v>152</v>
      </c>
      <c r="O262" s="212">
        <v>74137534</v>
      </c>
      <c r="P262" s="212">
        <v>487747</v>
      </c>
      <c r="Q262" s="212">
        <v>43748</v>
      </c>
      <c r="R262" s="212">
        <v>-2516</v>
      </c>
      <c r="S262" s="525">
        <v>-30143.72</v>
      </c>
    </row>
    <row r="263" spans="1:19" ht="24">
      <c r="A263" s="134"/>
      <c r="B263" s="135" t="s">
        <v>1162</v>
      </c>
      <c r="C263" s="138" t="s">
        <v>1163</v>
      </c>
      <c r="D263" s="136" t="s">
        <v>1271</v>
      </c>
      <c r="E263" s="212">
        <v>380</v>
      </c>
      <c r="F263" s="212">
        <v>1537800</v>
      </c>
      <c r="G263" s="212">
        <v>4047</v>
      </c>
      <c r="H263" s="212">
        <v>520</v>
      </c>
      <c r="I263" s="212">
        <v>2400000</v>
      </c>
      <c r="J263" s="526">
        <v>4615.3846149999999</v>
      </c>
      <c r="K263" s="212">
        <v>520</v>
      </c>
      <c r="L263" s="212">
        <v>2280000</v>
      </c>
      <c r="M263" s="527">
        <v>4385</v>
      </c>
      <c r="N263" s="527">
        <v>520</v>
      </c>
      <c r="O263" s="212">
        <v>2011080</v>
      </c>
      <c r="P263" s="212">
        <v>3867</v>
      </c>
      <c r="Q263" s="212">
        <v>-180</v>
      </c>
      <c r="R263" s="212">
        <v>-748</v>
      </c>
      <c r="S263" s="525">
        <v>-517.15</v>
      </c>
    </row>
    <row r="264" spans="1:19" ht="36">
      <c r="A264" s="134"/>
      <c r="B264" s="135" t="s">
        <v>1164</v>
      </c>
      <c r="C264" s="138" t="s">
        <v>1219</v>
      </c>
      <c r="D264" s="136" t="s">
        <v>1271</v>
      </c>
      <c r="E264" s="212">
        <v>76647</v>
      </c>
      <c r="F264" s="212">
        <v>320687494</v>
      </c>
      <c r="G264" s="212">
        <v>4184</v>
      </c>
      <c r="H264" s="212">
        <v>70000</v>
      </c>
      <c r="I264" s="212">
        <v>320650000</v>
      </c>
      <c r="J264" s="526">
        <v>4580.7142860000004</v>
      </c>
      <c r="K264" s="212">
        <v>70000</v>
      </c>
      <c r="L264" s="212">
        <v>375976860</v>
      </c>
      <c r="M264" s="527">
        <v>5371</v>
      </c>
      <c r="N264" s="527">
        <v>101389</v>
      </c>
      <c r="O264" s="212">
        <v>371413181</v>
      </c>
      <c r="P264" s="212">
        <v>3663</v>
      </c>
      <c r="Q264" s="212">
        <v>-521</v>
      </c>
      <c r="R264" s="212">
        <v>-917</v>
      </c>
      <c r="S264" s="525">
        <v>-1707.85</v>
      </c>
    </row>
    <row r="265" spans="1:19" ht="24">
      <c r="A265" s="134"/>
      <c r="B265" s="135" t="s">
        <v>1166</v>
      </c>
      <c r="C265" s="138" t="s">
        <v>1167</v>
      </c>
      <c r="D265" s="136" t="s">
        <v>1271</v>
      </c>
      <c r="E265" s="212">
        <v>131896</v>
      </c>
      <c r="F265" s="212">
        <v>34855122</v>
      </c>
      <c r="G265" s="212">
        <v>264</v>
      </c>
      <c r="H265" s="212">
        <v>100000</v>
      </c>
      <c r="I265" s="212">
        <v>37080000</v>
      </c>
      <c r="J265" s="526">
        <v>370.8</v>
      </c>
      <c r="K265" s="212">
        <v>100000</v>
      </c>
      <c r="L265" s="212">
        <v>37380000</v>
      </c>
      <c r="M265" s="527">
        <v>374</v>
      </c>
      <c r="N265" s="527">
        <v>126900</v>
      </c>
      <c r="O265" s="212">
        <v>36837116</v>
      </c>
      <c r="P265" s="212">
        <v>290</v>
      </c>
      <c r="Q265" s="212">
        <v>26</v>
      </c>
      <c r="R265" s="212">
        <v>-81</v>
      </c>
      <c r="S265" s="525">
        <v>-83.52</v>
      </c>
    </row>
    <row r="266" spans="1:19">
      <c r="A266" s="134"/>
      <c r="B266" s="135" t="s">
        <v>1168</v>
      </c>
      <c r="C266" s="138" t="s">
        <v>1169</v>
      </c>
      <c r="D266" s="136" t="s">
        <v>493</v>
      </c>
      <c r="E266" s="212">
        <v>20</v>
      </c>
      <c r="F266" s="212">
        <v>500000</v>
      </c>
      <c r="G266" s="212">
        <v>25000</v>
      </c>
      <c r="H266" s="212">
        <v>20</v>
      </c>
      <c r="I266" s="212">
        <v>1000000</v>
      </c>
      <c r="J266" s="526">
        <v>50000</v>
      </c>
      <c r="K266" s="212">
        <v>20</v>
      </c>
      <c r="L266" s="212">
        <v>653000</v>
      </c>
      <c r="M266" s="527">
        <v>32650</v>
      </c>
      <c r="N266" s="527">
        <v>20</v>
      </c>
      <c r="O266" s="212">
        <v>652800</v>
      </c>
      <c r="P266" s="212">
        <v>32640</v>
      </c>
      <c r="Q266" s="212">
        <v>7640</v>
      </c>
      <c r="R266" s="212">
        <v>-17360</v>
      </c>
      <c r="S266" s="525">
        <v>-10</v>
      </c>
    </row>
    <row r="267" spans="1:19">
      <c r="A267" s="134"/>
      <c r="B267" s="135" t="s">
        <v>1170</v>
      </c>
      <c r="C267" s="138" t="s">
        <v>1171</v>
      </c>
      <c r="D267" s="136" t="s">
        <v>493</v>
      </c>
      <c r="E267" s="212">
        <v>20</v>
      </c>
      <c r="F267" s="212">
        <v>499999</v>
      </c>
      <c r="G267" s="212">
        <v>25000</v>
      </c>
      <c r="H267" s="212">
        <v>20</v>
      </c>
      <c r="I267" s="212">
        <v>1000000</v>
      </c>
      <c r="J267" s="526">
        <v>50000</v>
      </c>
      <c r="K267" s="212">
        <v>20</v>
      </c>
      <c r="L267" s="212">
        <v>500000</v>
      </c>
      <c r="M267" s="527">
        <v>25000</v>
      </c>
      <c r="N267" s="527">
        <v>20</v>
      </c>
      <c r="O267" s="212">
        <v>273744</v>
      </c>
      <c r="P267" s="212">
        <v>13687</v>
      </c>
      <c r="Q267" s="212">
        <v>-11313</v>
      </c>
      <c r="R267" s="212">
        <v>-36313</v>
      </c>
      <c r="S267" s="525">
        <v>-11312.8</v>
      </c>
    </row>
    <row r="268" spans="1:19">
      <c r="A268" s="134"/>
      <c r="B268" s="135" t="s">
        <v>1172</v>
      </c>
      <c r="C268" s="138" t="s">
        <v>1173</v>
      </c>
      <c r="D268" s="136" t="s">
        <v>493</v>
      </c>
      <c r="E268" s="212">
        <v>6</v>
      </c>
      <c r="F268" s="212">
        <v>209280</v>
      </c>
      <c r="G268" s="212">
        <v>34880</v>
      </c>
      <c r="H268" s="212">
        <v>24</v>
      </c>
      <c r="I268" s="212">
        <v>600000</v>
      </c>
      <c r="J268" s="526">
        <v>25000</v>
      </c>
      <c r="K268" s="212">
        <v>24</v>
      </c>
      <c r="L268" s="212">
        <v>508000</v>
      </c>
      <c r="M268" s="527">
        <v>21167</v>
      </c>
      <c r="N268" s="527">
        <v>24</v>
      </c>
      <c r="O268" s="212">
        <v>507922</v>
      </c>
      <c r="P268" s="212">
        <v>21163</v>
      </c>
      <c r="Q268" s="212">
        <v>-13717</v>
      </c>
      <c r="R268" s="212">
        <v>-3837</v>
      </c>
      <c r="S268" s="525">
        <v>-3.25</v>
      </c>
    </row>
    <row r="269" spans="1:19">
      <c r="A269" s="134"/>
      <c r="B269" s="135" t="s">
        <v>1174</v>
      </c>
      <c r="C269" s="138" t="s">
        <v>1175</v>
      </c>
      <c r="D269" s="136" t="s">
        <v>182</v>
      </c>
      <c r="E269" s="212">
        <v>4</v>
      </c>
      <c r="F269" s="212">
        <v>263640</v>
      </c>
      <c r="G269" s="212">
        <v>65910</v>
      </c>
      <c r="H269" s="212"/>
      <c r="I269" s="212"/>
      <c r="J269" s="212"/>
      <c r="K269" s="212">
        <v>10</v>
      </c>
      <c r="L269" s="212">
        <v>500000</v>
      </c>
      <c r="M269" s="527">
        <v>50000</v>
      </c>
      <c r="N269" s="212"/>
      <c r="O269" s="212">
        <v>499203</v>
      </c>
      <c r="P269" s="212">
        <v>0</v>
      </c>
      <c r="Q269" s="212">
        <v>0</v>
      </c>
      <c r="R269" s="212">
        <v>0</v>
      </c>
      <c r="S269" s="525">
        <v>0</v>
      </c>
    </row>
    <row r="270" spans="1:19">
      <c r="A270" s="134"/>
      <c r="B270" s="135" t="s">
        <v>1176</v>
      </c>
      <c r="C270" s="138" t="s">
        <v>1177</v>
      </c>
      <c r="D270" s="136" t="s">
        <v>182</v>
      </c>
      <c r="E270" s="212">
        <v>5</v>
      </c>
      <c r="F270" s="212">
        <v>444000</v>
      </c>
      <c r="G270" s="212">
        <v>88800</v>
      </c>
      <c r="H270" s="212"/>
      <c r="I270" s="212"/>
      <c r="J270" s="212"/>
      <c r="K270" s="212"/>
      <c r="L270" s="212"/>
      <c r="M270" s="527"/>
      <c r="N270" s="212"/>
      <c r="O270" s="212"/>
      <c r="P270" s="212"/>
      <c r="Q270" s="212"/>
      <c r="R270" s="212"/>
      <c r="S270" s="525"/>
    </row>
    <row r="271" spans="1:19">
      <c r="A271" s="134"/>
      <c r="B271" s="135" t="s">
        <v>1178</v>
      </c>
      <c r="C271" s="138" t="s">
        <v>1179</v>
      </c>
      <c r="D271" s="136" t="s">
        <v>182</v>
      </c>
      <c r="E271" s="212">
        <v>1</v>
      </c>
      <c r="F271" s="212">
        <v>107000</v>
      </c>
      <c r="G271" s="212">
        <v>107000</v>
      </c>
      <c r="H271" s="212"/>
      <c r="I271" s="212"/>
      <c r="J271" s="212"/>
      <c r="K271" s="212">
        <v>5</v>
      </c>
      <c r="L271" s="212">
        <v>252000</v>
      </c>
      <c r="M271" s="527"/>
      <c r="N271" s="212">
        <v>5</v>
      </c>
      <c r="O271" s="212">
        <v>252000</v>
      </c>
      <c r="P271" s="212">
        <v>50400</v>
      </c>
      <c r="Q271" s="212">
        <v>-56600</v>
      </c>
      <c r="R271" s="212">
        <v>50400</v>
      </c>
      <c r="S271" s="525">
        <v>50400</v>
      </c>
    </row>
    <row r="272" spans="1:19">
      <c r="A272" s="134"/>
      <c r="B272" s="135" t="s">
        <v>1182</v>
      </c>
      <c r="C272" s="138" t="s">
        <v>1183</v>
      </c>
      <c r="D272" s="136" t="s">
        <v>1276</v>
      </c>
      <c r="E272" s="212">
        <v>1000</v>
      </c>
      <c r="F272" s="212">
        <v>1866375</v>
      </c>
      <c r="G272" s="212">
        <f t="shared" ref="G272:G280" si="36">F272/E272</f>
        <v>1866.375</v>
      </c>
      <c r="H272" s="212"/>
      <c r="I272" s="212"/>
      <c r="J272" s="212"/>
      <c r="K272" s="212"/>
      <c r="L272" s="212"/>
      <c r="M272" s="527"/>
      <c r="N272" s="212"/>
      <c r="O272" s="212"/>
      <c r="P272" s="212"/>
      <c r="Q272" s="212">
        <f t="shared" ref="Q272:Q280" si="37">P272-G272</f>
        <v>-1866.375</v>
      </c>
      <c r="R272" s="212">
        <f t="shared" ref="R272:R280" si="38">P272-J272</f>
        <v>0</v>
      </c>
      <c r="S272" s="525">
        <f t="shared" ref="S272:S296" si="39">P272-M272</f>
        <v>0</v>
      </c>
    </row>
    <row r="273" spans="1:19" ht="24">
      <c r="A273" s="134"/>
      <c r="B273" s="135" t="s">
        <v>1189</v>
      </c>
      <c r="C273" s="138" t="s">
        <v>1190</v>
      </c>
      <c r="D273" s="136" t="s">
        <v>182</v>
      </c>
      <c r="E273" s="212">
        <v>1</v>
      </c>
      <c r="F273" s="212">
        <v>1570000</v>
      </c>
      <c r="G273" s="212">
        <f t="shared" si="36"/>
        <v>1570000</v>
      </c>
      <c r="H273" s="212"/>
      <c r="I273" s="212"/>
      <c r="J273" s="212"/>
      <c r="K273" s="212"/>
      <c r="L273" s="212"/>
      <c r="M273" s="527"/>
      <c r="N273" s="212"/>
      <c r="O273" s="212"/>
      <c r="P273" s="212"/>
      <c r="Q273" s="212">
        <f t="shared" si="37"/>
        <v>-1570000</v>
      </c>
      <c r="R273" s="212">
        <f t="shared" si="38"/>
        <v>0</v>
      </c>
      <c r="S273" s="525">
        <f t="shared" si="39"/>
        <v>0</v>
      </c>
    </row>
    <row r="274" spans="1:19">
      <c r="A274" s="134"/>
      <c r="B274" s="135" t="s">
        <v>1191</v>
      </c>
      <c r="C274" s="138" t="s">
        <v>1192</v>
      </c>
      <c r="D274" s="136" t="s">
        <v>182</v>
      </c>
      <c r="E274" s="212">
        <v>1</v>
      </c>
      <c r="F274" s="212">
        <v>6438000</v>
      </c>
      <c r="G274" s="212">
        <f t="shared" si="36"/>
        <v>6438000</v>
      </c>
      <c r="H274" s="212"/>
      <c r="I274" s="212"/>
      <c r="J274" s="212"/>
      <c r="K274" s="212"/>
      <c r="L274" s="212"/>
      <c r="M274" s="527"/>
      <c r="N274" s="212"/>
      <c r="O274" s="212"/>
      <c r="P274" s="212"/>
      <c r="Q274" s="212">
        <f t="shared" si="37"/>
        <v>-6438000</v>
      </c>
      <c r="R274" s="212">
        <f t="shared" si="38"/>
        <v>0</v>
      </c>
      <c r="S274" s="525">
        <f t="shared" si="39"/>
        <v>0</v>
      </c>
    </row>
    <row r="275" spans="1:19">
      <c r="A275" s="134"/>
      <c r="B275" s="135" t="s">
        <v>1193</v>
      </c>
      <c r="C275" s="138" t="s">
        <v>1194</v>
      </c>
      <c r="D275" s="136" t="s">
        <v>182</v>
      </c>
      <c r="E275" s="212">
        <v>1</v>
      </c>
      <c r="F275" s="212">
        <v>4320000</v>
      </c>
      <c r="G275" s="212">
        <f t="shared" si="36"/>
        <v>4320000</v>
      </c>
      <c r="H275" s="212"/>
      <c r="I275" s="212"/>
      <c r="J275" s="212"/>
      <c r="K275" s="212"/>
      <c r="L275" s="212"/>
      <c r="M275" s="527"/>
      <c r="N275" s="212"/>
      <c r="O275" s="212"/>
      <c r="P275" s="212"/>
      <c r="Q275" s="212">
        <f t="shared" si="37"/>
        <v>-4320000</v>
      </c>
      <c r="R275" s="212">
        <f t="shared" si="38"/>
        <v>0</v>
      </c>
      <c r="S275" s="525">
        <f t="shared" si="39"/>
        <v>0</v>
      </c>
    </row>
    <row r="276" spans="1:19">
      <c r="A276" s="134"/>
      <c r="B276" s="135" t="s">
        <v>1216</v>
      </c>
      <c r="C276" s="138" t="s">
        <v>1217</v>
      </c>
      <c r="D276" s="136" t="s">
        <v>182</v>
      </c>
      <c r="E276" s="212"/>
      <c r="F276" s="212">
        <v>3600</v>
      </c>
      <c r="G276" s="212"/>
      <c r="H276" s="212"/>
      <c r="I276" s="212"/>
      <c r="J276" s="212"/>
      <c r="K276" s="212"/>
      <c r="L276" s="212"/>
      <c r="M276" s="527"/>
      <c r="N276" s="212"/>
      <c r="O276" s="212">
        <v>3600</v>
      </c>
      <c r="P276" s="212"/>
      <c r="Q276" s="212">
        <f t="shared" si="37"/>
        <v>0</v>
      </c>
      <c r="R276" s="212">
        <f t="shared" si="38"/>
        <v>0</v>
      </c>
      <c r="S276" s="525">
        <f t="shared" si="39"/>
        <v>0</v>
      </c>
    </row>
    <row r="277" spans="1:19">
      <c r="A277" s="134"/>
      <c r="B277" s="135" t="s">
        <v>1203</v>
      </c>
      <c r="C277" s="138" t="s">
        <v>1304</v>
      </c>
      <c r="D277" s="136" t="s">
        <v>182</v>
      </c>
      <c r="E277" s="212">
        <v>7</v>
      </c>
      <c r="F277" s="212">
        <v>370800</v>
      </c>
      <c r="G277" s="212">
        <f t="shared" si="36"/>
        <v>52971.428571428572</v>
      </c>
      <c r="H277" s="212"/>
      <c r="I277" s="212"/>
      <c r="J277" s="212"/>
      <c r="K277" s="212"/>
      <c r="L277" s="212"/>
      <c r="M277" s="527"/>
      <c r="N277" s="212"/>
      <c r="O277" s="212"/>
      <c r="P277" s="212"/>
      <c r="Q277" s="212">
        <f t="shared" si="37"/>
        <v>-52971.428571428572</v>
      </c>
      <c r="R277" s="212">
        <f t="shared" si="38"/>
        <v>0</v>
      </c>
      <c r="S277" s="525">
        <f t="shared" si="39"/>
        <v>0</v>
      </c>
    </row>
    <row r="278" spans="1:19">
      <c r="A278" s="134"/>
      <c r="B278" s="135" t="s">
        <v>1204</v>
      </c>
      <c r="C278" s="138" t="s">
        <v>1205</v>
      </c>
      <c r="D278" s="136" t="s">
        <v>182</v>
      </c>
      <c r="E278" s="212">
        <v>2</v>
      </c>
      <c r="F278" s="212">
        <v>717600</v>
      </c>
      <c r="G278" s="212">
        <f t="shared" si="36"/>
        <v>358800</v>
      </c>
      <c r="H278" s="212"/>
      <c r="I278" s="212"/>
      <c r="J278" s="212"/>
      <c r="K278" s="212"/>
      <c r="L278" s="212"/>
      <c r="M278" s="527"/>
      <c r="N278" s="212"/>
      <c r="O278" s="212"/>
      <c r="P278" s="212"/>
      <c r="Q278" s="212">
        <f t="shared" si="37"/>
        <v>-358800</v>
      </c>
      <c r="R278" s="212">
        <f t="shared" si="38"/>
        <v>0</v>
      </c>
      <c r="S278" s="525">
        <f t="shared" si="39"/>
        <v>0</v>
      </c>
    </row>
    <row r="279" spans="1:19">
      <c r="A279" s="134"/>
      <c r="B279" s="135" t="s">
        <v>1214</v>
      </c>
      <c r="C279" s="138" t="s">
        <v>1305</v>
      </c>
      <c r="D279" s="136" t="s">
        <v>182</v>
      </c>
      <c r="E279" s="212">
        <v>20</v>
      </c>
      <c r="F279" s="212">
        <v>892800</v>
      </c>
      <c r="G279" s="212">
        <f t="shared" si="36"/>
        <v>44640</v>
      </c>
      <c r="H279" s="212"/>
      <c r="I279" s="212"/>
      <c r="J279" s="212"/>
      <c r="K279" s="212"/>
      <c r="L279" s="212"/>
      <c r="M279" s="527"/>
      <c r="N279" s="212"/>
      <c r="O279" s="212"/>
      <c r="P279" s="212"/>
      <c r="Q279" s="212">
        <f t="shared" si="37"/>
        <v>-44640</v>
      </c>
      <c r="R279" s="212">
        <f t="shared" si="38"/>
        <v>0</v>
      </c>
      <c r="S279" s="525">
        <f t="shared" si="39"/>
        <v>0</v>
      </c>
    </row>
    <row r="280" spans="1:19">
      <c r="A280" s="134"/>
      <c r="B280" s="135" t="s">
        <v>329</v>
      </c>
      <c r="C280" s="138" t="s">
        <v>330</v>
      </c>
      <c r="D280" s="136" t="s">
        <v>182</v>
      </c>
      <c r="E280" s="212">
        <v>1</v>
      </c>
      <c r="F280" s="212">
        <v>99990</v>
      </c>
      <c r="G280" s="212">
        <f t="shared" si="36"/>
        <v>99990</v>
      </c>
      <c r="H280" s="212"/>
      <c r="I280" s="212"/>
      <c r="J280" s="212"/>
      <c r="K280" s="212"/>
      <c r="L280" s="212"/>
      <c r="M280" s="527"/>
      <c r="N280" s="212"/>
      <c r="O280" s="212"/>
      <c r="P280" s="212"/>
      <c r="Q280" s="212">
        <f t="shared" si="37"/>
        <v>-99990</v>
      </c>
      <c r="R280" s="212">
        <f t="shared" si="38"/>
        <v>0</v>
      </c>
      <c r="S280" s="525">
        <f t="shared" si="39"/>
        <v>0</v>
      </c>
    </row>
    <row r="281" spans="1:19">
      <c r="A281" s="134"/>
      <c r="B281" s="135" t="s">
        <v>1180</v>
      </c>
      <c r="C281" s="138" t="s">
        <v>1181</v>
      </c>
      <c r="D281" s="136" t="s">
        <v>1274</v>
      </c>
      <c r="E281" s="212"/>
      <c r="F281" s="212"/>
      <c r="G281" s="212"/>
      <c r="H281" s="212">
        <v>25</v>
      </c>
      <c r="I281" s="212">
        <v>1200000</v>
      </c>
      <c r="J281" s="212">
        <v>48000</v>
      </c>
      <c r="K281" s="212">
        <v>25</v>
      </c>
      <c r="L281" s="212">
        <v>1200000</v>
      </c>
      <c r="M281" s="212">
        <v>48000</v>
      </c>
      <c r="N281" s="212">
        <v>0</v>
      </c>
      <c r="O281" s="212">
        <v>0</v>
      </c>
      <c r="P281" s="212">
        <v>0</v>
      </c>
      <c r="Q281" s="212">
        <v>0</v>
      </c>
      <c r="R281" s="212">
        <v>-48000</v>
      </c>
      <c r="S281" s="525">
        <v>-48000</v>
      </c>
    </row>
    <row r="282" spans="1:19">
      <c r="A282" s="134"/>
      <c r="B282" s="135" t="s">
        <v>1184</v>
      </c>
      <c r="C282" s="138" t="s">
        <v>1185</v>
      </c>
      <c r="D282" s="136" t="s">
        <v>1276</v>
      </c>
      <c r="E282" s="212"/>
      <c r="F282" s="212"/>
      <c r="G282" s="212"/>
      <c r="H282" s="212">
        <v>1500</v>
      </c>
      <c r="I282" s="212">
        <v>5500000</v>
      </c>
      <c r="J282" s="212">
        <v>3666.666667</v>
      </c>
      <c r="K282" s="212">
        <v>1500</v>
      </c>
      <c r="L282" s="212">
        <v>5219000</v>
      </c>
      <c r="M282" s="212">
        <v>3479</v>
      </c>
      <c r="N282" s="212">
        <v>1500</v>
      </c>
      <c r="O282" s="212">
        <v>5217585</v>
      </c>
      <c r="P282" s="212">
        <v>3478</v>
      </c>
      <c r="Q282" s="212">
        <v>3478</v>
      </c>
      <c r="R282" s="212">
        <v>-188</v>
      </c>
      <c r="S282" s="525">
        <v>-0.94</v>
      </c>
    </row>
    <row r="283" spans="1:19">
      <c r="A283" s="134"/>
      <c r="B283" s="135" t="s">
        <v>1187</v>
      </c>
      <c r="C283" s="138" t="s">
        <v>1188</v>
      </c>
      <c r="D283" s="136" t="s">
        <v>1278</v>
      </c>
      <c r="E283" s="212"/>
      <c r="F283" s="212"/>
      <c r="G283" s="212"/>
      <c r="H283" s="212">
        <v>2</v>
      </c>
      <c r="I283" s="212">
        <v>2700000</v>
      </c>
      <c r="J283" s="212">
        <v>1350000</v>
      </c>
      <c r="K283" s="212">
        <v>2</v>
      </c>
      <c r="L283" s="212">
        <v>0</v>
      </c>
      <c r="M283" s="212" t="s">
        <v>1325</v>
      </c>
      <c r="N283" s="212">
        <v>0</v>
      </c>
      <c r="O283" s="212">
        <v>0</v>
      </c>
      <c r="P283" s="212"/>
      <c r="Q283" s="212"/>
      <c r="R283" s="212"/>
      <c r="S283" s="525"/>
    </row>
    <row r="284" spans="1:19">
      <c r="A284" s="134"/>
      <c r="B284" s="135" t="s">
        <v>1195</v>
      </c>
      <c r="C284" s="138" t="s">
        <v>1196</v>
      </c>
      <c r="D284" s="136" t="s">
        <v>1279</v>
      </c>
      <c r="E284" s="212"/>
      <c r="F284" s="212"/>
      <c r="G284" s="212"/>
      <c r="H284" s="212">
        <v>5</v>
      </c>
      <c r="I284" s="212">
        <v>3900000</v>
      </c>
      <c r="J284" s="212">
        <v>780000</v>
      </c>
      <c r="K284" s="212">
        <v>4</v>
      </c>
      <c r="L284" s="212">
        <v>1422000</v>
      </c>
      <c r="M284" s="212">
        <v>355500</v>
      </c>
      <c r="N284" s="212">
        <v>4</v>
      </c>
      <c r="O284" s="212">
        <v>1422000</v>
      </c>
      <c r="P284" s="212">
        <v>355500</v>
      </c>
      <c r="Q284" s="212">
        <v>355500</v>
      </c>
      <c r="R284" s="212">
        <v>-424500</v>
      </c>
      <c r="S284" s="525" t="s">
        <v>1325</v>
      </c>
    </row>
    <row r="285" spans="1:19">
      <c r="A285" s="134"/>
      <c r="B285" s="135" t="s">
        <v>1197</v>
      </c>
      <c r="C285" s="138" t="s">
        <v>1198</v>
      </c>
      <c r="D285" s="136" t="s">
        <v>182</v>
      </c>
      <c r="E285" s="212"/>
      <c r="F285" s="212"/>
      <c r="G285" s="212"/>
      <c r="H285" s="212">
        <v>2</v>
      </c>
      <c r="I285" s="212">
        <v>2000000</v>
      </c>
      <c r="J285" s="212">
        <v>1000000</v>
      </c>
      <c r="K285" s="212">
        <v>2</v>
      </c>
      <c r="L285" s="212">
        <v>2000000</v>
      </c>
      <c r="M285" s="212">
        <v>1000000</v>
      </c>
      <c r="N285" s="212">
        <v>0</v>
      </c>
      <c r="O285" s="212">
        <v>0</v>
      </c>
      <c r="P285" s="212"/>
      <c r="Q285" s="212"/>
      <c r="R285" s="212"/>
      <c r="S285" s="525"/>
    </row>
    <row r="286" spans="1:19">
      <c r="A286" s="134"/>
      <c r="B286" s="135" t="s">
        <v>1199</v>
      </c>
      <c r="C286" s="138" t="s">
        <v>1200</v>
      </c>
      <c r="D286" s="136" t="s">
        <v>182</v>
      </c>
      <c r="E286" s="212"/>
      <c r="F286" s="212"/>
      <c r="G286" s="212"/>
      <c r="H286" s="212">
        <v>10</v>
      </c>
      <c r="I286" s="212">
        <v>400000</v>
      </c>
      <c r="J286" s="212">
        <v>40000</v>
      </c>
      <c r="K286" s="212">
        <v>10</v>
      </c>
      <c r="L286" s="212">
        <v>361000</v>
      </c>
      <c r="M286" s="212">
        <v>36100</v>
      </c>
      <c r="N286" s="212">
        <v>10</v>
      </c>
      <c r="O286" s="212">
        <v>360960</v>
      </c>
      <c r="P286" s="212">
        <v>36096</v>
      </c>
      <c r="Q286" s="212">
        <v>36096</v>
      </c>
      <c r="R286" s="212">
        <v>-3904</v>
      </c>
      <c r="S286" s="525">
        <v>-4</v>
      </c>
    </row>
    <row r="287" spans="1:19">
      <c r="A287" s="134"/>
      <c r="B287" s="135" t="s">
        <v>1201</v>
      </c>
      <c r="C287" s="138" t="s">
        <v>1202</v>
      </c>
      <c r="D287" s="136" t="s">
        <v>1281</v>
      </c>
      <c r="E287" s="212"/>
      <c r="F287" s="212"/>
      <c r="G287" s="212"/>
      <c r="H287" s="212">
        <v>11</v>
      </c>
      <c r="I287" s="212">
        <v>400000</v>
      </c>
      <c r="J287" s="212">
        <v>36363.64</v>
      </c>
      <c r="K287" s="212">
        <v>11</v>
      </c>
      <c r="L287" s="212">
        <v>203000</v>
      </c>
      <c r="M287" s="212">
        <v>18455</v>
      </c>
      <c r="N287" s="212">
        <v>11</v>
      </c>
      <c r="O287" s="212">
        <v>202133</v>
      </c>
      <c r="P287" s="212">
        <v>18376</v>
      </c>
      <c r="Q287" s="212">
        <v>18376</v>
      </c>
      <c r="R287" s="212">
        <v>-17988</v>
      </c>
      <c r="S287" s="525">
        <v>-78.819999999999993</v>
      </c>
    </row>
    <row r="288" spans="1:19">
      <c r="A288" s="134"/>
      <c r="B288" s="135" t="s">
        <v>1203</v>
      </c>
      <c r="C288" s="138" t="s">
        <v>1282</v>
      </c>
      <c r="D288" s="136" t="s">
        <v>1281</v>
      </c>
      <c r="E288" s="212"/>
      <c r="F288" s="212"/>
      <c r="G288" s="212"/>
      <c r="H288" s="212">
        <v>10</v>
      </c>
      <c r="I288" s="212">
        <v>300000</v>
      </c>
      <c r="J288" s="212">
        <v>30000</v>
      </c>
      <c r="K288" s="212">
        <v>10</v>
      </c>
      <c r="L288" s="212">
        <v>250000</v>
      </c>
      <c r="M288" s="212">
        <v>25000</v>
      </c>
      <c r="N288" s="212">
        <v>10</v>
      </c>
      <c r="O288" s="212">
        <v>249600</v>
      </c>
      <c r="P288" s="212">
        <v>24960</v>
      </c>
      <c r="Q288" s="212">
        <v>24960</v>
      </c>
      <c r="R288" s="212">
        <v>-5040</v>
      </c>
      <c r="S288" s="525">
        <v>-40</v>
      </c>
    </row>
    <row r="289" spans="1:19">
      <c r="A289" s="134"/>
      <c r="B289" s="135" t="s">
        <v>118</v>
      </c>
      <c r="C289" s="138" t="s">
        <v>119</v>
      </c>
      <c r="D289" s="136"/>
      <c r="E289" s="212"/>
      <c r="F289" s="212"/>
      <c r="G289" s="212"/>
      <c r="H289" s="212"/>
      <c r="I289" s="212">
        <v>30000000</v>
      </c>
      <c r="J289" s="212" t="e">
        <v>#DIV/0!</v>
      </c>
      <c r="K289" s="212"/>
      <c r="L289" s="212">
        <v>0</v>
      </c>
      <c r="M289" s="212" t="s">
        <v>1324</v>
      </c>
      <c r="N289" s="212">
        <v>0</v>
      </c>
      <c r="O289" s="212">
        <v>0</v>
      </c>
      <c r="P289" s="212" t="s">
        <v>1324</v>
      </c>
      <c r="Q289" s="212" t="e">
        <v>#DIV/0!</v>
      </c>
      <c r="R289" s="212" t="e">
        <v>#DIV/0!</v>
      </c>
      <c r="S289" s="525" t="s">
        <v>1324</v>
      </c>
    </row>
    <row r="290" spans="1:19">
      <c r="A290" s="134"/>
      <c r="B290" s="135" t="s">
        <v>1214</v>
      </c>
      <c r="C290" s="138" t="s">
        <v>1283</v>
      </c>
      <c r="D290" s="136" t="s">
        <v>1281</v>
      </c>
      <c r="E290" s="212"/>
      <c r="F290" s="212"/>
      <c r="G290" s="212"/>
      <c r="H290" s="212">
        <v>25</v>
      </c>
      <c r="I290" s="212">
        <v>1000000</v>
      </c>
      <c r="J290" s="212">
        <v>40000</v>
      </c>
      <c r="K290" s="212">
        <v>25</v>
      </c>
      <c r="L290" s="212">
        <v>500000</v>
      </c>
      <c r="M290" s="212">
        <v>20000</v>
      </c>
      <c r="N290" s="212">
        <v>25</v>
      </c>
      <c r="O290" s="212">
        <v>499222</v>
      </c>
      <c r="P290" s="212">
        <v>19969</v>
      </c>
      <c r="Q290" s="212">
        <v>19969</v>
      </c>
      <c r="R290" s="212">
        <v>-20031</v>
      </c>
      <c r="S290" s="525">
        <v>-31.12</v>
      </c>
    </row>
    <row r="291" spans="1:19">
      <c r="A291" s="134"/>
      <c r="B291" s="135" t="s">
        <v>1212</v>
      </c>
      <c r="C291" s="138" t="s">
        <v>1220</v>
      </c>
      <c r="D291" s="136" t="s">
        <v>1276</v>
      </c>
      <c r="E291" s="212"/>
      <c r="F291" s="212"/>
      <c r="G291" s="212"/>
      <c r="H291" s="212">
        <v>0</v>
      </c>
      <c r="I291" s="212">
        <v>0</v>
      </c>
      <c r="J291" s="212">
        <v>0</v>
      </c>
      <c r="K291" s="212">
        <v>350</v>
      </c>
      <c r="L291" s="212">
        <v>2000000</v>
      </c>
      <c r="M291" s="212">
        <v>5714</v>
      </c>
      <c r="N291" s="212">
        <v>350</v>
      </c>
      <c r="O291" s="212">
        <v>1999920</v>
      </c>
      <c r="P291" s="212">
        <v>5714</v>
      </c>
      <c r="Q291" s="212">
        <v>5714</v>
      </c>
      <c r="R291" s="212">
        <v>5714</v>
      </c>
      <c r="S291" s="525">
        <v>-0.23</v>
      </c>
    </row>
    <row r="292" spans="1:19">
      <c r="A292" s="134"/>
      <c r="B292" s="135" t="s">
        <v>1208</v>
      </c>
      <c r="C292" s="138" t="s">
        <v>1221</v>
      </c>
      <c r="D292" s="136" t="s">
        <v>1276</v>
      </c>
      <c r="E292" s="212"/>
      <c r="F292" s="212"/>
      <c r="G292" s="212"/>
      <c r="H292" s="212">
        <v>0</v>
      </c>
      <c r="I292" s="212">
        <v>0</v>
      </c>
      <c r="J292" s="212">
        <v>0</v>
      </c>
      <c r="K292" s="212">
        <v>470</v>
      </c>
      <c r="L292" s="212">
        <v>3000000</v>
      </c>
      <c r="M292" s="212">
        <v>6383</v>
      </c>
      <c r="N292" s="212">
        <v>470</v>
      </c>
      <c r="O292" s="212">
        <v>2640000</v>
      </c>
      <c r="P292" s="212">
        <v>5617</v>
      </c>
      <c r="Q292" s="212">
        <v>5617</v>
      </c>
      <c r="R292" s="212">
        <v>5617</v>
      </c>
      <c r="S292" s="525">
        <v>-765.96</v>
      </c>
    </row>
    <row r="293" spans="1:19">
      <c r="A293" s="134"/>
      <c r="B293" s="135" t="s">
        <v>1210</v>
      </c>
      <c r="C293" s="138" t="s">
        <v>1223</v>
      </c>
      <c r="D293" s="136" t="s">
        <v>182</v>
      </c>
      <c r="E293" s="212"/>
      <c r="F293" s="212"/>
      <c r="G293" s="212"/>
      <c r="H293" s="212">
        <v>0</v>
      </c>
      <c r="I293" s="212">
        <v>0</v>
      </c>
      <c r="J293" s="212">
        <v>0</v>
      </c>
      <c r="K293" s="212">
        <v>1</v>
      </c>
      <c r="L293" s="212">
        <v>371000</v>
      </c>
      <c r="M293" s="212">
        <v>371000</v>
      </c>
      <c r="N293" s="212">
        <v>1</v>
      </c>
      <c r="O293" s="212">
        <v>370800</v>
      </c>
      <c r="P293" s="212">
        <v>370800</v>
      </c>
      <c r="Q293" s="212">
        <v>370800</v>
      </c>
      <c r="R293" s="212">
        <v>370800</v>
      </c>
      <c r="S293" s="525">
        <v>-200</v>
      </c>
    </row>
    <row r="294" spans="1:19">
      <c r="A294" s="134"/>
      <c r="B294" s="135" t="s">
        <v>1206</v>
      </c>
      <c r="C294" s="138" t="s">
        <v>1224</v>
      </c>
      <c r="D294" s="136" t="s">
        <v>182</v>
      </c>
      <c r="E294" s="212"/>
      <c r="F294" s="212"/>
      <c r="G294" s="212"/>
      <c r="H294" s="212">
        <v>0</v>
      </c>
      <c r="I294" s="212">
        <v>0</v>
      </c>
      <c r="J294" s="212">
        <v>0</v>
      </c>
      <c r="K294" s="212">
        <v>47</v>
      </c>
      <c r="L294" s="212">
        <v>21000000</v>
      </c>
      <c r="M294" s="212">
        <v>446809</v>
      </c>
      <c r="N294" s="212">
        <v>0</v>
      </c>
      <c r="O294" s="212">
        <v>0</v>
      </c>
      <c r="P294" s="212">
        <v>0</v>
      </c>
      <c r="Q294" s="212">
        <v>0</v>
      </c>
      <c r="R294" s="212">
        <v>0</v>
      </c>
      <c r="S294" s="525">
        <v>-446808.51</v>
      </c>
    </row>
    <row r="295" spans="1:19" ht="24">
      <c r="A295" s="134"/>
      <c r="B295" s="135" t="s">
        <v>1160</v>
      </c>
      <c r="C295" s="138" t="s">
        <v>1161</v>
      </c>
      <c r="D295" s="136" t="s">
        <v>1272</v>
      </c>
      <c r="E295" s="212"/>
      <c r="F295" s="212"/>
      <c r="G295" s="212"/>
      <c r="H295" s="212"/>
      <c r="I295" s="212"/>
      <c r="J295" s="212"/>
      <c r="K295" s="212">
        <v>1</v>
      </c>
      <c r="L295" s="212">
        <v>2216000</v>
      </c>
      <c r="M295" s="212">
        <v>2216000</v>
      </c>
      <c r="N295" s="212">
        <v>1</v>
      </c>
      <c r="O295" s="212">
        <v>1887255</v>
      </c>
      <c r="P295" s="212"/>
      <c r="Q295" s="212"/>
      <c r="R295" s="212"/>
      <c r="S295" s="525">
        <v>-2216000</v>
      </c>
    </row>
    <row r="296" spans="1:19">
      <c r="A296" s="134"/>
      <c r="B296" s="135" t="s">
        <v>184</v>
      </c>
      <c r="C296" s="138" t="s">
        <v>127</v>
      </c>
      <c r="D296" s="136"/>
      <c r="E296" s="212"/>
      <c r="F296" s="212">
        <f>F261+F262+F263+F264+F265+F266+F267+F268+F269+F270+F271+F272+F273+F274+F275+F276+F277+F278+F279+F280</f>
        <v>638975531</v>
      </c>
      <c r="G296" s="212"/>
      <c r="H296" s="212"/>
      <c r="I296" s="212">
        <f>SUM(I261:I295)</f>
        <v>757049000</v>
      </c>
      <c r="J296" s="212"/>
      <c r="K296" s="212"/>
      <c r="L296" s="212">
        <f>SUM(L261:L295)</f>
        <v>764864210</v>
      </c>
      <c r="M296" s="212"/>
      <c r="N296" s="212"/>
      <c r="O296" s="212">
        <f>SUM(O261:O295)</f>
        <v>717145782</v>
      </c>
      <c r="P296" s="212"/>
      <c r="Q296" s="212"/>
      <c r="R296" s="212"/>
      <c r="S296" s="525">
        <f t="shared" si="39"/>
        <v>0</v>
      </c>
    </row>
    <row r="297" spans="1:19" ht="25.5" customHeight="1" thickBot="1">
      <c r="A297" s="134"/>
      <c r="B297" s="736" t="s">
        <v>185</v>
      </c>
      <c r="C297" s="736"/>
      <c r="D297" s="209"/>
      <c r="E297" s="210"/>
      <c r="F297" s="213">
        <v>691771</v>
      </c>
      <c r="G297" s="210"/>
      <c r="H297" s="209"/>
      <c r="I297" s="210"/>
      <c r="J297" s="211"/>
      <c r="K297" s="209"/>
      <c r="L297" s="210"/>
      <c r="M297" s="211"/>
      <c r="N297" s="209"/>
      <c r="O297" s="210"/>
      <c r="P297" s="211"/>
      <c r="Q297" s="514"/>
      <c r="R297" s="514"/>
      <c r="S297" s="532"/>
    </row>
    <row r="298" spans="1:19" ht="12.75" thickBot="1">
      <c r="A298" s="134"/>
      <c r="B298" s="746"/>
      <c r="C298" s="746"/>
      <c r="D298" s="746"/>
      <c r="E298" s="746"/>
      <c r="F298" s="746"/>
      <c r="G298" s="746"/>
      <c r="H298" s="746"/>
      <c r="I298" s="746"/>
      <c r="J298" s="746"/>
      <c r="K298" s="746"/>
      <c r="L298" s="746"/>
      <c r="M298" s="746"/>
      <c r="N298" s="746"/>
      <c r="O298" s="746"/>
      <c r="P298" s="746"/>
      <c r="Q298" s="746"/>
      <c r="R298" s="746"/>
      <c r="S298" s="746"/>
    </row>
    <row r="299" spans="1:19">
      <c r="A299" s="134"/>
      <c r="B299" s="323"/>
      <c r="C299" s="134"/>
      <c r="D299" s="134"/>
      <c r="E299" s="134"/>
      <c r="F299" s="134"/>
      <c r="G299" s="134"/>
      <c r="H299" s="134"/>
      <c r="I299" s="134"/>
      <c r="J299" s="134"/>
      <c r="K299" s="134"/>
      <c r="L299" s="134"/>
      <c r="M299" s="134"/>
      <c r="N299" s="134"/>
      <c r="O299" s="554">
        <f>O296-'Aneksi Nr. 2'!K503</f>
        <v>0</v>
      </c>
      <c r="P299" s="134"/>
      <c r="Q299" s="134"/>
      <c r="R299" s="134"/>
      <c r="S299" s="134"/>
    </row>
    <row r="306" spans="1:19">
      <c r="A306" s="134"/>
      <c r="B306" s="737" t="s">
        <v>1359</v>
      </c>
      <c r="C306" s="737"/>
      <c r="D306" s="737"/>
      <c r="E306" s="737"/>
      <c r="F306" s="737"/>
      <c r="G306" s="737"/>
      <c r="H306" s="737"/>
      <c r="I306" s="737"/>
      <c r="J306" s="737"/>
      <c r="K306" s="737"/>
      <c r="L306" s="737"/>
      <c r="M306" s="737"/>
      <c r="N306" s="737"/>
      <c r="O306" s="737"/>
      <c r="P306" s="737"/>
      <c r="Q306" s="737"/>
      <c r="R306" s="737"/>
      <c r="S306" s="737"/>
    </row>
    <row r="307" spans="1:19">
      <c r="A307" s="134"/>
      <c r="B307" s="738" t="s">
        <v>1311</v>
      </c>
      <c r="C307" s="738"/>
      <c r="D307" s="738"/>
      <c r="E307" s="738"/>
      <c r="F307" s="738"/>
      <c r="G307" s="738"/>
      <c r="H307" s="738"/>
      <c r="I307" s="738"/>
      <c r="J307" s="738"/>
      <c r="K307" s="738"/>
      <c r="L307" s="738"/>
      <c r="M307" s="738"/>
      <c r="N307" s="738"/>
      <c r="O307" s="738"/>
      <c r="P307" s="738"/>
      <c r="Q307" s="738"/>
      <c r="R307" s="738"/>
      <c r="S307" s="738"/>
    </row>
    <row r="308" spans="1:19">
      <c r="A308" s="323"/>
      <c r="B308" s="739" t="s">
        <v>1</v>
      </c>
      <c r="C308" s="739"/>
      <c r="D308" s="739"/>
      <c r="E308" s="739"/>
      <c r="F308" s="739"/>
      <c r="G308" s="739"/>
      <c r="H308" s="739"/>
      <c r="I308" s="739"/>
      <c r="J308" s="739"/>
      <c r="K308" s="739"/>
      <c r="L308" s="739"/>
      <c r="M308" s="739"/>
      <c r="N308" s="739"/>
      <c r="O308" s="739"/>
      <c r="P308" s="739"/>
      <c r="Q308" s="739"/>
      <c r="R308" s="739"/>
      <c r="S308" s="739"/>
    </row>
    <row r="309" spans="1:19">
      <c r="A309" s="134"/>
      <c r="B309" s="219" t="s">
        <v>82</v>
      </c>
      <c r="C309" s="740" t="s">
        <v>3</v>
      </c>
      <c r="D309" s="740"/>
      <c r="E309" s="740"/>
      <c r="F309" s="220" t="s">
        <v>4</v>
      </c>
      <c r="G309" s="740" t="s">
        <v>5</v>
      </c>
      <c r="H309" s="740"/>
      <c r="I309" s="740"/>
      <c r="J309" s="740"/>
      <c r="K309" s="740"/>
      <c r="L309" s="740"/>
      <c r="M309" s="740"/>
      <c r="N309" s="740"/>
      <c r="O309" s="740"/>
      <c r="P309" s="740"/>
      <c r="Q309" s="740"/>
      <c r="R309" s="740"/>
      <c r="S309" s="741"/>
    </row>
    <row r="310" spans="1:19">
      <c r="A310" s="134"/>
      <c r="B310" s="221" t="s">
        <v>83</v>
      </c>
      <c r="C310" s="742" t="s">
        <v>45</v>
      </c>
      <c r="D310" s="742"/>
      <c r="E310" s="742"/>
      <c r="F310" s="222" t="s">
        <v>84</v>
      </c>
      <c r="G310" s="743" t="s">
        <v>44</v>
      </c>
      <c r="H310" s="743"/>
      <c r="I310" s="743"/>
      <c r="J310" s="743"/>
      <c r="K310" s="743"/>
      <c r="L310" s="743"/>
      <c r="M310" s="743"/>
      <c r="N310" s="743"/>
      <c r="O310" s="743"/>
      <c r="P310" s="743"/>
      <c r="Q310" s="743"/>
      <c r="R310" s="743"/>
      <c r="S310" s="744"/>
    </row>
    <row r="311" spans="1:19">
      <c r="A311" s="134"/>
      <c r="B311" s="753" t="s">
        <v>149</v>
      </c>
      <c r="C311" s="755" t="s">
        <v>150</v>
      </c>
      <c r="D311" s="757" t="s">
        <v>151</v>
      </c>
      <c r="E311" s="759" t="s">
        <v>86</v>
      </c>
      <c r="F311" s="760"/>
      <c r="G311" s="761"/>
      <c r="H311" s="762" t="s">
        <v>152</v>
      </c>
      <c r="I311" s="763"/>
      <c r="J311" s="764"/>
      <c r="K311" s="762" t="s">
        <v>152</v>
      </c>
      <c r="L311" s="763"/>
      <c r="M311" s="764"/>
      <c r="N311" s="762" t="s">
        <v>152</v>
      </c>
      <c r="O311" s="763"/>
      <c r="P311" s="764"/>
      <c r="Q311" s="762" t="s">
        <v>153</v>
      </c>
      <c r="R311" s="763"/>
      <c r="S311" s="765"/>
    </row>
    <row r="312" spans="1:19" ht="60">
      <c r="A312" s="134"/>
      <c r="B312" s="754"/>
      <c r="C312" s="756"/>
      <c r="D312" s="758"/>
      <c r="E312" s="204" t="s">
        <v>154</v>
      </c>
      <c r="F312" s="529" t="s">
        <v>155</v>
      </c>
      <c r="G312" s="206" t="s">
        <v>156</v>
      </c>
      <c r="H312" s="205" t="s">
        <v>157</v>
      </c>
      <c r="I312" s="529" t="s">
        <v>158</v>
      </c>
      <c r="J312" s="530" t="s">
        <v>159</v>
      </c>
      <c r="K312" s="205" t="s">
        <v>160</v>
      </c>
      <c r="L312" s="529" t="s">
        <v>161</v>
      </c>
      <c r="M312" s="530" t="s">
        <v>162</v>
      </c>
      <c r="N312" s="205" t="s">
        <v>350</v>
      </c>
      <c r="O312" s="529" t="s">
        <v>164</v>
      </c>
      <c r="P312" s="530" t="s">
        <v>165</v>
      </c>
      <c r="Q312" s="205" t="s">
        <v>166</v>
      </c>
      <c r="R312" s="529" t="s">
        <v>167</v>
      </c>
      <c r="S312" s="531" t="s">
        <v>168</v>
      </c>
    </row>
    <row r="313" spans="1:19">
      <c r="A313" s="134"/>
      <c r="B313" s="329"/>
      <c r="C313" s="207"/>
      <c r="D313" s="207"/>
      <c r="E313" s="207" t="s">
        <v>18</v>
      </c>
      <c r="F313" s="207" t="s">
        <v>19</v>
      </c>
      <c r="G313" s="207" t="s">
        <v>20</v>
      </c>
      <c r="H313" s="207" t="s">
        <v>21</v>
      </c>
      <c r="I313" s="207" t="s">
        <v>22</v>
      </c>
      <c r="J313" s="207" t="s">
        <v>23</v>
      </c>
      <c r="K313" s="207" t="s">
        <v>169</v>
      </c>
      <c r="L313" s="207" t="s">
        <v>25</v>
      </c>
      <c r="M313" s="207" t="s">
        <v>26</v>
      </c>
      <c r="N313" s="207" t="s">
        <v>170</v>
      </c>
      <c r="O313" s="207" t="s">
        <v>171</v>
      </c>
      <c r="P313" s="207" t="s">
        <v>172</v>
      </c>
      <c r="Q313" s="207" t="s">
        <v>173</v>
      </c>
      <c r="R313" s="207" t="s">
        <v>174</v>
      </c>
      <c r="S313" s="208" t="s">
        <v>175</v>
      </c>
    </row>
    <row r="314" spans="1:19" ht="60" customHeight="1" thickTop="1">
      <c r="A314" s="134"/>
      <c r="B314" s="751" t="s">
        <v>176</v>
      </c>
      <c r="C314" s="752"/>
      <c r="D314" s="209"/>
      <c r="E314" s="210"/>
      <c r="F314" s="209"/>
      <c r="G314" s="210"/>
      <c r="H314" s="209"/>
      <c r="I314" s="210"/>
      <c r="J314" s="211"/>
      <c r="K314" s="209"/>
      <c r="L314" s="210"/>
      <c r="M314" s="211"/>
      <c r="N314" s="209"/>
      <c r="O314" s="210"/>
      <c r="P314" s="211"/>
      <c r="Q314" s="209"/>
      <c r="R314" s="210"/>
      <c r="S314" s="532"/>
    </row>
    <row r="315" spans="1:19" ht="24">
      <c r="A315" s="134"/>
      <c r="B315" s="135" t="s">
        <v>1284</v>
      </c>
      <c r="C315" s="138" t="s">
        <v>1285</v>
      </c>
      <c r="D315" s="136" t="s">
        <v>1289</v>
      </c>
      <c r="E315" s="212">
        <v>8000</v>
      </c>
      <c r="F315" s="212">
        <v>12971706</v>
      </c>
      <c r="G315" s="212">
        <v>1621</v>
      </c>
      <c r="H315" s="212">
        <v>15500</v>
      </c>
      <c r="I315" s="212">
        <v>25000000</v>
      </c>
      <c r="J315" s="212">
        <f>I315/H315</f>
        <v>1612.9032258064517</v>
      </c>
      <c r="K315" s="212">
        <v>15500</v>
      </c>
      <c r="L315" s="212">
        <v>18000000</v>
      </c>
      <c r="M315" s="212">
        <f>L315/K315</f>
        <v>1161.2903225806451</v>
      </c>
      <c r="N315" s="212">
        <v>15500</v>
      </c>
      <c r="O315" s="212">
        <v>17714933</v>
      </c>
      <c r="P315" s="509">
        <f>O315/N315</f>
        <v>1142.8989032258064</v>
      </c>
      <c r="Q315" s="212">
        <f>P315-G315</f>
        <v>-478.10109677419359</v>
      </c>
      <c r="R315" s="212">
        <f>P315-J315</f>
        <v>-470.00432258064529</v>
      </c>
      <c r="S315" s="525">
        <f>P315-M315</f>
        <v>-18.391419354838717</v>
      </c>
    </row>
    <row r="316" spans="1:19" ht="24">
      <c r="A316" s="134"/>
      <c r="B316" s="135" t="s">
        <v>1286</v>
      </c>
      <c r="C316" s="138" t="s">
        <v>1287</v>
      </c>
      <c r="D316" s="136" t="s">
        <v>1056</v>
      </c>
      <c r="E316" s="212">
        <v>0</v>
      </c>
      <c r="F316" s="212">
        <v>0</v>
      </c>
      <c r="G316" s="212">
        <v>0</v>
      </c>
      <c r="H316" s="509">
        <v>21</v>
      </c>
      <c r="I316" s="212">
        <v>10000000</v>
      </c>
      <c r="J316" s="509">
        <f>I316/H316</f>
        <v>476190.47619047621</v>
      </c>
      <c r="K316" s="509">
        <v>15</v>
      </c>
      <c r="L316" s="212">
        <v>7270000</v>
      </c>
      <c r="M316" s="509">
        <f>L316/K316</f>
        <v>484666.66666666669</v>
      </c>
      <c r="N316" s="509">
        <v>0</v>
      </c>
      <c r="O316" s="212">
        <v>0</v>
      </c>
      <c r="P316" s="509">
        <v>0</v>
      </c>
      <c r="Q316" s="212">
        <f>P316-G316</f>
        <v>0</v>
      </c>
      <c r="R316" s="509">
        <f>P316-J316</f>
        <v>-476190.47619047621</v>
      </c>
      <c r="S316" s="512">
        <f>P316-M316</f>
        <v>-484666.66666666669</v>
      </c>
    </row>
    <row r="317" spans="1:19">
      <c r="A317" s="134"/>
      <c r="B317" s="135" t="s">
        <v>1322</v>
      </c>
      <c r="C317" s="138" t="s">
        <v>1323</v>
      </c>
      <c r="D317" s="136"/>
      <c r="E317" s="212">
        <v>0</v>
      </c>
      <c r="F317" s="212">
        <v>0</v>
      </c>
      <c r="G317" s="212">
        <v>0</v>
      </c>
      <c r="H317" s="509">
        <v>0</v>
      </c>
      <c r="I317" s="212">
        <v>0</v>
      </c>
      <c r="J317" s="509">
        <v>0</v>
      </c>
      <c r="K317" s="509">
        <v>0</v>
      </c>
      <c r="L317" s="212">
        <v>0</v>
      </c>
      <c r="M317" s="509">
        <v>0</v>
      </c>
      <c r="N317" s="509">
        <v>0</v>
      </c>
      <c r="O317" s="212">
        <v>0</v>
      </c>
      <c r="P317" s="509">
        <v>0</v>
      </c>
      <c r="Q317" s="212">
        <f t="shared" ref="Q317" si="40">P317-G317</f>
        <v>0</v>
      </c>
      <c r="R317" s="509">
        <f t="shared" ref="R317" si="41">P317-J317</f>
        <v>0</v>
      </c>
      <c r="S317" s="512">
        <f t="shared" ref="S317" si="42">P317-M317</f>
        <v>0</v>
      </c>
    </row>
    <row r="318" spans="1:19">
      <c r="A318" s="134"/>
      <c r="B318" s="135" t="s">
        <v>184</v>
      </c>
      <c r="C318" s="138" t="s">
        <v>127</v>
      </c>
      <c r="D318" s="136"/>
      <c r="E318" s="212"/>
      <c r="F318" s="214">
        <v>12971706</v>
      </c>
      <c r="G318" s="214"/>
      <c r="H318" s="511"/>
      <c r="I318" s="214">
        <v>35000000</v>
      </c>
      <c r="J318" s="511"/>
      <c r="K318" s="511"/>
      <c r="L318" s="214">
        <f>SUM(L315:L317)</f>
        <v>25270000</v>
      </c>
      <c r="M318" s="214"/>
      <c r="N318" s="214"/>
      <c r="O318" s="214">
        <f t="shared" ref="O318" si="43">SUM(O315:O317)</f>
        <v>17714933</v>
      </c>
      <c r="P318" s="212"/>
      <c r="Q318" s="212"/>
      <c r="R318" s="212"/>
      <c r="S318" s="212"/>
    </row>
    <row r="319" spans="1:19" ht="48" customHeight="1" thickBot="1">
      <c r="A319" s="134"/>
      <c r="B319" s="736" t="s">
        <v>185</v>
      </c>
      <c r="C319" s="736"/>
      <c r="D319" s="209"/>
      <c r="E319" s="210"/>
      <c r="F319" s="209"/>
      <c r="G319" s="210"/>
      <c r="H319" s="209"/>
      <c r="I319" s="210"/>
      <c r="J319" s="211"/>
      <c r="K319" s="209"/>
      <c r="L319" s="210"/>
      <c r="M319" s="211"/>
      <c r="N319" s="209"/>
      <c r="O319" s="210"/>
      <c r="P319" s="211"/>
      <c r="Q319" s="209"/>
      <c r="R319" s="210"/>
      <c r="S319" s="532"/>
    </row>
    <row r="320" spans="1:19" ht="12.75" thickBot="1">
      <c r="A320" s="134"/>
      <c r="B320" s="746"/>
      <c r="C320" s="746"/>
      <c r="D320" s="746"/>
      <c r="E320" s="746"/>
      <c r="F320" s="746"/>
      <c r="G320" s="746"/>
      <c r="H320" s="746"/>
      <c r="I320" s="746"/>
      <c r="J320" s="746"/>
      <c r="K320" s="746"/>
      <c r="L320" s="746"/>
      <c r="M320" s="746"/>
      <c r="N320" s="746"/>
      <c r="O320" s="746"/>
      <c r="P320" s="746"/>
      <c r="Q320" s="746"/>
      <c r="R320" s="746"/>
      <c r="S320" s="746"/>
    </row>
    <row r="321" spans="1:19">
      <c r="A321" s="134"/>
      <c r="B321" s="323"/>
      <c r="C321" s="134"/>
      <c r="D321" s="134"/>
      <c r="E321" s="134"/>
      <c r="F321" s="134"/>
      <c r="G321" s="134"/>
      <c r="H321" s="134"/>
      <c r="I321" s="134"/>
      <c r="J321" s="134"/>
      <c r="K321" s="134"/>
      <c r="L321" s="134"/>
      <c r="M321" s="134"/>
      <c r="N321" s="134"/>
      <c r="O321" s="134"/>
      <c r="P321" s="134"/>
      <c r="Q321" s="134"/>
      <c r="R321" s="134"/>
      <c r="S321" s="134"/>
    </row>
    <row r="322" spans="1:19">
      <c r="C322" s="555"/>
      <c r="D322" s="555"/>
      <c r="E322" s="555"/>
      <c r="F322" s="555"/>
      <c r="G322" s="555"/>
      <c r="H322" s="555"/>
      <c r="I322" s="556"/>
      <c r="J322" s="557"/>
    </row>
    <row r="323" spans="1:19">
      <c r="G323" s="556"/>
      <c r="H323" s="557"/>
      <c r="I323" s="556"/>
      <c r="J323" s="557"/>
    </row>
    <row r="324" spans="1:19">
      <c r="I324" s="556"/>
      <c r="J324" s="557"/>
    </row>
    <row r="325" spans="1:19">
      <c r="I325" s="556"/>
      <c r="J325" s="557"/>
    </row>
    <row r="326" spans="1:19">
      <c r="I326" s="556"/>
      <c r="J326" s="557"/>
    </row>
    <row r="327" spans="1:19">
      <c r="I327" s="556"/>
      <c r="J327" s="557"/>
    </row>
    <row r="328" spans="1:19">
      <c r="I328" s="556"/>
      <c r="J328" s="557"/>
    </row>
    <row r="329" spans="1:19">
      <c r="I329" s="556"/>
      <c r="J329" s="557"/>
    </row>
    <row r="330" spans="1:19">
      <c r="I330" s="556"/>
      <c r="J330" s="557"/>
    </row>
    <row r="331" spans="1:19">
      <c r="I331" s="556"/>
      <c r="J331" s="557"/>
    </row>
    <row r="332" spans="1:19">
      <c r="I332" s="556"/>
      <c r="J332" s="557"/>
    </row>
    <row r="333" spans="1:19">
      <c r="I333" s="556"/>
      <c r="J333" s="557"/>
    </row>
    <row r="334" spans="1:19">
      <c r="I334" s="556"/>
      <c r="J334" s="557"/>
    </row>
    <row r="335" spans="1:19">
      <c r="I335" s="556"/>
      <c r="J335" s="557"/>
    </row>
    <row r="336" spans="1:19">
      <c r="I336" s="556"/>
      <c r="J336" s="557"/>
    </row>
    <row r="337" spans="9:10">
      <c r="I337" s="556"/>
      <c r="J337" s="557"/>
    </row>
    <row r="338" spans="9:10">
      <c r="I338" s="556"/>
      <c r="J338" s="557"/>
    </row>
    <row r="339" spans="9:10">
      <c r="I339" s="556"/>
      <c r="J339" s="557"/>
    </row>
    <row r="340" spans="9:10">
      <c r="I340" s="556"/>
      <c r="J340" s="557"/>
    </row>
    <row r="341" spans="9:10">
      <c r="I341" s="556"/>
      <c r="J341" s="557"/>
    </row>
    <row r="342" spans="9:10">
      <c r="I342" s="556"/>
      <c r="J342" s="557"/>
    </row>
    <row r="343" spans="9:10">
      <c r="I343" s="556"/>
      <c r="J343" s="557"/>
    </row>
    <row r="344" spans="9:10">
      <c r="I344" s="556"/>
      <c r="J344" s="557"/>
    </row>
    <row r="345" spans="9:10">
      <c r="I345" s="556"/>
      <c r="J345" s="557"/>
    </row>
    <row r="346" spans="9:10">
      <c r="I346" s="556"/>
      <c r="J346" s="557"/>
    </row>
    <row r="347" spans="9:10">
      <c r="I347" s="556"/>
      <c r="J347" s="557"/>
    </row>
    <row r="348" spans="9:10">
      <c r="I348" s="556"/>
      <c r="J348" s="557"/>
    </row>
    <row r="349" spans="9:10">
      <c r="I349" s="556"/>
      <c r="J349" s="557"/>
    </row>
    <row r="350" spans="9:10">
      <c r="I350" s="556"/>
      <c r="J350" s="557"/>
    </row>
    <row r="351" spans="9:10">
      <c r="I351" s="556"/>
      <c r="J351" s="557"/>
    </row>
    <row r="352" spans="9:10">
      <c r="I352" s="556"/>
      <c r="J352" s="557"/>
    </row>
    <row r="353" spans="9:10">
      <c r="I353" s="556"/>
      <c r="J353" s="557"/>
    </row>
    <row r="354" spans="9:10">
      <c r="I354" s="556"/>
      <c r="J354" s="557"/>
    </row>
    <row r="355" spans="9:10">
      <c r="I355" s="556"/>
      <c r="J355" s="557"/>
    </row>
    <row r="356" spans="9:10">
      <c r="I356" s="556"/>
      <c r="J356" s="557"/>
    </row>
    <row r="357" spans="9:10">
      <c r="I357" s="556"/>
      <c r="J357" s="557"/>
    </row>
    <row r="358" spans="9:10">
      <c r="I358" s="556"/>
      <c r="J358" s="557"/>
    </row>
    <row r="359" spans="9:10">
      <c r="I359" s="556"/>
      <c r="J359" s="557"/>
    </row>
    <row r="360" spans="9:10">
      <c r="I360" s="556"/>
      <c r="J360" s="557"/>
    </row>
    <row r="429" spans="1:19">
      <c r="A429" s="134"/>
      <c r="B429" s="737" t="s">
        <v>1360</v>
      </c>
      <c r="C429" s="737"/>
      <c r="D429" s="737"/>
      <c r="E429" s="737"/>
      <c r="F429" s="737"/>
      <c r="G429" s="737"/>
      <c r="H429" s="737"/>
      <c r="I429" s="737"/>
      <c r="J429" s="737"/>
      <c r="K429" s="737"/>
      <c r="L429" s="737"/>
      <c r="M429" s="737"/>
      <c r="N429" s="737"/>
      <c r="O429" s="737"/>
      <c r="P429" s="737"/>
      <c r="Q429" s="737"/>
      <c r="R429" s="737"/>
      <c r="S429" s="737"/>
    </row>
    <row r="430" spans="1:19">
      <c r="A430" s="134"/>
      <c r="B430" s="738" t="s">
        <v>79</v>
      </c>
      <c r="C430" s="738"/>
      <c r="D430" s="738"/>
      <c r="E430" s="738"/>
      <c r="F430" s="738"/>
      <c r="G430" s="738"/>
      <c r="H430" s="738"/>
      <c r="I430" s="738"/>
      <c r="J430" s="738"/>
      <c r="K430" s="738"/>
      <c r="L430" s="738"/>
      <c r="M430" s="738"/>
      <c r="N430" s="738"/>
      <c r="O430" s="738"/>
      <c r="P430" s="738"/>
      <c r="Q430" s="738"/>
      <c r="R430" s="738"/>
      <c r="S430" s="738"/>
    </row>
    <row r="431" spans="1:19">
      <c r="A431" s="323"/>
      <c r="B431" s="745" t="s">
        <v>1</v>
      </c>
      <c r="C431" s="745"/>
      <c r="D431" s="745"/>
      <c r="E431" s="745"/>
      <c r="F431" s="745"/>
      <c r="G431" s="745"/>
      <c r="H431" s="745"/>
      <c r="I431" s="745"/>
      <c r="J431" s="745"/>
      <c r="K431" s="745"/>
      <c r="L431" s="745"/>
      <c r="M431" s="745"/>
      <c r="N431" s="745"/>
      <c r="O431" s="745"/>
      <c r="P431" s="745"/>
      <c r="Q431" s="745"/>
      <c r="R431" s="745"/>
      <c r="S431" s="745"/>
    </row>
    <row r="432" spans="1:19" ht="20.25" customHeight="1" thickTop="1">
      <c r="A432" s="134"/>
      <c r="B432" s="219" t="s">
        <v>82</v>
      </c>
      <c r="C432" s="740" t="s">
        <v>3</v>
      </c>
      <c r="D432" s="740"/>
      <c r="E432" s="740"/>
      <c r="F432" s="220" t="s">
        <v>4</v>
      </c>
      <c r="G432" s="741" t="s">
        <v>5</v>
      </c>
      <c r="H432" s="741"/>
      <c r="I432" s="741"/>
      <c r="J432" s="741"/>
      <c r="K432" s="741"/>
      <c r="L432" s="741"/>
      <c r="M432" s="741"/>
      <c r="N432" s="741"/>
      <c r="O432" s="741"/>
      <c r="P432" s="741"/>
      <c r="Q432" s="741"/>
      <c r="R432" s="741"/>
      <c r="S432" s="741"/>
    </row>
    <row r="433" spans="1:19" ht="31.5" customHeight="1">
      <c r="A433" s="134"/>
      <c r="B433" s="221" t="s">
        <v>83</v>
      </c>
      <c r="C433" s="743" t="s">
        <v>45</v>
      </c>
      <c r="D433" s="743"/>
      <c r="E433" s="743"/>
      <c r="F433" s="222" t="s">
        <v>84</v>
      </c>
      <c r="G433" s="744" t="s">
        <v>44</v>
      </c>
      <c r="H433" s="744"/>
      <c r="I433" s="744"/>
      <c r="J433" s="744"/>
      <c r="K433" s="744"/>
      <c r="L433" s="744"/>
      <c r="M433" s="744"/>
      <c r="N433" s="744"/>
      <c r="O433" s="744"/>
      <c r="P433" s="744"/>
      <c r="Q433" s="744"/>
      <c r="R433" s="744"/>
      <c r="S433" s="744"/>
    </row>
    <row r="434" spans="1:19">
      <c r="A434" s="134"/>
      <c r="B434" s="747" t="s">
        <v>149</v>
      </c>
      <c r="C434" s="748" t="s">
        <v>150</v>
      </c>
      <c r="D434" s="749" t="s">
        <v>151</v>
      </c>
      <c r="E434" s="750" t="s">
        <v>86</v>
      </c>
      <c r="F434" s="750"/>
      <c r="G434" s="750"/>
      <c r="H434" s="750" t="s">
        <v>152</v>
      </c>
      <c r="I434" s="750"/>
      <c r="J434" s="750"/>
      <c r="K434" s="750" t="s">
        <v>152</v>
      </c>
      <c r="L434" s="750"/>
      <c r="M434" s="750"/>
      <c r="N434" s="750" t="s">
        <v>152</v>
      </c>
      <c r="O434" s="750"/>
      <c r="P434" s="750"/>
      <c r="Q434" s="766" t="s">
        <v>153</v>
      </c>
      <c r="R434" s="766"/>
      <c r="S434" s="766"/>
    </row>
    <row r="435" spans="1:19" ht="60">
      <c r="A435" s="134"/>
      <c r="B435" s="747"/>
      <c r="C435" s="748"/>
      <c r="D435" s="749"/>
      <c r="E435" s="204" t="s">
        <v>154</v>
      </c>
      <c r="F435" s="529" t="s">
        <v>155</v>
      </c>
      <c r="G435" s="206" t="s">
        <v>156</v>
      </c>
      <c r="H435" s="205" t="s">
        <v>157</v>
      </c>
      <c r="I435" s="529" t="s">
        <v>158</v>
      </c>
      <c r="J435" s="530" t="s">
        <v>159</v>
      </c>
      <c r="K435" s="205" t="s">
        <v>160</v>
      </c>
      <c r="L435" s="529" t="s">
        <v>161</v>
      </c>
      <c r="M435" s="530" t="s">
        <v>162</v>
      </c>
      <c r="N435" s="205" t="s">
        <v>350</v>
      </c>
      <c r="O435" s="529" t="s">
        <v>164</v>
      </c>
      <c r="P435" s="530" t="s">
        <v>165</v>
      </c>
      <c r="Q435" s="205" t="s">
        <v>166</v>
      </c>
      <c r="R435" s="529" t="s">
        <v>167</v>
      </c>
      <c r="S435" s="531" t="s">
        <v>168</v>
      </c>
    </row>
    <row r="436" spans="1:19">
      <c r="A436" s="134"/>
      <c r="B436" s="329"/>
      <c r="C436" s="207"/>
      <c r="D436" s="207"/>
      <c r="E436" s="207" t="s">
        <v>18</v>
      </c>
      <c r="F436" s="207" t="s">
        <v>19</v>
      </c>
      <c r="G436" s="207" t="s">
        <v>20</v>
      </c>
      <c r="H436" s="207" t="s">
        <v>21</v>
      </c>
      <c r="I436" s="207" t="s">
        <v>22</v>
      </c>
      <c r="J436" s="207" t="s">
        <v>23</v>
      </c>
      <c r="K436" s="207" t="s">
        <v>169</v>
      </c>
      <c r="L436" s="207" t="s">
        <v>25</v>
      </c>
      <c r="M436" s="207" t="s">
        <v>26</v>
      </c>
      <c r="N436" s="207" t="s">
        <v>170</v>
      </c>
      <c r="O436" s="207" t="s">
        <v>171</v>
      </c>
      <c r="P436" s="207" t="s">
        <v>172</v>
      </c>
      <c r="Q436" s="207" t="s">
        <v>173</v>
      </c>
      <c r="R436" s="207" t="s">
        <v>174</v>
      </c>
      <c r="S436" s="208" t="s">
        <v>175</v>
      </c>
    </row>
    <row r="437" spans="1:19" ht="33" customHeight="1" thickTop="1">
      <c r="A437" s="134"/>
      <c r="B437" s="736" t="s">
        <v>176</v>
      </c>
      <c r="C437" s="736"/>
      <c r="D437" s="209"/>
      <c r="E437" s="210"/>
      <c r="F437" s="209"/>
      <c r="G437" s="210"/>
      <c r="H437" s="209"/>
      <c r="I437" s="210"/>
      <c r="J437" s="211"/>
      <c r="K437" s="209"/>
      <c r="L437" s="210"/>
      <c r="M437" s="211"/>
      <c r="N437" s="209"/>
      <c r="O437" s="210"/>
      <c r="P437" s="211"/>
      <c r="Q437" s="209"/>
      <c r="R437" s="210"/>
      <c r="S437" s="532"/>
    </row>
    <row r="438" spans="1:19" ht="36.75" customHeight="1">
      <c r="A438" s="134"/>
      <c r="B438" s="135" t="s">
        <v>1284</v>
      </c>
      <c r="C438" s="138" t="s">
        <v>1285</v>
      </c>
      <c r="D438" s="136" t="s">
        <v>1289</v>
      </c>
      <c r="E438" s="212">
        <v>8000</v>
      </c>
      <c r="F438" s="212">
        <v>12971706</v>
      </c>
      <c r="G438" s="212">
        <v>1621</v>
      </c>
      <c r="H438" s="212">
        <v>15500</v>
      </c>
      <c r="I438" s="212">
        <v>25000000</v>
      </c>
      <c r="J438" s="212">
        <v>1612</v>
      </c>
      <c r="K438" s="212">
        <v>15500</v>
      </c>
      <c r="L438" s="212">
        <v>25000000</v>
      </c>
      <c r="M438" s="212">
        <v>1612</v>
      </c>
      <c r="N438" s="212">
        <v>7750</v>
      </c>
      <c r="O438" s="212">
        <v>2095241</v>
      </c>
      <c r="P438" s="509">
        <v>270</v>
      </c>
      <c r="Q438" s="212">
        <f>P438-G438</f>
        <v>-1351</v>
      </c>
      <c r="R438" s="212">
        <f>P438-J438</f>
        <v>-1342</v>
      </c>
      <c r="S438" s="525">
        <f>P438-M438</f>
        <v>-1342</v>
      </c>
    </row>
    <row r="439" spans="1:19" ht="25.5" customHeight="1">
      <c r="A439" s="134"/>
      <c r="B439" s="135" t="s">
        <v>1286</v>
      </c>
      <c r="C439" s="138" t="s">
        <v>1287</v>
      </c>
      <c r="D439" s="136" t="s">
        <v>1056</v>
      </c>
      <c r="E439" s="212"/>
      <c r="F439" s="212">
        <v>0</v>
      </c>
      <c r="G439" s="212"/>
      <c r="H439" s="509"/>
      <c r="I439" s="212">
        <v>10000000</v>
      </c>
      <c r="J439" s="509"/>
      <c r="K439" s="509"/>
      <c r="L439" s="212">
        <v>10000000</v>
      </c>
      <c r="M439" s="509"/>
      <c r="N439" s="509"/>
      <c r="O439" s="212">
        <v>0</v>
      </c>
      <c r="P439" s="509"/>
      <c r="Q439" s="509"/>
      <c r="R439" s="509"/>
      <c r="S439" s="512"/>
    </row>
    <row r="440" spans="1:19">
      <c r="A440" s="134"/>
      <c r="B440" s="135" t="s">
        <v>184</v>
      </c>
      <c r="C440" s="138" t="s">
        <v>127</v>
      </c>
      <c r="D440" s="136"/>
      <c r="E440" s="212"/>
      <c r="F440" s="212">
        <v>12971706</v>
      </c>
      <c r="G440" s="212"/>
      <c r="H440" s="509"/>
      <c r="I440" s="212">
        <v>35000000</v>
      </c>
      <c r="J440" s="509"/>
      <c r="K440" s="509"/>
      <c r="L440" s="212">
        <v>35000000</v>
      </c>
      <c r="M440" s="509"/>
      <c r="N440" s="509"/>
      <c r="O440" s="212">
        <f>L440-O438</f>
        <v>32904759</v>
      </c>
      <c r="P440" s="509"/>
      <c r="Q440" s="509"/>
      <c r="R440" s="509"/>
      <c r="S440" s="512"/>
    </row>
    <row r="441" spans="1:19" ht="25.5" customHeight="1" thickBot="1">
      <c r="A441" s="134"/>
      <c r="B441" s="736" t="s">
        <v>185</v>
      </c>
      <c r="C441" s="736"/>
      <c r="D441" s="209"/>
      <c r="E441" s="210"/>
      <c r="F441" s="209"/>
      <c r="G441" s="210"/>
      <c r="H441" s="209"/>
      <c r="I441" s="210"/>
      <c r="J441" s="211"/>
      <c r="K441" s="209"/>
      <c r="L441" s="210"/>
      <c r="M441" s="211"/>
      <c r="N441" s="209"/>
      <c r="O441" s="210"/>
      <c r="P441" s="211"/>
      <c r="Q441" s="209"/>
      <c r="R441" s="210"/>
      <c r="S441" s="532"/>
    </row>
    <row r="442" spans="1:19" ht="12.75" thickBot="1">
      <c r="A442" s="134"/>
      <c r="B442" s="746"/>
      <c r="C442" s="746"/>
      <c r="D442" s="746"/>
      <c r="E442" s="746"/>
      <c r="F442" s="746"/>
      <c r="G442" s="746"/>
      <c r="H442" s="746"/>
      <c r="I442" s="746"/>
      <c r="J442" s="746"/>
      <c r="K442" s="746"/>
      <c r="L442" s="746"/>
      <c r="M442" s="746"/>
      <c r="N442" s="746"/>
      <c r="O442" s="746"/>
      <c r="P442" s="746"/>
      <c r="Q442" s="746"/>
      <c r="R442" s="746"/>
      <c r="S442" s="746"/>
    </row>
    <row r="443" spans="1:19">
      <c r="A443" s="134"/>
      <c r="B443" s="323"/>
      <c r="C443" s="134"/>
      <c r="D443" s="134"/>
      <c r="E443" s="134"/>
      <c r="F443" s="134"/>
      <c r="G443" s="134"/>
      <c r="H443" s="134"/>
      <c r="I443" s="134"/>
      <c r="J443" s="134"/>
      <c r="K443" s="134"/>
      <c r="L443" s="134"/>
      <c r="M443" s="134"/>
      <c r="N443" s="134"/>
      <c r="O443" s="134"/>
      <c r="P443" s="134"/>
      <c r="Q443" s="134"/>
      <c r="R443" s="134"/>
      <c r="S443" s="134"/>
    </row>
    <row r="444" spans="1:19" ht="15" customHeight="1">
      <c r="A444" s="134"/>
      <c r="B444" s="134"/>
      <c r="C444" s="767" t="s">
        <v>146</v>
      </c>
      <c r="D444" s="558" t="s">
        <v>76</v>
      </c>
      <c r="E444" s="770" t="s">
        <v>1288</v>
      </c>
      <c r="F444" s="770"/>
      <c r="G444" s="767" t="s">
        <v>75</v>
      </c>
      <c r="H444" s="559" t="s">
        <v>76</v>
      </c>
      <c r="I444" s="772" t="s">
        <v>1043</v>
      </c>
      <c r="J444" s="773"/>
      <c r="K444" s="560"/>
      <c r="L444" s="771"/>
      <c r="M444" s="771"/>
      <c r="N444" s="134"/>
      <c r="O444" s="134"/>
      <c r="P444" s="134"/>
      <c r="Q444" s="134"/>
      <c r="R444" s="134"/>
      <c r="S444" s="134"/>
    </row>
    <row r="445" spans="1:19">
      <c r="A445" s="134"/>
      <c r="B445" s="134"/>
      <c r="C445" s="768"/>
      <c r="D445" s="558" t="s">
        <v>77</v>
      </c>
      <c r="E445" s="770"/>
      <c r="F445" s="770"/>
      <c r="G445" s="768"/>
      <c r="H445" s="559" t="s">
        <v>77</v>
      </c>
      <c r="I445" s="772"/>
      <c r="J445" s="773"/>
      <c r="K445" s="560"/>
      <c r="L445" s="771"/>
      <c r="M445" s="771"/>
      <c r="N445" s="134"/>
      <c r="O445" s="134"/>
      <c r="P445" s="134"/>
      <c r="Q445" s="134"/>
      <c r="R445" s="134"/>
      <c r="S445" s="134"/>
    </row>
    <row r="446" spans="1:19">
      <c r="A446" s="134"/>
      <c r="B446" s="134"/>
      <c r="C446" s="769"/>
      <c r="D446" s="558" t="s">
        <v>78</v>
      </c>
      <c r="E446" s="770" t="s">
        <v>81</v>
      </c>
      <c r="F446" s="770"/>
      <c r="G446" s="769"/>
      <c r="H446" s="559" t="s">
        <v>78</v>
      </c>
      <c r="I446" s="772" t="s">
        <v>81</v>
      </c>
      <c r="J446" s="773"/>
      <c r="K446" s="560"/>
      <c r="L446" s="771"/>
      <c r="M446" s="771"/>
      <c r="N446" s="134"/>
      <c r="O446" s="134"/>
      <c r="P446" s="134"/>
      <c r="Q446" s="134"/>
      <c r="R446" s="134"/>
      <c r="S446" s="134"/>
    </row>
    <row r="447" spans="1:19">
      <c r="C447" s="555"/>
      <c r="D447" s="555"/>
      <c r="E447" s="555"/>
      <c r="F447" s="555"/>
      <c r="G447" s="555"/>
      <c r="H447" s="555"/>
      <c r="I447" s="556"/>
      <c r="J447" s="557"/>
    </row>
    <row r="448" spans="1:19">
      <c r="G448" s="556"/>
      <c r="H448" s="557"/>
      <c r="I448" s="556"/>
      <c r="J448" s="557"/>
    </row>
    <row r="449" spans="9:10">
      <c r="I449" s="556"/>
      <c r="J449" s="557"/>
    </row>
  </sheetData>
  <mergeCells count="153">
    <mergeCell ref="B98:C98"/>
    <mergeCell ref="B95:B96"/>
    <mergeCell ref="B73:C73"/>
    <mergeCell ref="B84:C84"/>
    <mergeCell ref="B85:S85"/>
    <mergeCell ref="B207:C207"/>
    <mergeCell ref="B204:B205"/>
    <mergeCell ref="C204:C205"/>
    <mergeCell ref="D204:D205"/>
    <mergeCell ref="E204:G204"/>
    <mergeCell ref="H204:J204"/>
    <mergeCell ref="B194:C194"/>
    <mergeCell ref="K204:M204"/>
    <mergeCell ref="B199:S199"/>
    <mergeCell ref="B200:S200"/>
    <mergeCell ref="B201:S201"/>
    <mergeCell ref="C202:E202"/>
    <mergeCell ref="G202:S202"/>
    <mergeCell ref="C203:E203"/>
    <mergeCell ref="G203:S203"/>
    <mergeCell ref="N204:P204"/>
    <mergeCell ref="Q204:S204"/>
    <mergeCell ref="C95:C96"/>
    <mergeCell ref="D95:D96"/>
    <mergeCell ref="E95:G95"/>
    <mergeCell ref="H95:J95"/>
    <mergeCell ref="K95:M95"/>
    <mergeCell ref="B90:S90"/>
    <mergeCell ref="B91:S91"/>
    <mergeCell ref="B92:S92"/>
    <mergeCell ref="C93:E93"/>
    <mergeCell ref="G93:S93"/>
    <mergeCell ref="C94:E94"/>
    <mergeCell ref="G94:S94"/>
    <mergeCell ref="N95:P95"/>
    <mergeCell ref="Q95:S95"/>
    <mergeCell ref="B35:C35"/>
    <mergeCell ref="B57:C57"/>
    <mergeCell ref="B60:S60"/>
    <mergeCell ref="C30:E30"/>
    <mergeCell ref="G30:S30"/>
    <mergeCell ref="C31:E31"/>
    <mergeCell ref="G31:S31"/>
    <mergeCell ref="B32:B33"/>
    <mergeCell ref="C70:C71"/>
    <mergeCell ref="D70:D71"/>
    <mergeCell ref="E70:G70"/>
    <mergeCell ref="H70:J70"/>
    <mergeCell ref="K70:M70"/>
    <mergeCell ref="B65:S65"/>
    <mergeCell ref="B66:S66"/>
    <mergeCell ref="B67:S67"/>
    <mergeCell ref="N70:P70"/>
    <mergeCell ref="Q70:S70"/>
    <mergeCell ref="C68:E68"/>
    <mergeCell ref="G68:S68"/>
    <mergeCell ref="C69:E69"/>
    <mergeCell ref="G69:S69"/>
    <mergeCell ref="B70:B71"/>
    <mergeCell ref="B10:C10"/>
    <mergeCell ref="B20:C20"/>
    <mergeCell ref="B21:S21"/>
    <mergeCell ref="B7:B8"/>
    <mergeCell ref="C7:C8"/>
    <mergeCell ref="D7:D8"/>
    <mergeCell ref="E7:G7"/>
    <mergeCell ref="H7:J7"/>
    <mergeCell ref="C32:C33"/>
    <mergeCell ref="D32:D33"/>
    <mergeCell ref="E32:G32"/>
    <mergeCell ref="H32:J32"/>
    <mergeCell ref="K32:M32"/>
    <mergeCell ref="B27:S27"/>
    <mergeCell ref="B28:S28"/>
    <mergeCell ref="B29:S29"/>
    <mergeCell ref="N32:P32"/>
    <mergeCell ref="Q32:S32"/>
    <mergeCell ref="K7:M7"/>
    <mergeCell ref="B2:S2"/>
    <mergeCell ref="B3:S3"/>
    <mergeCell ref="B4:S4"/>
    <mergeCell ref="C5:E5"/>
    <mergeCell ref="G5:S5"/>
    <mergeCell ref="C6:E6"/>
    <mergeCell ref="G6:S6"/>
    <mergeCell ref="N7:P7"/>
    <mergeCell ref="Q7:S7"/>
    <mergeCell ref="B437:C437"/>
    <mergeCell ref="B441:C441"/>
    <mergeCell ref="B442:S442"/>
    <mergeCell ref="C444:C446"/>
    <mergeCell ref="E444:F444"/>
    <mergeCell ref="L444:M444"/>
    <mergeCell ref="B434:B435"/>
    <mergeCell ref="C434:C435"/>
    <mergeCell ref="D434:D435"/>
    <mergeCell ref="E434:G434"/>
    <mergeCell ref="H434:J434"/>
    <mergeCell ref="K434:M434"/>
    <mergeCell ref="E445:F445"/>
    <mergeCell ref="L445:M445"/>
    <mergeCell ref="E446:F446"/>
    <mergeCell ref="L446:M446"/>
    <mergeCell ref="G444:G446"/>
    <mergeCell ref="I444:J444"/>
    <mergeCell ref="I445:J445"/>
    <mergeCell ref="I446:J446"/>
    <mergeCell ref="N434:P434"/>
    <mergeCell ref="Q434:S434"/>
    <mergeCell ref="B429:S429"/>
    <mergeCell ref="B430:S430"/>
    <mergeCell ref="B431:S431"/>
    <mergeCell ref="C432:E432"/>
    <mergeCell ref="G432:S432"/>
    <mergeCell ref="C433:E433"/>
    <mergeCell ref="G433:S433"/>
    <mergeCell ref="B314:C314"/>
    <mergeCell ref="K257:M257"/>
    <mergeCell ref="N257:P257"/>
    <mergeCell ref="B319:C319"/>
    <mergeCell ref="B320:S320"/>
    <mergeCell ref="B311:B312"/>
    <mergeCell ref="C311:C312"/>
    <mergeCell ref="D311:D312"/>
    <mergeCell ref="E311:G311"/>
    <mergeCell ref="H311:J311"/>
    <mergeCell ref="K311:M311"/>
    <mergeCell ref="N311:P311"/>
    <mergeCell ref="Q311:S311"/>
    <mergeCell ref="Q257:S257"/>
    <mergeCell ref="B246:C246"/>
    <mergeCell ref="B306:S306"/>
    <mergeCell ref="B307:S307"/>
    <mergeCell ref="B308:S308"/>
    <mergeCell ref="C309:E309"/>
    <mergeCell ref="G309:S309"/>
    <mergeCell ref="C310:E310"/>
    <mergeCell ref="G310:S310"/>
    <mergeCell ref="B252:S252"/>
    <mergeCell ref="B253:S253"/>
    <mergeCell ref="B254:S254"/>
    <mergeCell ref="C256:E256"/>
    <mergeCell ref="G256:S256"/>
    <mergeCell ref="C255:E255"/>
    <mergeCell ref="G255:S255"/>
    <mergeCell ref="B297:C297"/>
    <mergeCell ref="B298:S298"/>
    <mergeCell ref="B257:B258"/>
    <mergeCell ref="C257:C258"/>
    <mergeCell ref="D257:D258"/>
    <mergeCell ref="E257:G257"/>
    <mergeCell ref="H257:J257"/>
    <mergeCell ref="B260:C260"/>
  </mergeCells>
  <pageMargins left="0.7" right="0.7" top="0.75" bottom="0.75" header="0.3" footer="0.3"/>
  <pageSetup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99CD21-1A18-4485-9A34-21574C45840E}">
  <dimension ref="A1:V683"/>
  <sheetViews>
    <sheetView zoomScale="55" zoomScaleNormal="55" workbookViewId="0">
      <selection activeCell="W11" sqref="W11"/>
    </sheetView>
  </sheetViews>
  <sheetFormatPr defaultRowHeight="15"/>
  <cols>
    <col min="1" max="1" width="3.28515625" customWidth="1"/>
    <col min="2" max="2" width="0.140625" customWidth="1"/>
    <col min="3" max="3" width="9" customWidth="1"/>
    <col min="4" max="4" width="9.140625" customWidth="1"/>
    <col min="5" max="5" width="23.28515625" customWidth="1"/>
    <col min="6" max="6" width="14.5703125" customWidth="1"/>
    <col min="7" max="7" width="33.28515625" customWidth="1"/>
    <col min="8" max="8" width="0.5703125" hidden="1" customWidth="1"/>
    <col min="9" max="9" width="18.28515625" customWidth="1"/>
    <col min="10" max="10" width="14.28515625" bestFit="1" customWidth="1"/>
    <col min="11" max="16" width="15" customWidth="1"/>
    <col min="17" max="17" width="10" customWidth="1"/>
    <col min="18" max="20" width="15" customWidth="1"/>
    <col min="21" max="21" width="16.140625" customWidth="1"/>
  </cols>
  <sheetData>
    <row r="1" spans="1:20">
      <c r="A1" s="1"/>
      <c r="B1" s="1"/>
      <c r="C1" s="46"/>
      <c r="D1" s="1"/>
      <c r="E1" s="1"/>
      <c r="F1" s="1"/>
      <c r="G1" s="1"/>
      <c r="H1" s="1"/>
      <c r="I1" s="1"/>
      <c r="J1" s="1"/>
      <c r="K1" s="1"/>
      <c r="L1" s="1"/>
      <c r="M1" s="1"/>
      <c r="N1" s="1"/>
      <c r="O1" s="1"/>
      <c r="P1" s="1"/>
      <c r="Q1" s="1"/>
      <c r="R1" s="1"/>
      <c r="S1" s="1"/>
      <c r="T1" s="1"/>
    </row>
    <row r="2" spans="1:20">
      <c r="A2" s="1"/>
      <c r="B2" s="1"/>
      <c r="C2" s="784" t="s">
        <v>186</v>
      </c>
      <c r="D2" s="784"/>
      <c r="E2" s="784"/>
      <c r="F2" s="784"/>
      <c r="G2" s="784"/>
      <c r="H2" s="784"/>
      <c r="I2" s="784"/>
      <c r="J2" s="784"/>
      <c r="K2" s="784"/>
      <c r="L2" s="784"/>
      <c r="M2" s="784"/>
      <c r="N2" s="784"/>
      <c r="O2" s="784"/>
      <c r="P2" s="784"/>
      <c r="Q2" s="784"/>
      <c r="R2" s="784"/>
      <c r="S2" s="784"/>
      <c r="T2" s="784"/>
    </row>
    <row r="3" spans="1:20" ht="15.75" thickBot="1">
      <c r="A3" s="1"/>
      <c r="B3" s="1"/>
      <c r="C3" s="785" t="s">
        <v>1315</v>
      </c>
      <c r="D3" s="785"/>
      <c r="E3" s="785"/>
      <c r="F3" s="785"/>
      <c r="G3" s="785"/>
      <c r="H3" s="785"/>
      <c r="I3" s="785"/>
      <c r="J3" s="785"/>
      <c r="K3" s="785"/>
      <c r="L3" s="785"/>
      <c r="M3" s="785"/>
      <c r="N3" s="785"/>
      <c r="O3" s="785"/>
      <c r="P3" s="785"/>
      <c r="Q3" s="785"/>
      <c r="R3" s="785"/>
      <c r="S3" s="785"/>
      <c r="T3" s="785"/>
    </row>
    <row r="4" spans="1:20" ht="16.5" thickTop="1" thickBot="1">
      <c r="A4" s="808"/>
      <c r="B4" s="808"/>
      <c r="C4" s="812" t="s">
        <v>121</v>
      </c>
      <c r="D4" s="813" t="s">
        <v>30</v>
      </c>
      <c r="E4" s="813" t="s">
        <v>122</v>
      </c>
      <c r="F4" s="813" t="s">
        <v>187</v>
      </c>
      <c r="G4" s="814" t="s">
        <v>150</v>
      </c>
      <c r="H4" s="814"/>
      <c r="I4" s="813" t="s">
        <v>188</v>
      </c>
      <c r="J4" s="813" t="s">
        <v>189</v>
      </c>
      <c r="K4" s="815" t="s">
        <v>126</v>
      </c>
      <c r="L4" s="815"/>
      <c r="M4" s="815"/>
      <c r="N4" s="815"/>
      <c r="O4" s="815"/>
      <c r="P4" s="815"/>
      <c r="Q4" s="815"/>
      <c r="R4" s="815"/>
      <c r="S4" s="815"/>
      <c r="T4" s="815"/>
    </row>
    <row r="5" spans="1:20" ht="16.5" thickTop="1" thickBot="1">
      <c r="A5" s="1"/>
      <c r="B5" s="1"/>
      <c r="C5" s="812"/>
      <c r="D5" s="813"/>
      <c r="E5" s="813"/>
      <c r="F5" s="813"/>
      <c r="G5" s="814"/>
      <c r="H5" s="814"/>
      <c r="I5" s="813"/>
      <c r="J5" s="813"/>
      <c r="K5" s="816" t="s">
        <v>127</v>
      </c>
      <c r="L5" s="47" t="s">
        <v>66</v>
      </c>
      <c r="M5" s="47" t="s">
        <v>68</v>
      </c>
      <c r="N5" s="47" t="s">
        <v>51</v>
      </c>
      <c r="O5" s="47" t="s">
        <v>53</v>
      </c>
      <c r="P5" s="47" t="s">
        <v>55</v>
      </c>
      <c r="Q5" s="58" t="s">
        <v>57</v>
      </c>
      <c r="R5" s="47" t="s">
        <v>59</v>
      </c>
      <c r="S5" s="47" t="s">
        <v>61</v>
      </c>
      <c r="T5" s="48" t="s">
        <v>63</v>
      </c>
    </row>
    <row r="6" spans="1:20" ht="27.75" thickTop="1">
      <c r="A6" s="1"/>
      <c r="B6" s="1"/>
      <c r="C6" s="812"/>
      <c r="D6" s="813"/>
      <c r="E6" s="813"/>
      <c r="F6" s="813"/>
      <c r="G6" s="814"/>
      <c r="H6" s="814"/>
      <c r="I6" s="813"/>
      <c r="J6" s="813"/>
      <c r="K6" s="816"/>
      <c r="L6" s="49" t="s">
        <v>190</v>
      </c>
      <c r="M6" s="49" t="s">
        <v>191</v>
      </c>
      <c r="N6" s="49" t="s">
        <v>131</v>
      </c>
      <c r="O6" s="49" t="s">
        <v>192</v>
      </c>
      <c r="P6" s="49" t="s">
        <v>193</v>
      </c>
      <c r="Q6" s="59" t="s">
        <v>194</v>
      </c>
      <c r="R6" s="49" t="s">
        <v>195</v>
      </c>
      <c r="S6" s="49" t="s">
        <v>196</v>
      </c>
      <c r="T6" s="60" t="s">
        <v>197</v>
      </c>
    </row>
    <row r="7" spans="1:20" ht="24">
      <c r="A7" s="1"/>
      <c r="B7" s="1"/>
      <c r="C7" s="50" t="s">
        <v>5</v>
      </c>
      <c r="D7" s="52" t="s">
        <v>32</v>
      </c>
      <c r="E7" s="51" t="s">
        <v>33</v>
      </c>
      <c r="F7" s="52" t="s">
        <v>103</v>
      </c>
      <c r="G7" s="788" t="s">
        <v>104</v>
      </c>
      <c r="H7" s="788"/>
      <c r="I7" s="53" t="s">
        <v>140</v>
      </c>
      <c r="J7" s="61">
        <v>188</v>
      </c>
      <c r="K7" s="54">
        <f t="shared" ref="K7:K33" si="0">SUM(L7:T7)</f>
        <v>351536000</v>
      </c>
      <c r="L7" s="54">
        <v>0</v>
      </c>
      <c r="M7" s="54">
        <v>0</v>
      </c>
      <c r="N7" s="54">
        <v>303000000</v>
      </c>
      <c r="O7" s="54">
        <v>47816000</v>
      </c>
      <c r="P7" s="54">
        <v>0</v>
      </c>
      <c r="Q7" s="62">
        <v>0</v>
      </c>
      <c r="R7" s="54">
        <v>0</v>
      </c>
      <c r="S7" s="54">
        <v>0</v>
      </c>
      <c r="T7" s="56">
        <v>720000</v>
      </c>
    </row>
    <row r="8" spans="1:20" ht="24">
      <c r="A8" s="1"/>
      <c r="B8" s="1"/>
      <c r="C8" s="50" t="s">
        <v>5</v>
      </c>
      <c r="D8" s="52" t="s">
        <v>32</v>
      </c>
      <c r="E8" s="51" t="s">
        <v>33</v>
      </c>
      <c r="F8" s="52" t="s">
        <v>103</v>
      </c>
      <c r="G8" s="788" t="s">
        <v>104</v>
      </c>
      <c r="H8" s="788"/>
      <c r="I8" s="53" t="s">
        <v>141</v>
      </c>
      <c r="J8" s="61">
        <v>188</v>
      </c>
      <c r="K8" s="54">
        <f t="shared" si="0"/>
        <v>343836000</v>
      </c>
      <c r="L8" s="54">
        <v>0</v>
      </c>
      <c r="M8" s="54">
        <v>0</v>
      </c>
      <c r="N8" s="54">
        <v>295180000</v>
      </c>
      <c r="O8" s="54">
        <v>46936000</v>
      </c>
      <c r="P8" s="54">
        <v>0</v>
      </c>
      <c r="Q8" s="62">
        <v>0</v>
      </c>
      <c r="R8" s="54">
        <v>0</v>
      </c>
      <c r="S8" s="54">
        <v>0</v>
      </c>
      <c r="T8" s="56">
        <v>1720000</v>
      </c>
    </row>
    <row r="9" spans="1:20" ht="24">
      <c r="A9" s="1"/>
      <c r="B9" s="1"/>
      <c r="C9" s="50" t="s">
        <v>5</v>
      </c>
      <c r="D9" s="52" t="s">
        <v>32</v>
      </c>
      <c r="E9" s="51" t="s">
        <v>33</v>
      </c>
      <c r="F9" s="52" t="s">
        <v>103</v>
      </c>
      <c r="G9" s="788" t="s">
        <v>104</v>
      </c>
      <c r="H9" s="788"/>
      <c r="I9" s="53" t="s">
        <v>142</v>
      </c>
      <c r="J9" s="61">
        <v>166</v>
      </c>
      <c r="K9" s="54">
        <f t="shared" si="0"/>
        <v>343762399</v>
      </c>
      <c r="L9" s="54">
        <v>0</v>
      </c>
      <c r="M9" s="54">
        <v>0</v>
      </c>
      <c r="N9" s="54">
        <v>295180000</v>
      </c>
      <c r="O9" s="54">
        <v>46930312</v>
      </c>
      <c r="P9" s="54">
        <v>0</v>
      </c>
      <c r="Q9" s="62">
        <v>0</v>
      </c>
      <c r="R9" s="54">
        <v>0</v>
      </c>
      <c r="S9" s="54">
        <v>0</v>
      </c>
      <c r="T9" s="56">
        <v>1652087</v>
      </c>
    </row>
    <row r="10" spans="1:20" ht="24">
      <c r="A10" s="1"/>
      <c r="B10" s="1"/>
      <c r="C10" s="50" t="s">
        <v>5</v>
      </c>
      <c r="D10" s="52" t="s">
        <v>32</v>
      </c>
      <c r="E10" s="51" t="s">
        <v>33</v>
      </c>
      <c r="F10" s="52" t="s">
        <v>105</v>
      </c>
      <c r="G10" s="788" t="s">
        <v>106</v>
      </c>
      <c r="H10" s="788"/>
      <c r="I10" s="53" t="s">
        <v>140</v>
      </c>
      <c r="J10" s="61">
        <v>1</v>
      </c>
      <c r="K10" s="54">
        <f t="shared" si="0"/>
        <v>111980000</v>
      </c>
      <c r="L10" s="54">
        <v>0</v>
      </c>
      <c r="M10" s="54">
        <v>0</v>
      </c>
      <c r="N10" s="54">
        <v>0</v>
      </c>
      <c r="O10" s="54">
        <v>0</v>
      </c>
      <c r="P10" s="54">
        <v>111980000</v>
      </c>
      <c r="Q10" s="62">
        <v>0</v>
      </c>
      <c r="R10" s="54">
        <v>0</v>
      </c>
      <c r="S10" s="54">
        <v>0</v>
      </c>
      <c r="T10" s="56">
        <v>0</v>
      </c>
    </row>
    <row r="11" spans="1:20" ht="24">
      <c r="A11" s="1"/>
      <c r="B11" s="1"/>
      <c r="C11" s="50" t="s">
        <v>5</v>
      </c>
      <c r="D11" s="52" t="s">
        <v>32</v>
      </c>
      <c r="E11" s="51" t="s">
        <v>33</v>
      </c>
      <c r="F11" s="52" t="s">
        <v>105</v>
      </c>
      <c r="G11" s="788" t="s">
        <v>106</v>
      </c>
      <c r="H11" s="788"/>
      <c r="I11" s="53" t="s">
        <v>141</v>
      </c>
      <c r="J11" s="61">
        <v>1</v>
      </c>
      <c r="K11" s="54">
        <f t="shared" si="0"/>
        <v>98380000</v>
      </c>
      <c r="L11" s="54">
        <v>0</v>
      </c>
      <c r="M11" s="54">
        <v>0</v>
      </c>
      <c r="N11" s="54">
        <v>0</v>
      </c>
      <c r="O11" s="54">
        <v>0</v>
      </c>
      <c r="P11" s="54">
        <v>97680000</v>
      </c>
      <c r="Q11" s="62">
        <v>0</v>
      </c>
      <c r="R11" s="54">
        <v>0</v>
      </c>
      <c r="S11" s="54">
        <v>0</v>
      </c>
      <c r="T11" s="56">
        <v>700000</v>
      </c>
    </row>
    <row r="12" spans="1:20" ht="24">
      <c r="A12" s="1"/>
      <c r="B12" s="1"/>
      <c r="C12" s="50" t="s">
        <v>5</v>
      </c>
      <c r="D12" s="52" t="s">
        <v>32</v>
      </c>
      <c r="E12" s="51" t="s">
        <v>33</v>
      </c>
      <c r="F12" s="52" t="s">
        <v>105</v>
      </c>
      <c r="G12" s="788" t="s">
        <v>106</v>
      </c>
      <c r="H12" s="788"/>
      <c r="I12" s="53" t="s">
        <v>142</v>
      </c>
      <c r="J12" s="61">
        <v>1</v>
      </c>
      <c r="K12" s="54">
        <f t="shared" si="0"/>
        <v>83902583</v>
      </c>
      <c r="L12" s="54">
        <v>0</v>
      </c>
      <c r="M12" s="54">
        <v>0</v>
      </c>
      <c r="N12" s="54">
        <v>0</v>
      </c>
      <c r="O12" s="54">
        <v>0</v>
      </c>
      <c r="P12" s="54">
        <v>83507809</v>
      </c>
      <c r="Q12" s="62">
        <v>0</v>
      </c>
      <c r="R12" s="54">
        <v>0</v>
      </c>
      <c r="S12" s="54">
        <v>0</v>
      </c>
      <c r="T12" s="56">
        <v>394774</v>
      </c>
    </row>
    <row r="13" spans="1:20" ht="24">
      <c r="A13" s="1"/>
      <c r="B13" s="1"/>
      <c r="C13" s="50" t="s">
        <v>5</v>
      </c>
      <c r="D13" s="52" t="s">
        <v>32</v>
      </c>
      <c r="E13" s="51" t="s">
        <v>33</v>
      </c>
      <c r="F13" s="52" t="s">
        <v>107</v>
      </c>
      <c r="G13" s="788" t="s">
        <v>108</v>
      </c>
      <c r="H13" s="788"/>
      <c r="I13" s="53" t="s">
        <v>140</v>
      </c>
      <c r="J13" s="61">
        <v>163</v>
      </c>
      <c r="K13" s="54">
        <f t="shared" si="0"/>
        <v>15000000</v>
      </c>
      <c r="L13" s="54">
        <v>0</v>
      </c>
      <c r="M13" s="54">
        <v>0</v>
      </c>
      <c r="N13" s="54">
        <v>0</v>
      </c>
      <c r="O13" s="54">
        <v>0</v>
      </c>
      <c r="P13" s="54">
        <v>15000000</v>
      </c>
      <c r="Q13" s="62">
        <v>0</v>
      </c>
      <c r="R13" s="54">
        <v>0</v>
      </c>
      <c r="S13" s="54">
        <v>0</v>
      </c>
      <c r="T13" s="56">
        <v>0</v>
      </c>
    </row>
    <row r="14" spans="1:20" ht="24">
      <c r="A14" s="1"/>
      <c r="B14" s="1"/>
      <c r="C14" s="50" t="s">
        <v>5</v>
      </c>
      <c r="D14" s="52" t="s">
        <v>32</v>
      </c>
      <c r="E14" s="51" t="s">
        <v>33</v>
      </c>
      <c r="F14" s="52" t="s">
        <v>107</v>
      </c>
      <c r="G14" s="788" t="s">
        <v>108</v>
      </c>
      <c r="H14" s="788"/>
      <c r="I14" s="53" t="s">
        <v>141</v>
      </c>
      <c r="J14" s="61">
        <v>163</v>
      </c>
      <c r="K14" s="54">
        <f t="shared" si="0"/>
        <v>21000000</v>
      </c>
      <c r="L14" s="54">
        <v>0</v>
      </c>
      <c r="M14" s="54">
        <v>0</v>
      </c>
      <c r="N14" s="54">
        <v>0</v>
      </c>
      <c r="O14" s="54">
        <v>0</v>
      </c>
      <c r="P14" s="54">
        <v>21000000</v>
      </c>
      <c r="Q14" s="62">
        <v>0</v>
      </c>
      <c r="R14" s="54">
        <v>0</v>
      </c>
      <c r="S14" s="54">
        <v>0</v>
      </c>
      <c r="T14" s="56">
        <v>0</v>
      </c>
    </row>
    <row r="15" spans="1:20" ht="24">
      <c r="A15" s="1"/>
      <c r="B15" s="1"/>
      <c r="C15" s="50" t="s">
        <v>5</v>
      </c>
      <c r="D15" s="52" t="s">
        <v>32</v>
      </c>
      <c r="E15" s="51" t="s">
        <v>33</v>
      </c>
      <c r="F15" s="52" t="s">
        <v>107</v>
      </c>
      <c r="G15" s="788" t="s">
        <v>108</v>
      </c>
      <c r="H15" s="788"/>
      <c r="I15" s="53" t="s">
        <v>142</v>
      </c>
      <c r="J15" s="61">
        <v>239</v>
      </c>
      <c r="K15" s="54">
        <f t="shared" si="0"/>
        <v>20636102</v>
      </c>
      <c r="L15" s="54">
        <v>0</v>
      </c>
      <c r="M15" s="54">
        <v>0</v>
      </c>
      <c r="N15" s="54">
        <v>0</v>
      </c>
      <c r="O15" s="54">
        <v>0</v>
      </c>
      <c r="P15" s="54">
        <v>20636102</v>
      </c>
      <c r="Q15" s="62">
        <v>0</v>
      </c>
      <c r="R15" s="54">
        <v>0</v>
      </c>
      <c r="S15" s="54">
        <v>0</v>
      </c>
      <c r="T15" s="56">
        <v>0</v>
      </c>
    </row>
    <row r="16" spans="1:20" ht="24">
      <c r="A16" s="1"/>
      <c r="B16" s="1"/>
      <c r="C16" s="50" t="s">
        <v>5</v>
      </c>
      <c r="D16" s="52" t="s">
        <v>32</v>
      </c>
      <c r="E16" s="51" t="s">
        <v>33</v>
      </c>
      <c r="F16" s="52" t="s">
        <v>109</v>
      </c>
      <c r="G16" s="788" t="s">
        <v>110</v>
      </c>
      <c r="H16" s="788"/>
      <c r="I16" s="53" t="s">
        <v>140</v>
      </c>
      <c r="J16" s="61">
        <v>15</v>
      </c>
      <c r="K16" s="54">
        <f t="shared" si="0"/>
        <v>40000000</v>
      </c>
      <c r="L16" s="54">
        <v>0</v>
      </c>
      <c r="M16" s="54">
        <v>0</v>
      </c>
      <c r="N16" s="54">
        <v>0</v>
      </c>
      <c r="O16" s="54">
        <v>0</v>
      </c>
      <c r="P16" s="54">
        <v>0</v>
      </c>
      <c r="Q16" s="62">
        <v>0</v>
      </c>
      <c r="R16" s="54">
        <v>0</v>
      </c>
      <c r="S16" s="54">
        <v>40000000</v>
      </c>
      <c r="T16" s="56">
        <v>0</v>
      </c>
    </row>
    <row r="17" spans="1:20" ht="24">
      <c r="A17" s="1"/>
      <c r="B17" s="1"/>
      <c r="C17" s="50" t="s">
        <v>5</v>
      </c>
      <c r="D17" s="52" t="s">
        <v>32</v>
      </c>
      <c r="E17" s="51" t="s">
        <v>33</v>
      </c>
      <c r="F17" s="52" t="s">
        <v>109</v>
      </c>
      <c r="G17" s="788" t="s">
        <v>110</v>
      </c>
      <c r="H17" s="788"/>
      <c r="I17" s="53" t="s">
        <v>141</v>
      </c>
      <c r="J17" s="61">
        <v>15</v>
      </c>
      <c r="K17" s="54">
        <f t="shared" si="0"/>
        <v>40000000</v>
      </c>
      <c r="L17" s="54">
        <v>0</v>
      </c>
      <c r="M17" s="54">
        <v>0</v>
      </c>
      <c r="N17" s="54">
        <v>0</v>
      </c>
      <c r="O17" s="54">
        <v>0</v>
      </c>
      <c r="P17" s="54">
        <v>0</v>
      </c>
      <c r="Q17" s="62">
        <v>0</v>
      </c>
      <c r="R17" s="54">
        <v>0</v>
      </c>
      <c r="S17" s="54">
        <v>40000000</v>
      </c>
      <c r="T17" s="56">
        <v>0</v>
      </c>
    </row>
    <row r="18" spans="1:20" ht="24">
      <c r="A18" s="1"/>
      <c r="B18" s="1"/>
      <c r="C18" s="50" t="s">
        <v>5</v>
      </c>
      <c r="D18" s="52" t="s">
        <v>32</v>
      </c>
      <c r="E18" s="51" t="s">
        <v>33</v>
      </c>
      <c r="F18" s="52" t="s">
        <v>109</v>
      </c>
      <c r="G18" s="788" t="s">
        <v>110</v>
      </c>
      <c r="H18" s="788"/>
      <c r="I18" s="53" t="s">
        <v>142</v>
      </c>
      <c r="J18" s="61">
        <v>14</v>
      </c>
      <c r="K18" s="54">
        <f t="shared" si="0"/>
        <v>37649352</v>
      </c>
      <c r="L18" s="54">
        <v>0</v>
      </c>
      <c r="M18" s="54">
        <v>0</v>
      </c>
      <c r="N18" s="54">
        <v>0</v>
      </c>
      <c r="O18" s="54">
        <v>0</v>
      </c>
      <c r="P18" s="54">
        <v>0</v>
      </c>
      <c r="Q18" s="62">
        <v>0</v>
      </c>
      <c r="R18" s="54">
        <v>0</v>
      </c>
      <c r="S18" s="54">
        <v>37649352</v>
      </c>
      <c r="T18" s="56">
        <v>0</v>
      </c>
    </row>
    <row r="19" spans="1:20" ht="24">
      <c r="A19" s="1"/>
      <c r="B19" s="1"/>
      <c r="C19" s="50" t="s">
        <v>5</v>
      </c>
      <c r="D19" s="52" t="s">
        <v>32</v>
      </c>
      <c r="E19" s="51" t="s">
        <v>33</v>
      </c>
      <c r="F19" s="52" t="s">
        <v>111</v>
      </c>
      <c r="G19" s="788" t="s">
        <v>112</v>
      </c>
      <c r="H19" s="788"/>
      <c r="I19" s="53" t="s">
        <v>140</v>
      </c>
      <c r="J19" s="61">
        <v>16</v>
      </c>
      <c r="K19" s="54">
        <f t="shared" si="0"/>
        <v>3000000</v>
      </c>
      <c r="L19" s="54">
        <v>0</v>
      </c>
      <c r="M19" s="54">
        <v>0</v>
      </c>
      <c r="N19" s="54">
        <v>0</v>
      </c>
      <c r="O19" s="54">
        <v>0</v>
      </c>
      <c r="P19" s="54">
        <v>3000000</v>
      </c>
      <c r="Q19" s="62">
        <v>0</v>
      </c>
      <c r="R19" s="54">
        <v>0</v>
      </c>
      <c r="S19" s="54">
        <v>0</v>
      </c>
      <c r="T19" s="56">
        <v>0</v>
      </c>
    </row>
    <row r="20" spans="1:20" ht="24">
      <c r="A20" s="1"/>
      <c r="B20" s="1"/>
      <c r="C20" s="50" t="s">
        <v>5</v>
      </c>
      <c r="D20" s="52" t="s">
        <v>32</v>
      </c>
      <c r="E20" s="51" t="s">
        <v>33</v>
      </c>
      <c r="F20" s="52" t="s">
        <v>111</v>
      </c>
      <c r="G20" s="788" t="s">
        <v>112</v>
      </c>
      <c r="H20" s="788"/>
      <c r="I20" s="53" t="s">
        <v>141</v>
      </c>
      <c r="J20" s="61">
        <v>16</v>
      </c>
      <c r="K20" s="54">
        <f t="shared" si="0"/>
        <v>3600000</v>
      </c>
      <c r="L20" s="54">
        <v>0</v>
      </c>
      <c r="M20" s="54">
        <v>0</v>
      </c>
      <c r="N20" s="54">
        <v>0</v>
      </c>
      <c r="O20" s="54">
        <v>0</v>
      </c>
      <c r="P20" s="54">
        <v>3600000</v>
      </c>
      <c r="Q20" s="62">
        <v>0</v>
      </c>
      <c r="R20" s="54">
        <v>0</v>
      </c>
      <c r="S20" s="54">
        <v>0</v>
      </c>
      <c r="T20" s="56">
        <v>0</v>
      </c>
    </row>
    <row r="21" spans="1:20" ht="24">
      <c r="A21" s="1"/>
      <c r="B21" s="1"/>
      <c r="C21" s="50" t="s">
        <v>5</v>
      </c>
      <c r="D21" s="52" t="s">
        <v>32</v>
      </c>
      <c r="E21" s="51" t="s">
        <v>33</v>
      </c>
      <c r="F21" s="52" t="s">
        <v>111</v>
      </c>
      <c r="G21" s="788" t="s">
        <v>112</v>
      </c>
      <c r="H21" s="788"/>
      <c r="I21" s="53" t="s">
        <v>142</v>
      </c>
      <c r="J21" s="61">
        <v>16</v>
      </c>
      <c r="K21" s="54">
        <f t="shared" si="0"/>
        <v>3462000</v>
      </c>
      <c r="L21" s="54">
        <v>0</v>
      </c>
      <c r="M21" s="54">
        <v>0</v>
      </c>
      <c r="N21" s="54">
        <v>0</v>
      </c>
      <c r="O21" s="54">
        <v>0</v>
      </c>
      <c r="P21" s="54">
        <v>3462000</v>
      </c>
      <c r="Q21" s="62">
        <v>0</v>
      </c>
      <c r="R21" s="54">
        <v>0</v>
      </c>
      <c r="S21" s="54">
        <v>0</v>
      </c>
      <c r="T21" s="56">
        <v>0</v>
      </c>
    </row>
    <row r="22" spans="1:20" ht="24.75" customHeight="1">
      <c r="A22" s="1"/>
      <c r="B22" s="1"/>
      <c r="C22" s="50" t="s">
        <v>5</v>
      </c>
      <c r="D22" s="52" t="s">
        <v>32</v>
      </c>
      <c r="E22" s="51" t="s">
        <v>33</v>
      </c>
      <c r="F22" s="63" t="s">
        <v>114</v>
      </c>
      <c r="G22" s="64" t="s">
        <v>115</v>
      </c>
      <c r="H22" s="51"/>
      <c r="I22" s="53" t="s">
        <v>140</v>
      </c>
      <c r="J22" s="61">
        <v>0</v>
      </c>
      <c r="K22" s="54">
        <f t="shared" si="0"/>
        <v>0</v>
      </c>
      <c r="L22" s="54">
        <v>0</v>
      </c>
      <c r="M22" s="54">
        <v>0</v>
      </c>
      <c r="N22" s="54">
        <v>0</v>
      </c>
      <c r="O22" s="54">
        <v>0</v>
      </c>
      <c r="P22" s="54">
        <v>0</v>
      </c>
      <c r="Q22" s="54"/>
      <c r="R22" s="54">
        <v>0</v>
      </c>
      <c r="S22" s="54">
        <v>0</v>
      </c>
      <c r="T22" s="56">
        <v>0</v>
      </c>
    </row>
    <row r="23" spans="1:20" ht="24.75" customHeight="1">
      <c r="A23" s="1"/>
      <c r="B23" s="1"/>
      <c r="C23" s="50" t="s">
        <v>5</v>
      </c>
      <c r="D23" s="52" t="s">
        <v>32</v>
      </c>
      <c r="E23" s="51" t="s">
        <v>33</v>
      </c>
      <c r="F23" s="63" t="s">
        <v>114</v>
      </c>
      <c r="G23" s="64" t="s">
        <v>115</v>
      </c>
      <c r="H23" s="51"/>
      <c r="I23" s="53" t="s">
        <v>141</v>
      </c>
      <c r="J23" s="61">
        <v>31</v>
      </c>
      <c r="K23" s="54">
        <f t="shared" si="0"/>
        <v>5000000</v>
      </c>
      <c r="L23" s="54">
        <v>0</v>
      </c>
      <c r="M23" s="54">
        <v>5000000</v>
      </c>
      <c r="N23" s="54">
        <v>0</v>
      </c>
      <c r="O23" s="54">
        <v>0</v>
      </c>
      <c r="P23" s="54">
        <v>0</v>
      </c>
      <c r="Q23" s="54"/>
      <c r="R23" s="54">
        <v>0</v>
      </c>
      <c r="S23" s="54">
        <v>0</v>
      </c>
      <c r="T23" s="56">
        <v>0</v>
      </c>
    </row>
    <row r="24" spans="1:20" ht="24.75" customHeight="1">
      <c r="A24" s="1"/>
      <c r="B24" s="1"/>
      <c r="C24" s="50" t="s">
        <v>5</v>
      </c>
      <c r="D24" s="52" t="s">
        <v>32</v>
      </c>
      <c r="E24" s="51" t="s">
        <v>33</v>
      </c>
      <c r="F24" s="63" t="s">
        <v>114</v>
      </c>
      <c r="G24" s="64" t="s">
        <v>115</v>
      </c>
      <c r="H24" s="51"/>
      <c r="I24" s="53" t="s">
        <v>142</v>
      </c>
      <c r="J24" s="61">
        <v>29</v>
      </c>
      <c r="K24" s="54">
        <f t="shared" si="0"/>
        <v>4280400</v>
      </c>
      <c r="L24" s="54">
        <v>0</v>
      </c>
      <c r="M24" s="54">
        <v>4280400</v>
      </c>
      <c r="N24" s="54">
        <v>0</v>
      </c>
      <c r="O24" s="54">
        <v>0</v>
      </c>
      <c r="P24" s="54">
        <v>0</v>
      </c>
      <c r="Q24" s="54"/>
      <c r="R24" s="54">
        <v>0</v>
      </c>
      <c r="S24" s="54">
        <v>0</v>
      </c>
      <c r="T24" s="56">
        <v>0</v>
      </c>
    </row>
    <row r="25" spans="1:20" ht="24">
      <c r="A25" s="1"/>
      <c r="B25" s="1"/>
      <c r="C25" s="50" t="s">
        <v>5</v>
      </c>
      <c r="D25" s="52" t="s">
        <v>32</v>
      </c>
      <c r="E25" s="51" t="s">
        <v>33</v>
      </c>
      <c r="F25" s="63" t="s">
        <v>116</v>
      </c>
      <c r="G25" s="64" t="s">
        <v>117</v>
      </c>
      <c r="H25" s="51"/>
      <c r="I25" s="53" t="s">
        <v>140</v>
      </c>
      <c r="J25" s="61">
        <v>0</v>
      </c>
      <c r="K25" s="54">
        <f t="shared" si="0"/>
        <v>0</v>
      </c>
      <c r="L25" s="54">
        <v>0</v>
      </c>
      <c r="M25" s="54">
        <v>0</v>
      </c>
      <c r="N25" s="54">
        <v>0</v>
      </c>
      <c r="O25" s="54">
        <v>0</v>
      </c>
      <c r="P25" s="54">
        <v>0</v>
      </c>
      <c r="Q25" s="54"/>
      <c r="R25" s="54">
        <v>0</v>
      </c>
      <c r="S25" s="54">
        <v>0</v>
      </c>
      <c r="T25" s="56">
        <v>0</v>
      </c>
    </row>
    <row r="26" spans="1:20" ht="24">
      <c r="A26" s="1"/>
      <c r="B26" s="1"/>
      <c r="C26" s="50" t="s">
        <v>5</v>
      </c>
      <c r="D26" s="52" t="s">
        <v>32</v>
      </c>
      <c r="E26" s="51" t="s">
        <v>33</v>
      </c>
      <c r="F26" s="63" t="s">
        <v>116</v>
      </c>
      <c r="G26" s="64" t="s">
        <v>117</v>
      </c>
      <c r="H26" s="51"/>
      <c r="I26" s="53" t="s">
        <v>141</v>
      </c>
      <c r="J26" s="61">
        <v>40</v>
      </c>
      <c r="K26" s="54">
        <f t="shared" si="0"/>
        <v>2000000</v>
      </c>
      <c r="L26" s="54">
        <v>0</v>
      </c>
      <c r="M26" s="54">
        <v>2000000</v>
      </c>
      <c r="N26" s="54">
        <v>0</v>
      </c>
      <c r="O26" s="54">
        <v>0</v>
      </c>
      <c r="P26" s="54">
        <v>0</v>
      </c>
      <c r="Q26" s="54"/>
      <c r="R26" s="54">
        <v>0</v>
      </c>
      <c r="S26" s="54">
        <v>0</v>
      </c>
      <c r="T26" s="56">
        <v>0</v>
      </c>
    </row>
    <row r="27" spans="1:20" ht="24">
      <c r="A27" s="1"/>
      <c r="B27" s="1"/>
      <c r="C27" s="50" t="s">
        <v>5</v>
      </c>
      <c r="D27" s="52" t="s">
        <v>32</v>
      </c>
      <c r="E27" s="51" t="s">
        <v>33</v>
      </c>
      <c r="F27" s="63" t="s">
        <v>116</v>
      </c>
      <c r="G27" s="64" t="s">
        <v>117</v>
      </c>
      <c r="H27" s="51"/>
      <c r="I27" s="53" t="s">
        <v>142</v>
      </c>
      <c r="J27" s="61">
        <v>55</v>
      </c>
      <c r="K27" s="54">
        <f t="shared" si="0"/>
        <v>1430400</v>
      </c>
      <c r="L27" s="54">
        <v>0</v>
      </c>
      <c r="M27" s="54">
        <v>1430400</v>
      </c>
      <c r="N27" s="54">
        <v>0</v>
      </c>
      <c r="O27" s="54">
        <v>0</v>
      </c>
      <c r="P27" s="54">
        <v>0</v>
      </c>
      <c r="Q27" s="54"/>
      <c r="R27" s="54">
        <v>0</v>
      </c>
      <c r="S27" s="54">
        <v>0</v>
      </c>
      <c r="T27" s="56">
        <v>0</v>
      </c>
    </row>
    <row r="28" spans="1:20" ht="24">
      <c r="A28" s="1"/>
      <c r="B28" s="1"/>
      <c r="C28" s="50" t="s">
        <v>5</v>
      </c>
      <c r="D28" s="52" t="s">
        <v>32</v>
      </c>
      <c r="E28" s="51" t="s">
        <v>33</v>
      </c>
      <c r="F28" s="52" t="s">
        <v>118</v>
      </c>
      <c r="G28" s="788" t="s">
        <v>198</v>
      </c>
      <c r="H28" s="788"/>
      <c r="I28" s="53" t="s">
        <v>140</v>
      </c>
      <c r="J28" s="61">
        <v>1</v>
      </c>
      <c r="K28" s="54">
        <f t="shared" si="0"/>
        <v>55000000</v>
      </c>
      <c r="L28" s="54">
        <v>0</v>
      </c>
      <c r="M28" s="54">
        <v>55000000</v>
      </c>
      <c r="N28" s="54">
        <v>0</v>
      </c>
      <c r="O28" s="54">
        <v>0</v>
      </c>
      <c r="P28" s="54">
        <v>0</v>
      </c>
      <c r="Q28" s="62">
        <v>0</v>
      </c>
      <c r="R28" s="54">
        <v>0</v>
      </c>
      <c r="S28" s="54">
        <v>0</v>
      </c>
      <c r="T28" s="56">
        <v>0</v>
      </c>
    </row>
    <row r="29" spans="1:20" ht="24">
      <c r="A29" s="1"/>
      <c r="B29" s="1"/>
      <c r="C29" s="50" t="s">
        <v>5</v>
      </c>
      <c r="D29" s="52" t="s">
        <v>32</v>
      </c>
      <c r="E29" s="51" t="s">
        <v>33</v>
      </c>
      <c r="F29" s="52" t="s">
        <v>118</v>
      </c>
      <c r="G29" s="788" t="s">
        <v>198</v>
      </c>
      <c r="H29" s="788"/>
      <c r="I29" s="53" t="s">
        <v>141</v>
      </c>
      <c r="J29" s="61">
        <v>0</v>
      </c>
      <c r="K29" s="54">
        <f t="shared" si="0"/>
        <v>0</v>
      </c>
      <c r="L29" s="54">
        <v>0</v>
      </c>
      <c r="M29" s="55">
        <v>0</v>
      </c>
      <c r="N29" s="54">
        <v>0</v>
      </c>
      <c r="O29" s="54">
        <v>0</v>
      </c>
      <c r="P29" s="54">
        <v>0</v>
      </c>
      <c r="Q29" s="62">
        <v>0</v>
      </c>
      <c r="R29" s="54">
        <v>0</v>
      </c>
      <c r="S29" s="54">
        <v>0</v>
      </c>
      <c r="T29" s="56">
        <v>0</v>
      </c>
    </row>
    <row r="30" spans="1:20" ht="24">
      <c r="A30" s="1"/>
      <c r="B30" s="1"/>
      <c r="C30" s="50" t="s">
        <v>5</v>
      </c>
      <c r="D30" s="52" t="s">
        <v>32</v>
      </c>
      <c r="E30" s="51" t="s">
        <v>33</v>
      </c>
      <c r="F30" s="52" t="s">
        <v>118</v>
      </c>
      <c r="G30" s="788" t="s">
        <v>198</v>
      </c>
      <c r="H30" s="788"/>
      <c r="I30" s="53" t="s">
        <v>142</v>
      </c>
      <c r="J30" s="61">
        <v>0</v>
      </c>
      <c r="K30" s="54">
        <f t="shared" si="0"/>
        <v>0</v>
      </c>
      <c r="L30" s="54">
        <v>0</v>
      </c>
      <c r="M30" s="54">
        <v>0</v>
      </c>
      <c r="N30" s="54">
        <v>0</v>
      </c>
      <c r="O30" s="54">
        <v>0</v>
      </c>
      <c r="P30" s="54">
        <v>0</v>
      </c>
      <c r="Q30" s="62">
        <v>0</v>
      </c>
      <c r="R30" s="54">
        <v>0</v>
      </c>
      <c r="S30" s="54">
        <v>0</v>
      </c>
      <c r="T30" s="56">
        <v>0</v>
      </c>
    </row>
    <row r="31" spans="1:20">
      <c r="A31" s="1"/>
      <c r="B31" s="1"/>
      <c r="C31" s="50"/>
      <c r="D31" s="52"/>
      <c r="E31" s="51"/>
      <c r="F31" s="52"/>
      <c r="G31" s="788" t="s">
        <v>199</v>
      </c>
      <c r="H31" s="788"/>
      <c r="I31" s="53" t="s">
        <v>140</v>
      </c>
      <c r="J31" s="61"/>
      <c r="K31" s="55">
        <f t="shared" si="0"/>
        <v>576516000</v>
      </c>
      <c r="L31" s="54">
        <v>0</v>
      </c>
      <c r="M31" s="54">
        <f>M7+M10+M13+M16+M19+M22+M25+M28</f>
        <v>55000000</v>
      </c>
      <c r="N31" s="54">
        <f t="shared" ref="N31:T31" si="1">N7+N10+N13+N16+N19+N22+N25+N28</f>
        <v>303000000</v>
      </c>
      <c r="O31" s="54">
        <f t="shared" si="1"/>
        <v>47816000</v>
      </c>
      <c r="P31" s="54">
        <f t="shared" si="1"/>
        <v>129980000</v>
      </c>
      <c r="Q31" s="54">
        <f t="shared" si="1"/>
        <v>0</v>
      </c>
      <c r="R31" s="54">
        <f t="shared" si="1"/>
        <v>0</v>
      </c>
      <c r="S31" s="54">
        <f t="shared" si="1"/>
        <v>40000000</v>
      </c>
      <c r="T31" s="54">
        <f t="shared" si="1"/>
        <v>720000</v>
      </c>
    </row>
    <row r="32" spans="1:20">
      <c r="A32" s="1"/>
      <c r="B32" s="1"/>
      <c r="C32" s="50"/>
      <c r="D32" s="52"/>
      <c r="E32" s="51"/>
      <c r="F32" s="52"/>
      <c r="G32" s="788" t="s">
        <v>199</v>
      </c>
      <c r="H32" s="788"/>
      <c r="I32" s="53" t="s">
        <v>141</v>
      </c>
      <c r="J32" s="61"/>
      <c r="K32" s="54">
        <f t="shared" si="0"/>
        <v>513816000</v>
      </c>
      <c r="L32" s="54">
        <v>0</v>
      </c>
      <c r="M32" s="54">
        <f>M8+M11+M14+M17+M20+M23++M26+M29</f>
        <v>7000000</v>
      </c>
      <c r="N32" s="54">
        <f t="shared" ref="N32:S32" si="2">N8+N11+N14+N17+N20+N23++N26+N29</f>
        <v>295180000</v>
      </c>
      <c r="O32" s="54">
        <f t="shared" si="2"/>
        <v>46936000</v>
      </c>
      <c r="P32" s="54">
        <f>P8+P11+P14+P17+P20+P23++P26+P29</f>
        <v>122280000</v>
      </c>
      <c r="Q32" s="54">
        <f t="shared" si="2"/>
        <v>0</v>
      </c>
      <c r="R32" s="54">
        <f t="shared" si="2"/>
        <v>0</v>
      </c>
      <c r="S32" s="54">
        <f t="shared" si="2"/>
        <v>40000000</v>
      </c>
      <c r="T32" s="54">
        <f>T8+T11+T14+T17+T20+T23++T26+T29</f>
        <v>2420000</v>
      </c>
    </row>
    <row r="33" spans="1:21">
      <c r="A33" s="1"/>
      <c r="B33" s="1"/>
      <c r="C33" s="50"/>
      <c r="D33" s="52"/>
      <c r="E33" s="51"/>
      <c r="F33" s="52"/>
      <c r="G33" s="788" t="s">
        <v>199</v>
      </c>
      <c r="H33" s="788"/>
      <c r="I33" s="53" t="s">
        <v>142</v>
      </c>
      <c r="J33" s="61"/>
      <c r="K33" s="54">
        <f t="shared" si="0"/>
        <v>495123236</v>
      </c>
      <c r="L33" s="54">
        <v>0</v>
      </c>
      <c r="M33" s="54">
        <f t="shared" ref="M33:T33" si="3">M9+M12+M15+M18+M21+M24+M27+M30</f>
        <v>5710800</v>
      </c>
      <c r="N33" s="54">
        <f t="shared" si="3"/>
        <v>295180000</v>
      </c>
      <c r="O33" s="54">
        <f t="shared" si="3"/>
        <v>46930312</v>
      </c>
      <c r="P33" s="54">
        <f>P9+P12+P15+P18+P21+P24+P27+P30</f>
        <v>107605911</v>
      </c>
      <c r="Q33" s="54">
        <f t="shared" si="3"/>
        <v>0</v>
      </c>
      <c r="R33" s="54">
        <f t="shared" si="3"/>
        <v>0</v>
      </c>
      <c r="S33" s="54">
        <f t="shared" si="3"/>
        <v>37649352</v>
      </c>
      <c r="T33" s="54">
        <f t="shared" si="3"/>
        <v>2046861</v>
      </c>
    </row>
    <row r="34" spans="1:21">
      <c r="A34" s="1"/>
      <c r="B34" s="789"/>
      <c r="C34" s="789"/>
      <c r="D34" s="1"/>
      <c r="E34" s="1"/>
      <c r="F34" s="1"/>
      <c r="G34" s="1"/>
      <c r="H34" s="1"/>
      <c r="I34" s="1"/>
      <c r="J34" s="1"/>
      <c r="K34" s="1"/>
      <c r="L34" s="1"/>
      <c r="M34" s="1"/>
      <c r="N34" s="1"/>
      <c r="O34" s="1"/>
      <c r="P34" s="1"/>
      <c r="Q34" s="1"/>
      <c r="R34" s="1"/>
      <c r="S34" s="1"/>
      <c r="T34" s="1"/>
    </row>
    <row r="35" spans="1:21">
      <c r="A35" s="1"/>
      <c r="B35" s="1"/>
      <c r="C35" s="789"/>
      <c r="D35" s="789"/>
      <c r="E35" s="1"/>
      <c r="F35" s="1"/>
      <c r="G35" s="1"/>
      <c r="H35" s="1"/>
      <c r="I35" s="1"/>
      <c r="J35" s="1"/>
      <c r="K35" s="1"/>
      <c r="L35" s="1"/>
      <c r="M35" s="1"/>
      <c r="N35" s="1"/>
      <c r="O35" s="1"/>
      <c r="P35" s="1"/>
      <c r="Q35" s="1"/>
      <c r="R35" s="1"/>
      <c r="S35" s="1"/>
      <c r="T35" s="1"/>
    </row>
    <row r="38" spans="1:21" ht="15.75">
      <c r="A38" s="1"/>
      <c r="B38" s="1"/>
      <c r="C38" s="784" t="s">
        <v>373</v>
      </c>
      <c r="D38" s="784"/>
      <c r="E38" s="784"/>
      <c r="F38" s="784"/>
      <c r="G38" s="784"/>
      <c r="H38" s="784"/>
      <c r="I38" s="784"/>
      <c r="J38" s="784"/>
      <c r="K38" s="784"/>
      <c r="L38" s="784"/>
      <c r="M38" s="784"/>
      <c r="N38" s="784"/>
      <c r="O38" s="784"/>
      <c r="P38" s="784"/>
      <c r="Q38" s="784"/>
      <c r="R38" s="784"/>
      <c r="S38" s="784"/>
      <c r="T38" s="784"/>
      <c r="U38" s="784"/>
    </row>
    <row r="39" spans="1:21" ht="15.75" thickBot="1">
      <c r="A39" s="1"/>
      <c r="B39" s="1"/>
      <c r="C39" s="785" t="s">
        <v>1311</v>
      </c>
      <c r="D39" s="785"/>
      <c r="E39" s="785"/>
      <c r="F39" s="785"/>
      <c r="G39" s="785"/>
      <c r="H39" s="785"/>
      <c r="I39" s="785"/>
      <c r="J39" s="785"/>
      <c r="K39" s="785"/>
      <c r="L39" s="785"/>
      <c r="M39" s="785"/>
      <c r="N39" s="785"/>
      <c r="O39" s="785"/>
      <c r="P39" s="785"/>
      <c r="Q39" s="785"/>
      <c r="R39" s="785"/>
      <c r="S39" s="785"/>
      <c r="T39" s="785"/>
      <c r="U39" s="785"/>
    </row>
    <row r="40" spans="1:21" ht="16.5" thickTop="1" thickBot="1">
      <c r="A40" s="808"/>
      <c r="B40" s="808"/>
      <c r="C40" s="812" t="s">
        <v>121</v>
      </c>
      <c r="D40" s="813" t="s">
        <v>30</v>
      </c>
      <c r="E40" s="813" t="s">
        <v>122</v>
      </c>
      <c r="F40" s="813" t="s">
        <v>187</v>
      </c>
      <c r="G40" s="814" t="s">
        <v>150</v>
      </c>
      <c r="H40" s="814"/>
      <c r="I40" s="813" t="s">
        <v>188</v>
      </c>
      <c r="J40" s="813" t="s">
        <v>189</v>
      </c>
      <c r="K40" s="815" t="s">
        <v>126</v>
      </c>
      <c r="L40" s="815"/>
      <c r="M40" s="815"/>
      <c r="N40" s="815"/>
      <c r="O40" s="815"/>
      <c r="P40" s="815"/>
      <c r="Q40" s="815"/>
      <c r="R40" s="815"/>
      <c r="S40" s="815"/>
      <c r="T40" s="815"/>
      <c r="U40" s="815"/>
    </row>
    <row r="41" spans="1:21" ht="16.5" thickTop="1" thickBot="1">
      <c r="A41" s="1"/>
      <c r="B41" s="1"/>
      <c r="C41" s="812"/>
      <c r="D41" s="813"/>
      <c r="E41" s="813"/>
      <c r="F41" s="813"/>
      <c r="G41" s="814"/>
      <c r="H41" s="814"/>
      <c r="I41" s="813"/>
      <c r="J41" s="813"/>
      <c r="K41" s="816" t="s">
        <v>127</v>
      </c>
      <c r="L41" s="47" t="s">
        <v>66</v>
      </c>
      <c r="M41" s="47" t="s">
        <v>68</v>
      </c>
      <c r="N41" s="47" t="s">
        <v>51</v>
      </c>
      <c r="O41" s="47" t="s">
        <v>53</v>
      </c>
      <c r="P41" s="47" t="s">
        <v>55</v>
      </c>
      <c r="Q41" s="817" t="s">
        <v>57</v>
      </c>
      <c r="R41" s="818"/>
      <c r="S41" s="47" t="s">
        <v>59</v>
      </c>
      <c r="T41" s="47" t="s">
        <v>61</v>
      </c>
      <c r="U41" s="48" t="s">
        <v>63</v>
      </c>
    </row>
    <row r="42" spans="1:21" ht="27.75" thickTop="1">
      <c r="A42" s="1"/>
      <c r="B42" s="1"/>
      <c r="C42" s="812"/>
      <c r="D42" s="813"/>
      <c r="E42" s="813"/>
      <c r="F42" s="813"/>
      <c r="G42" s="814"/>
      <c r="H42" s="814"/>
      <c r="I42" s="813"/>
      <c r="J42" s="813"/>
      <c r="K42" s="816"/>
      <c r="L42" s="49" t="s">
        <v>190</v>
      </c>
      <c r="M42" s="49" t="s">
        <v>191</v>
      </c>
      <c r="N42" s="49" t="s">
        <v>131</v>
      </c>
      <c r="O42" s="49" t="s">
        <v>192</v>
      </c>
      <c r="P42" s="49" t="s">
        <v>193</v>
      </c>
      <c r="Q42" s="819" t="s">
        <v>194</v>
      </c>
      <c r="R42" s="820"/>
      <c r="S42" s="49" t="s">
        <v>195</v>
      </c>
      <c r="T42" s="49" t="s">
        <v>196</v>
      </c>
      <c r="U42" s="60" t="s">
        <v>197</v>
      </c>
    </row>
    <row r="43" spans="1:21" ht="24">
      <c r="A43" s="1"/>
      <c r="B43" s="1"/>
      <c r="C43" s="50" t="s">
        <v>5</v>
      </c>
      <c r="D43" s="52" t="s">
        <v>34</v>
      </c>
      <c r="E43" s="51" t="s">
        <v>35</v>
      </c>
      <c r="F43" s="52" t="s">
        <v>285</v>
      </c>
      <c r="G43" s="788" t="s">
        <v>286</v>
      </c>
      <c r="H43" s="788"/>
      <c r="I43" s="53" t="s">
        <v>140</v>
      </c>
      <c r="J43" s="90">
        <v>460000</v>
      </c>
      <c r="K43" s="54">
        <f t="shared" ref="K43:K73" si="4">SUM(L43:U43)</f>
        <v>35000000</v>
      </c>
      <c r="L43" s="54">
        <v>0</v>
      </c>
      <c r="M43" s="54">
        <v>0</v>
      </c>
      <c r="N43" s="54">
        <v>0</v>
      </c>
      <c r="O43" s="54">
        <v>0</v>
      </c>
      <c r="P43" s="54">
        <v>35000000</v>
      </c>
      <c r="Q43" s="778">
        <v>0</v>
      </c>
      <c r="R43" s="779"/>
      <c r="S43" s="54">
        <v>0</v>
      </c>
      <c r="T43" s="54">
        <v>0</v>
      </c>
      <c r="U43" s="56">
        <v>0</v>
      </c>
    </row>
    <row r="44" spans="1:21" ht="24">
      <c r="A44" s="1"/>
      <c r="B44" s="1"/>
      <c r="C44" s="50" t="s">
        <v>5</v>
      </c>
      <c r="D44" s="52" t="s">
        <v>34</v>
      </c>
      <c r="E44" s="51" t="s">
        <v>35</v>
      </c>
      <c r="F44" s="52" t="s">
        <v>285</v>
      </c>
      <c r="G44" s="788" t="s">
        <v>286</v>
      </c>
      <c r="H44" s="788"/>
      <c r="I44" s="53" t="s">
        <v>141</v>
      </c>
      <c r="J44" s="90">
        <v>687174</v>
      </c>
      <c r="K44" s="54">
        <f t="shared" si="4"/>
        <v>103200900</v>
      </c>
      <c r="L44" s="54">
        <v>0</v>
      </c>
      <c r="M44" s="54">
        <v>0</v>
      </c>
      <c r="N44" s="54">
        <v>0</v>
      </c>
      <c r="O44" s="54">
        <v>0</v>
      </c>
      <c r="P44" s="54">
        <v>103200900</v>
      </c>
      <c r="Q44" s="778">
        <v>0</v>
      </c>
      <c r="R44" s="779"/>
      <c r="S44" s="54">
        <v>0</v>
      </c>
      <c r="T44" s="54">
        <v>0</v>
      </c>
      <c r="U44" s="56">
        <v>0</v>
      </c>
    </row>
    <row r="45" spans="1:21" ht="24">
      <c r="A45" s="1"/>
      <c r="B45" s="1"/>
      <c r="C45" s="50" t="s">
        <v>5</v>
      </c>
      <c r="D45" s="52" t="s">
        <v>34</v>
      </c>
      <c r="E45" s="51" t="s">
        <v>35</v>
      </c>
      <c r="F45" s="52" t="s">
        <v>285</v>
      </c>
      <c r="G45" s="788" t="s">
        <v>286</v>
      </c>
      <c r="H45" s="788"/>
      <c r="I45" s="53" t="s">
        <v>142</v>
      </c>
      <c r="J45" s="90">
        <v>630443</v>
      </c>
      <c r="K45" s="54">
        <f t="shared" si="4"/>
        <v>102304620</v>
      </c>
      <c r="L45" s="54">
        <v>0</v>
      </c>
      <c r="M45" s="54">
        <v>0</v>
      </c>
      <c r="N45" s="54">
        <v>0</v>
      </c>
      <c r="O45" s="54">
        <v>0</v>
      </c>
      <c r="P45" s="54">
        <v>102304620</v>
      </c>
      <c r="Q45" s="778">
        <v>0</v>
      </c>
      <c r="R45" s="779"/>
      <c r="S45" s="54">
        <v>0</v>
      </c>
      <c r="T45" s="54">
        <v>0</v>
      </c>
      <c r="U45" s="56">
        <v>0</v>
      </c>
    </row>
    <row r="46" spans="1:21" ht="24">
      <c r="A46" s="1"/>
      <c r="B46" s="1"/>
      <c r="C46" s="50" t="s">
        <v>5</v>
      </c>
      <c r="D46" s="52" t="s">
        <v>34</v>
      </c>
      <c r="E46" s="51" t="s">
        <v>35</v>
      </c>
      <c r="F46" s="52" t="s">
        <v>287</v>
      </c>
      <c r="G46" s="788" t="s">
        <v>288</v>
      </c>
      <c r="H46" s="788"/>
      <c r="I46" s="53" t="s">
        <v>140</v>
      </c>
      <c r="J46" s="90">
        <v>317000</v>
      </c>
      <c r="K46" s="54">
        <f t="shared" si="4"/>
        <v>857000000</v>
      </c>
      <c r="L46" s="54">
        <v>0</v>
      </c>
      <c r="M46" s="54">
        <v>0</v>
      </c>
      <c r="N46" s="54">
        <v>710000000</v>
      </c>
      <c r="O46" s="54">
        <v>112000000</v>
      </c>
      <c r="P46" s="54">
        <v>35000000</v>
      </c>
      <c r="Q46" s="778">
        <v>0</v>
      </c>
      <c r="R46" s="779"/>
      <c r="S46" s="54">
        <v>0</v>
      </c>
      <c r="T46" s="54">
        <v>0</v>
      </c>
      <c r="U46" s="56">
        <v>0</v>
      </c>
    </row>
    <row r="47" spans="1:21" ht="24">
      <c r="A47" s="1"/>
      <c r="B47" s="1"/>
      <c r="C47" s="50" t="s">
        <v>5</v>
      </c>
      <c r="D47" s="52" t="s">
        <v>34</v>
      </c>
      <c r="E47" s="51" t="s">
        <v>35</v>
      </c>
      <c r="F47" s="52" t="s">
        <v>287</v>
      </c>
      <c r="G47" s="788" t="s">
        <v>288</v>
      </c>
      <c r="H47" s="788"/>
      <c r="I47" s="53" t="s">
        <v>141</v>
      </c>
      <c r="J47" s="90">
        <v>325026</v>
      </c>
      <c r="K47" s="54">
        <f t="shared" si="4"/>
        <v>1289076480</v>
      </c>
      <c r="L47" s="54">
        <v>0</v>
      </c>
      <c r="M47" s="54">
        <v>0</v>
      </c>
      <c r="N47" s="54">
        <v>745770000</v>
      </c>
      <c r="O47" s="54">
        <v>124890000</v>
      </c>
      <c r="P47" s="54">
        <v>416321800</v>
      </c>
      <c r="Q47" s="778">
        <v>0</v>
      </c>
      <c r="R47" s="779"/>
      <c r="S47" s="54">
        <v>0</v>
      </c>
      <c r="T47" s="54">
        <v>0</v>
      </c>
      <c r="U47" s="56">
        <v>2094680</v>
      </c>
    </row>
    <row r="48" spans="1:21" ht="24">
      <c r="A48" s="1"/>
      <c r="B48" s="1"/>
      <c r="C48" s="50" t="s">
        <v>5</v>
      </c>
      <c r="D48" s="52" t="s">
        <v>34</v>
      </c>
      <c r="E48" s="51" t="s">
        <v>35</v>
      </c>
      <c r="F48" s="52" t="s">
        <v>287</v>
      </c>
      <c r="G48" s="788" t="s">
        <v>288</v>
      </c>
      <c r="H48" s="788"/>
      <c r="I48" s="53" t="s">
        <v>142</v>
      </c>
      <c r="J48" s="90">
        <v>218995</v>
      </c>
      <c r="K48" s="54">
        <f t="shared" si="4"/>
        <v>1286116693</v>
      </c>
      <c r="L48" s="54">
        <v>0</v>
      </c>
      <c r="M48" s="54">
        <v>0</v>
      </c>
      <c r="N48" s="54">
        <v>745203019</v>
      </c>
      <c r="O48" s="54">
        <v>124512473</v>
      </c>
      <c r="P48" s="54">
        <v>414379313</v>
      </c>
      <c r="Q48" s="778">
        <v>0</v>
      </c>
      <c r="R48" s="779"/>
      <c r="S48" s="54">
        <v>0</v>
      </c>
      <c r="T48" s="54">
        <v>0</v>
      </c>
      <c r="U48" s="56">
        <v>2021888</v>
      </c>
    </row>
    <row r="49" spans="1:21" ht="24">
      <c r="A49" s="1"/>
      <c r="B49" s="1"/>
      <c r="C49" s="50" t="s">
        <v>5</v>
      </c>
      <c r="D49" s="52" t="s">
        <v>34</v>
      </c>
      <c r="E49" s="51" t="s">
        <v>35</v>
      </c>
      <c r="F49" s="52" t="s">
        <v>289</v>
      </c>
      <c r="G49" s="788" t="s">
        <v>290</v>
      </c>
      <c r="H49" s="788"/>
      <c r="I49" s="53" t="s">
        <v>140</v>
      </c>
      <c r="J49" s="90">
        <v>1100000</v>
      </c>
      <c r="K49" s="54">
        <f t="shared" si="4"/>
        <v>70000000</v>
      </c>
      <c r="L49" s="54">
        <v>0</v>
      </c>
      <c r="M49" s="54">
        <v>0</v>
      </c>
      <c r="N49" s="54">
        <v>0</v>
      </c>
      <c r="O49" s="54">
        <v>0</v>
      </c>
      <c r="P49" s="54">
        <v>70000000</v>
      </c>
      <c r="Q49" s="778">
        <v>0</v>
      </c>
      <c r="R49" s="779"/>
      <c r="S49" s="54">
        <v>0</v>
      </c>
      <c r="T49" s="54">
        <v>0</v>
      </c>
      <c r="U49" s="56">
        <v>0</v>
      </c>
    </row>
    <row r="50" spans="1:21" ht="24">
      <c r="A50" s="1"/>
      <c r="B50" s="1"/>
      <c r="C50" s="50" t="s">
        <v>5</v>
      </c>
      <c r="D50" s="52" t="s">
        <v>34</v>
      </c>
      <c r="E50" s="51" t="s">
        <v>35</v>
      </c>
      <c r="F50" s="52" t="s">
        <v>289</v>
      </c>
      <c r="G50" s="788" t="s">
        <v>290</v>
      </c>
      <c r="H50" s="788"/>
      <c r="I50" s="53" t="s">
        <v>141</v>
      </c>
      <c r="J50" s="90">
        <v>1100000</v>
      </c>
      <c r="K50" s="54">
        <f t="shared" si="4"/>
        <v>70000000</v>
      </c>
      <c r="L50" s="54">
        <v>0</v>
      </c>
      <c r="M50" s="54">
        <v>0</v>
      </c>
      <c r="N50" s="54">
        <v>0</v>
      </c>
      <c r="O50" s="54">
        <v>0</v>
      </c>
      <c r="P50" s="54">
        <v>70000000</v>
      </c>
      <c r="Q50" s="778">
        <v>0</v>
      </c>
      <c r="R50" s="779"/>
      <c r="S50" s="54">
        <v>0</v>
      </c>
      <c r="T50" s="54">
        <v>0</v>
      </c>
      <c r="U50" s="56">
        <v>0</v>
      </c>
    </row>
    <row r="51" spans="1:21" ht="24">
      <c r="A51" s="1"/>
      <c r="B51" s="1"/>
      <c r="C51" s="50" t="s">
        <v>5</v>
      </c>
      <c r="D51" s="52" t="s">
        <v>34</v>
      </c>
      <c r="E51" s="51" t="s">
        <v>35</v>
      </c>
      <c r="F51" s="52" t="s">
        <v>289</v>
      </c>
      <c r="G51" s="788" t="s">
        <v>290</v>
      </c>
      <c r="H51" s="788"/>
      <c r="I51" s="53" t="s">
        <v>142</v>
      </c>
      <c r="J51" s="90">
        <v>1259933</v>
      </c>
      <c r="K51" s="54">
        <f t="shared" si="4"/>
        <v>69216299</v>
      </c>
      <c r="L51" s="54">
        <v>0</v>
      </c>
      <c r="M51" s="54">
        <v>0</v>
      </c>
      <c r="N51" s="54">
        <v>0</v>
      </c>
      <c r="O51" s="54">
        <v>0</v>
      </c>
      <c r="P51" s="54">
        <v>69216299</v>
      </c>
      <c r="Q51" s="778">
        <v>0</v>
      </c>
      <c r="R51" s="779"/>
      <c r="S51" s="54">
        <v>0</v>
      </c>
      <c r="T51" s="54">
        <v>0</v>
      </c>
      <c r="U51" s="56">
        <v>0</v>
      </c>
    </row>
    <row r="52" spans="1:21" ht="24">
      <c r="A52" s="1"/>
      <c r="B52" s="1"/>
      <c r="C52" s="50" t="s">
        <v>5</v>
      </c>
      <c r="D52" s="52" t="s">
        <v>34</v>
      </c>
      <c r="E52" s="51" t="s">
        <v>35</v>
      </c>
      <c r="F52" s="52" t="s">
        <v>291</v>
      </c>
      <c r="G52" s="788" t="s">
        <v>354</v>
      </c>
      <c r="H52" s="788"/>
      <c r="I52" s="53" t="s">
        <v>140</v>
      </c>
      <c r="J52" s="90">
        <v>240000</v>
      </c>
      <c r="K52" s="54">
        <f t="shared" si="4"/>
        <v>358111000</v>
      </c>
      <c r="L52" s="54">
        <v>0</v>
      </c>
      <c r="M52" s="54">
        <v>0</v>
      </c>
      <c r="N52" s="54">
        <v>129000000</v>
      </c>
      <c r="O52" s="54">
        <v>21000000</v>
      </c>
      <c r="P52" s="54">
        <v>208111000</v>
      </c>
      <c r="Q52" s="778">
        <v>0</v>
      </c>
      <c r="R52" s="779"/>
      <c r="S52" s="54">
        <v>0</v>
      </c>
      <c r="T52" s="54">
        <v>0</v>
      </c>
      <c r="U52" s="56">
        <v>0</v>
      </c>
    </row>
    <row r="53" spans="1:21" ht="24">
      <c r="A53" s="1"/>
      <c r="B53" s="1"/>
      <c r="C53" s="50" t="s">
        <v>5</v>
      </c>
      <c r="D53" s="52" t="s">
        <v>34</v>
      </c>
      <c r="E53" s="51" t="s">
        <v>35</v>
      </c>
      <c r="F53" s="52" t="s">
        <v>291</v>
      </c>
      <c r="G53" s="788" t="s">
        <v>354</v>
      </c>
      <c r="H53" s="788"/>
      <c r="I53" s="53" t="s">
        <v>141</v>
      </c>
      <c r="J53" s="90">
        <v>245944</v>
      </c>
      <c r="K53" s="54">
        <f t="shared" si="4"/>
        <v>335725690</v>
      </c>
      <c r="L53" s="54">
        <v>0</v>
      </c>
      <c r="M53" s="54">
        <v>0</v>
      </c>
      <c r="N53" s="54">
        <v>143000000</v>
      </c>
      <c r="O53" s="54">
        <v>24640000</v>
      </c>
      <c r="P53" s="54">
        <v>167276260</v>
      </c>
      <c r="Q53" s="778">
        <v>0</v>
      </c>
      <c r="R53" s="779"/>
      <c r="S53" s="54">
        <v>0</v>
      </c>
      <c r="T53" s="54">
        <v>0</v>
      </c>
      <c r="U53" s="56">
        <v>809430</v>
      </c>
    </row>
    <row r="54" spans="1:21" ht="24">
      <c r="A54" s="1"/>
      <c r="B54" s="1"/>
      <c r="C54" s="50" t="s">
        <v>5</v>
      </c>
      <c r="D54" s="52" t="s">
        <v>34</v>
      </c>
      <c r="E54" s="51" t="s">
        <v>35</v>
      </c>
      <c r="F54" s="52" t="s">
        <v>291</v>
      </c>
      <c r="G54" s="788" t="s">
        <v>354</v>
      </c>
      <c r="H54" s="788"/>
      <c r="I54" s="53" t="s">
        <v>142</v>
      </c>
      <c r="J54" s="90">
        <v>373370</v>
      </c>
      <c r="K54" s="54">
        <f t="shared" si="4"/>
        <v>325337741</v>
      </c>
      <c r="L54" s="54">
        <v>0</v>
      </c>
      <c r="M54" s="54">
        <v>0</v>
      </c>
      <c r="N54" s="54">
        <v>142435058</v>
      </c>
      <c r="O54" s="54">
        <v>23192686</v>
      </c>
      <c r="P54" s="54">
        <v>159308021</v>
      </c>
      <c r="Q54" s="778">
        <v>0</v>
      </c>
      <c r="R54" s="779"/>
      <c r="S54" s="54">
        <v>0</v>
      </c>
      <c r="T54" s="54">
        <v>0</v>
      </c>
      <c r="U54" s="56">
        <v>401976</v>
      </c>
    </row>
    <row r="55" spans="1:21" ht="24">
      <c r="A55" s="1"/>
      <c r="B55" s="1"/>
      <c r="C55" s="50" t="s">
        <v>5</v>
      </c>
      <c r="D55" s="52" t="s">
        <v>34</v>
      </c>
      <c r="E55" s="51" t="s">
        <v>35</v>
      </c>
      <c r="F55" s="52" t="s">
        <v>293</v>
      </c>
      <c r="G55" s="788" t="s">
        <v>294</v>
      </c>
      <c r="H55" s="788"/>
      <c r="I55" s="53" t="s">
        <v>140</v>
      </c>
      <c r="J55" s="90">
        <v>430</v>
      </c>
      <c r="K55" s="54">
        <f t="shared" si="4"/>
        <v>70000000</v>
      </c>
      <c r="L55" s="54">
        <v>0</v>
      </c>
      <c r="M55" s="54">
        <v>0</v>
      </c>
      <c r="N55" s="54">
        <v>0</v>
      </c>
      <c r="O55" s="54">
        <v>0</v>
      </c>
      <c r="P55" s="54">
        <v>70000000</v>
      </c>
      <c r="Q55" s="778">
        <v>0</v>
      </c>
      <c r="R55" s="779"/>
      <c r="S55" s="54">
        <v>0</v>
      </c>
      <c r="T55" s="54">
        <v>0</v>
      </c>
      <c r="U55" s="56">
        <v>0</v>
      </c>
    </row>
    <row r="56" spans="1:21" ht="24">
      <c r="A56" s="1"/>
      <c r="B56" s="1"/>
      <c r="C56" s="50" t="s">
        <v>5</v>
      </c>
      <c r="D56" s="52" t="s">
        <v>34</v>
      </c>
      <c r="E56" s="51" t="s">
        <v>35</v>
      </c>
      <c r="F56" s="52" t="s">
        <v>293</v>
      </c>
      <c r="G56" s="788" t="s">
        <v>294</v>
      </c>
      <c r="H56" s="788"/>
      <c r="I56" s="53" t="s">
        <v>141</v>
      </c>
      <c r="J56" s="90">
        <v>215</v>
      </c>
      <c r="K56" s="54">
        <f t="shared" si="4"/>
        <v>12125040</v>
      </c>
      <c r="L56" s="54">
        <v>0</v>
      </c>
      <c r="M56" s="54">
        <v>0</v>
      </c>
      <c r="N56" s="54">
        <v>0</v>
      </c>
      <c r="O56" s="54">
        <v>0</v>
      </c>
      <c r="P56" s="54">
        <v>12125040</v>
      </c>
      <c r="Q56" s="778">
        <v>0</v>
      </c>
      <c r="R56" s="779"/>
      <c r="S56" s="54">
        <v>0</v>
      </c>
      <c r="T56" s="54">
        <v>0</v>
      </c>
      <c r="U56" s="56">
        <v>0</v>
      </c>
    </row>
    <row r="57" spans="1:21" ht="24">
      <c r="A57" s="1"/>
      <c r="B57" s="1"/>
      <c r="C57" s="50" t="s">
        <v>5</v>
      </c>
      <c r="D57" s="52" t="s">
        <v>34</v>
      </c>
      <c r="E57" s="51" t="s">
        <v>35</v>
      </c>
      <c r="F57" s="52" t="s">
        <v>293</v>
      </c>
      <c r="G57" s="788" t="s">
        <v>294</v>
      </c>
      <c r="H57" s="788"/>
      <c r="I57" s="53" t="s">
        <v>142</v>
      </c>
      <c r="J57" s="90">
        <v>411</v>
      </c>
      <c r="K57" s="54">
        <f t="shared" si="4"/>
        <v>11815041</v>
      </c>
      <c r="L57" s="54">
        <v>0</v>
      </c>
      <c r="M57" s="54">
        <v>0</v>
      </c>
      <c r="N57" s="54">
        <v>0</v>
      </c>
      <c r="O57" s="54">
        <v>0</v>
      </c>
      <c r="P57" s="54">
        <v>11815041</v>
      </c>
      <c r="Q57" s="778">
        <v>0</v>
      </c>
      <c r="R57" s="779"/>
      <c r="S57" s="54">
        <v>0</v>
      </c>
      <c r="T57" s="54">
        <v>0</v>
      </c>
      <c r="U57" s="56">
        <v>0</v>
      </c>
    </row>
    <row r="58" spans="1:21" ht="24">
      <c r="A58" s="1"/>
      <c r="B58" s="1"/>
      <c r="C58" s="50" t="s">
        <v>5</v>
      </c>
      <c r="D58" s="52" t="s">
        <v>34</v>
      </c>
      <c r="E58" s="51" t="s">
        <v>35</v>
      </c>
      <c r="F58" s="52" t="s">
        <v>295</v>
      </c>
      <c r="G58" s="788" t="s">
        <v>296</v>
      </c>
      <c r="H58" s="788"/>
      <c r="I58" s="53" t="s">
        <v>140</v>
      </c>
      <c r="J58" s="90">
        <v>68550000</v>
      </c>
      <c r="K58" s="54">
        <f t="shared" si="4"/>
        <v>42450000</v>
      </c>
      <c r="L58" s="54">
        <v>0</v>
      </c>
      <c r="M58" s="54">
        <v>0</v>
      </c>
      <c r="N58" s="54">
        <v>22700000</v>
      </c>
      <c r="O58" s="54">
        <v>3750000</v>
      </c>
      <c r="P58" s="54">
        <v>16000000</v>
      </c>
      <c r="Q58" s="778">
        <v>0</v>
      </c>
      <c r="R58" s="779"/>
      <c r="S58" s="54">
        <v>0</v>
      </c>
      <c r="T58" s="54">
        <v>0</v>
      </c>
      <c r="U58" s="56">
        <v>0</v>
      </c>
    </row>
    <row r="59" spans="1:21" ht="24">
      <c r="A59" s="1"/>
      <c r="B59" s="1"/>
      <c r="C59" s="50" t="s">
        <v>5</v>
      </c>
      <c r="D59" s="52" t="s">
        <v>34</v>
      </c>
      <c r="E59" s="51" t="s">
        <v>35</v>
      </c>
      <c r="F59" s="52" t="s">
        <v>295</v>
      </c>
      <c r="G59" s="788" t="s">
        <v>296</v>
      </c>
      <c r="H59" s="788"/>
      <c r="I59" s="53" t="s">
        <v>141</v>
      </c>
      <c r="J59" s="90">
        <v>68711484</v>
      </c>
      <c r="K59" s="54">
        <f t="shared" si="4"/>
        <v>39400000</v>
      </c>
      <c r="L59" s="54">
        <v>0</v>
      </c>
      <c r="M59" s="54">
        <v>0</v>
      </c>
      <c r="N59" s="54">
        <v>21700000</v>
      </c>
      <c r="O59" s="54">
        <v>3600000</v>
      </c>
      <c r="P59" s="54">
        <v>14000000</v>
      </c>
      <c r="Q59" s="778">
        <v>0</v>
      </c>
      <c r="R59" s="779"/>
      <c r="S59" s="54">
        <v>0</v>
      </c>
      <c r="T59" s="54">
        <v>0</v>
      </c>
      <c r="U59" s="56">
        <v>100000</v>
      </c>
    </row>
    <row r="60" spans="1:21" ht="24">
      <c r="A60" s="1"/>
      <c r="B60" s="1"/>
      <c r="C60" s="50" t="s">
        <v>5</v>
      </c>
      <c r="D60" s="52" t="s">
        <v>34</v>
      </c>
      <c r="E60" s="51" t="s">
        <v>35</v>
      </c>
      <c r="F60" s="52" t="s">
        <v>295</v>
      </c>
      <c r="G60" s="788" t="s">
        <v>296</v>
      </c>
      <c r="H60" s="788"/>
      <c r="I60" s="53" t="s">
        <v>142</v>
      </c>
      <c r="J60" s="90">
        <v>67096210</v>
      </c>
      <c r="K60" s="54">
        <f t="shared" si="4"/>
        <v>35480597</v>
      </c>
      <c r="L60" s="54">
        <v>0</v>
      </c>
      <c r="M60" s="54">
        <v>0</v>
      </c>
      <c r="N60" s="54">
        <v>20244838</v>
      </c>
      <c r="O60" s="54">
        <v>3325217</v>
      </c>
      <c r="P60" s="54">
        <v>11810542</v>
      </c>
      <c r="Q60" s="778">
        <v>0</v>
      </c>
      <c r="R60" s="779"/>
      <c r="S60" s="54">
        <v>0</v>
      </c>
      <c r="T60" s="54">
        <v>0</v>
      </c>
      <c r="U60" s="56">
        <v>100000</v>
      </c>
    </row>
    <row r="61" spans="1:21" ht="24">
      <c r="A61" s="1"/>
      <c r="B61" s="1"/>
      <c r="C61" s="50" t="s">
        <v>5</v>
      </c>
      <c r="D61" s="52" t="s">
        <v>34</v>
      </c>
      <c r="E61" s="51" t="s">
        <v>35</v>
      </c>
      <c r="F61" s="52" t="s">
        <v>297</v>
      </c>
      <c r="G61" s="788" t="s">
        <v>298</v>
      </c>
      <c r="H61" s="788"/>
      <c r="I61" s="53" t="s">
        <v>140</v>
      </c>
      <c r="J61" s="90">
        <v>101800</v>
      </c>
      <c r="K61" s="54">
        <f t="shared" si="4"/>
        <v>736979000</v>
      </c>
      <c r="L61" s="54">
        <v>0</v>
      </c>
      <c r="M61" s="54">
        <v>0</v>
      </c>
      <c r="N61" s="54">
        <v>483429000</v>
      </c>
      <c r="O61" s="54">
        <v>78550000</v>
      </c>
      <c r="P61" s="54">
        <v>175000000</v>
      </c>
      <c r="Q61" s="778">
        <v>0</v>
      </c>
      <c r="R61" s="779"/>
      <c r="S61" s="54">
        <v>0</v>
      </c>
      <c r="T61" s="54">
        <v>0</v>
      </c>
      <c r="U61" s="56">
        <v>0</v>
      </c>
    </row>
    <row r="62" spans="1:21" ht="24">
      <c r="A62" s="1"/>
      <c r="B62" s="1"/>
      <c r="C62" s="50" t="s">
        <v>5</v>
      </c>
      <c r="D62" s="52" t="s">
        <v>34</v>
      </c>
      <c r="E62" s="51" t="s">
        <v>35</v>
      </c>
      <c r="F62" s="52" t="s">
        <v>297</v>
      </c>
      <c r="G62" s="788" t="s">
        <v>298</v>
      </c>
      <c r="H62" s="788"/>
      <c r="I62" s="53" t="s">
        <v>141</v>
      </c>
      <c r="J62" s="90">
        <v>106000</v>
      </c>
      <c r="K62" s="54">
        <f t="shared" si="4"/>
        <v>791615800</v>
      </c>
      <c r="L62" s="54">
        <v>0</v>
      </c>
      <c r="M62" s="54">
        <v>0</v>
      </c>
      <c r="N62" s="54">
        <v>524579000</v>
      </c>
      <c r="O62" s="54">
        <v>87250000</v>
      </c>
      <c r="P62" s="54">
        <v>177000000</v>
      </c>
      <c r="Q62" s="778">
        <v>0</v>
      </c>
      <c r="R62" s="779"/>
      <c r="S62" s="54">
        <v>0</v>
      </c>
      <c r="T62" s="54">
        <v>0</v>
      </c>
      <c r="U62" s="56">
        <v>2786800</v>
      </c>
    </row>
    <row r="63" spans="1:21" ht="24">
      <c r="A63" s="1"/>
      <c r="B63" s="1"/>
      <c r="C63" s="50" t="s">
        <v>5</v>
      </c>
      <c r="D63" s="52" t="s">
        <v>34</v>
      </c>
      <c r="E63" s="51" t="s">
        <v>35</v>
      </c>
      <c r="F63" s="52" t="s">
        <v>297</v>
      </c>
      <c r="G63" s="788" t="s">
        <v>298</v>
      </c>
      <c r="H63" s="788"/>
      <c r="I63" s="53" t="s">
        <v>142</v>
      </c>
      <c r="J63" s="90">
        <v>105769</v>
      </c>
      <c r="K63" s="54">
        <f t="shared" si="4"/>
        <v>778271390</v>
      </c>
      <c r="L63" s="54">
        <v>0</v>
      </c>
      <c r="M63" s="54">
        <v>0</v>
      </c>
      <c r="N63" s="54">
        <v>519254162</v>
      </c>
      <c r="O63" s="54">
        <v>86118074</v>
      </c>
      <c r="P63" s="54">
        <v>171459124</v>
      </c>
      <c r="Q63" s="778">
        <v>0</v>
      </c>
      <c r="R63" s="779"/>
      <c r="S63" s="54">
        <v>0</v>
      </c>
      <c r="T63" s="54">
        <v>0</v>
      </c>
      <c r="U63" s="56">
        <v>1440030</v>
      </c>
    </row>
    <row r="64" spans="1:21" ht="24">
      <c r="A64" s="1"/>
      <c r="B64" s="1"/>
      <c r="C64" s="50" t="s">
        <v>5</v>
      </c>
      <c r="D64" s="52" t="s">
        <v>34</v>
      </c>
      <c r="E64" s="51" t="s">
        <v>35</v>
      </c>
      <c r="F64" s="52" t="s">
        <v>299</v>
      </c>
      <c r="G64" s="788" t="s">
        <v>359</v>
      </c>
      <c r="H64" s="788"/>
      <c r="I64" s="53" t="s">
        <v>140</v>
      </c>
      <c r="J64" s="90">
        <v>550</v>
      </c>
      <c r="K64" s="54">
        <f t="shared" si="4"/>
        <v>35000000</v>
      </c>
      <c r="L64" s="54">
        <v>0</v>
      </c>
      <c r="M64" s="54">
        <v>0</v>
      </c>
      <c r="N64" s="54">
        <v>0</v>
      </c>
      <c r="O64" s="54">
        <v>0</v>
      </c>
      <c r="P64" s="54">
        <v>35000000</v>
      </c>
      <c r="Q64" s="778">
        <v>0</v>
      </c>
      <c r="R64" s="779"/>
      <c r="S64" s="54">
        <v>0</v>
      </c>
      <c r="T64" s="54">
        <v>0</v>
      </c>
      <c r="U64" s="56">
        <v>0</v>
      </c>
    </row>
    <row r="65" spans="1:21" ht="24">
      <c r="A65" s="1"/>
      <c r="B65" s="1"/>
      <c r="C65" s="50" t="s">
        <v>5</v>
      </c>
      <c r="D65" s="52" t="s">
        <v>34</v>
      </c>
      <c r="E65" s="51" t="s">
        <v>35</v>
      </c>
      <c r="F65" s="52" t="s">
        <v>299</v>
      </c>
      <c r="G65" s="788" t="s">
        <v>359</v>
      </c>
      <c r="H65" s="788"/>
      <c r="I65" s="53" t="s">
        <v>141</v>
      </c>
      <c r="J65" s="90">
        <v>0</v>
      </c>
      <c r="K65" s="54">
        <f t="shared" si="4"/>
        <v>0</v>
      </c>
      <c r="L65" s="54">
        <v>0</v>
      </c>
      <c r="M65" s="54">
        <v>0</v>
      </c>
      <c r="N65" s="54">
        <v>0</v>
      </c>
      <c r="O65" s="54">
        <v>0</v>
      </c>
      <c r="P65" s="54">
        <v>0</v>
      </c>
      <c r="Q65" s="778">
        <v>0</v>
      </c>
      <c r="R65" s="779"/>
      <c r="S65" s="54">
        <v>0</v>
      </c>
      <c r="T65" s="54">
        <v>0</v>
      </c>
      <c r="U65" s="56">
        <v>0</v>
      </c>
    </row>
    <row r="66" spans="1:21" ht="24">
      <c r="A66" s="1"/>
      <c r="B66" s="1"/>
      <c r="C66" s="50" t="s">
        <v>5</v>
      </c>
      <c r="D66" s="52" t="s">
        <v>34</v>
      </c>
      <c r="E66" s="51" t="s">
        <v>35</v>
      </c>
      <c r="F66" s="52" t="s">
        <v>299</v>
      </c>
      <c r="G66" s="788" t="s">
        <v>359</v>
      </c>
      <c r="H66" s="788"/>
      <c r="I66" s="53" t="s">
        <v>142</v>
      </c>
      <c r="J66" s="90">
        <v>0</v>
      </c>
      <c r="K66" s="54">
        <f t="shared" si="4"/>
        <v>0</v>
      </c>
      <c r="L66" s="54">
        <v>0</v>
      </c>
      <c r="M66" s="54">
        <v>0</v>
      </c>
      <c r="N66" s="54">
        <v>0</v>
      </c>
      <c r="O66" s="54">
        <v>0</v>
      </c>
      <c r="P66" s="54">
        <v>0</v>
      </c>
      <c r="Q66" s="778">
        <v>0</v>
      </c>
      <c r="R66" s="779"/>
      <c r="S66" s="54">
        <v>0</v>
      </c>
      <c r="T66" s="54">
        <v>0</v>
      </c>
      <c r="U66" s="56">
        <v>0</v>
      </c>
    </row>
    <row r="67" spans="1:21" ht="24">
      <c r="A67" s="1"/>
      <c r="B67" s="1"/>
      <c r="C67" s="50" t="s">
        <v>5</v>
      </c>
      <c r="D67" s="52" t="s">
        <v>34</v>
      </c>
      <c r="E67" s="51" t="s">
        <v>35</v>
      </c>
      <c r="F67" s="52" t="s">
        <v>301</v>
      </c>
      <c r="G67" s="788" t="s">
        <v>361</v>
      </c>
      <c r="H67" s="788"/>
      <c r="I67" s="53" t="s">
        <v>140</v>
      </c>
      <c r="J67" s="90">
        <v>1100</v>
      </c>
      <c r="K67" s="54">
        <f t="shared" si="4"/>
        <v>20000000</v>
      </c>
      <c r="L67" s="54">
        <v>0</v>
      </c>
      <c r="M67" s="54">
        <v>0</v>
      </c>
      <c r="N67" s="54">
        <v>0</v>
      </c>
      <c r="O67" s="54">
        <v>0</v>
      </c>
      <c r="P67" s="54">
        <v>20000000</v>
      </c>
      <c r="Q67" s="778">
        <v>0</v>
      </c>
      <c r="R67" s="779"/>
      <c r="S67" s="54">
        <v>0</v>
      </c>
      <c r="T67" s="54">
        <v>0</v>
      </c>
      <c r="U67" s="56">
        <v>0</v>
      </c>
    </row>
    <row r="68" spans="1:21" ht="24">
      <c r="A68" s="1"/>
      <c r="B68" s="1"/>
      <c r="C68" s="50" t="s">
        <v>5</v>
      </c>
      <c r="D68" s="52" t="s">
        <v>34</v>
      </c>
      <c r="E68" s="51" t="s">
        <v>35</v>
      </c>
      <c r="F68" s="52" t="s">
        <v>301</v>
      </c>
      <c r="G68" s="788" t="s">
        <v>361</v>
      </c>
      <c r="H68" s="788"/>
      <c r="I68" s="53" t="s">
        <v>141</v>
      </c>
      <c r="J68" s="90">
        <v>1390</v>
      </c>
      <c r="K68" s="54">
        <f t="shared" si="4"/>
        <v>25000000</v>
      </c>
      <c r="L68" s="54">
        <v>0</v>
      </c>
      <c r="M68" s="54">
        <v>0</v>
      </c>
      <c r="N68" s="54">
        <v>0</v>
      </c>
      <c r="O68" s="54">
        <v>0</v>
      </c>
      <c r="P68" s="54">
        <v>24960000</v>
      </c>
      <c r="Q68" s="778">
        <v>0</v>
      </c>
      <c r="R68" s="779"/>
      <c r="S68" s="54">
        <v>0</v>
      </c>
      <c r="T68" s="54">
        <v>0</v>
      </c>
      <c r="U68" s="56">
        <v>40000</v>
      </c>
    </row>
    <row r="69" spans="1:21" ht="24">
      <c r="A69" s="1"/>
      <c r="B69" s="1"/>
      <c r="C69" s="50" t="s">
        <v>5</v>
      </c>
      <c r="D69" s="52" t="s">
        <v>34</v>
      </c>
      <c r="E69" s="51" t="s">
        <v>35</v>
      </c>
      <c r="F69" s="52" t="s">
        <v>301</v>
      </c>
      <c r="G69" s="788" t="s">
        <v>361</v>
      </c>
      <c r="H69" s="788"/>
      <c r="I69" s="53" t="s">
        <v>142</v>
      </c>
      <c r="J69" s="90">
        <v>1384</v>
      </c>
      <c r="K69" s="54">
        <f t="shared" si="4"/>
        <v>24034809</v>
      </c>
      <c r="L69" s="54">
        <v>0</v>
      </c>
      <c r="M69" s="54">
        <v>0</v>
      </c>
      <c r="N69" s="54">
        <v>0</v>
      </c>
      <c r="O69" s="54">
        <v>0</v>
      </c>
      <c r="P69" s="54">
        <v>24030009</v>
      </c>
      <c r="Q69" s="778">
        <v>0</v>
      </c>
      <c r="R69" s="779"/>
      <c r="S69" s="54">
        <v>0</v>
      </c>
      <c r="T69" s="54">
        <v>0</v>
      </c>
      <c r="U69" s="56">
        <v>4800</v>
      </c>
    </row>
    <row r="70" spans="1:21" ht="24">
      <c r="A70" s="1"/>
      <c r="B70" s="1"/>
      <c r="C70" s="50" t="s">
        <v>5</v>
      </c>
      <c r="D70" s="52" t="s">
        <v>34</v>
      </c>
      <c r="E70" s="51" t="s">
        <v>35</v>
      </c>
      <c r="F70" s="52" t="s">
        <v>303</v>
      </c>
      <c r="G70" s="788" t="s">
        <v>304</v>
      </c>
      <c r="H70" s="788"/>
      <c r="I70" s="53" t="s">
        <v>140</v>
      </c>
      <c r="J70" s="90">
        <v>1</v>
      </c>
      <c r="K70" s="54">
        <f t="shared" si="4"/>
        <v>14198316</v>
      </c>
      <c r="L70" s="54">
        <v>0</v>
      </c>
      <c r="M70" s="54">
        <v>14198316</v>
      </c>
      <c r="N70" s="54">
        <v>0</v>
      </c>
      <c r="O70" s="54">
        <v>0</v>
      </c>
      <c r="P70" s="54">
        <v>0</v>
      </c>
      <c r="Q70" s="778">
        <v>0</v>
      </c>
      <c r="R70" s="779"/>
      <c r="S70" s="54">
        <v>0</v>
      </c>
      <c r="T70" s="54">
        <v>0</v>
      </c>
      <c r="U70" s="56">
        <v>0</v>
      </c>
    </row>
    <row r="71" spans="1:21" ht="24">
      <c r="A71" s="1"/>
      <c r="B71" s="1"/>
      <c r="C71" s="50" t="s">
        <v>5</v>
      </c>
      <c r="D71" s="52" t="s">
        <v>34</v>
      </c>
      <c r="E71" s="51" t="s">
        <v>35</v>
      </c>
      <c r="F71" s="52" t="s">
        <v>303</v>
      </c>
      <c r="G71" s="788" t="s">
        <v>304</v>
      </c>
      <c r="H71" s="788"/>
      <c r="I71" s="53" t="s">
        <v>141</v>
      </c>
      <c r="J71" s="90">
        <v>1</v>
      </c>
      <c r="K71" s="54">
        <f t="shared" si="4"/>
        <v>14198316</v>
      </c>
      <c r="L71" s="54">
        <v>0</v>
      </c>
      <c r="M71" s="54">
        <v>14198316</v>
      </c>
      <c r="N71" s="54">
        <v>0</v>
      </c>
      <c r="O71" s="54">
        <v>0</v>
      </c>
      <c r="P71" s="54">
        <v>0</v>
      </c>
      <c r="Q71" s="778">
        <v>0</v>
      </c>
      <c r="R71" s="779"/>
      <c r="S71" s="54">
        <v>0</v>
      </c>
      <c r="T71" s="54">
        <v>0</v>
      </c>
      <c r="U71" s="56">
        <v>0</v>
      </c>
    </row>
    <row r="72" spans="1:21" ht="24">
      <c r="A72" s="1"/>
      <c r="B72" s="1"/>
      <c r="C72" s="50" t="s">
        <v>5</v>
      </c>
      <c r="D72" s="52" t="s">
        <v>34</v>
      </c>
      <c r="E72" s="51" t="s">
        <v>35</v>
      </c>
      <c r="F72" s="52" t="s">
        <v>303</v>
      </c>
      <c r="G72" s="788" t="s">
        <v>304</v>
      </c>
      <c r="H72" s="788"/>
      <c r="I72" s="53" t="s">
        <v>142</v>
      </c>
      <c r="J72" s="90">
        <v>1</v>
      </c>
      <c r="K72" s="54">
        <f t="shared" si="4"/>
        <v>14195548</v>
      </c>
      <c r="L72" s="54">
        <v>0</v>
      </c>
      <c r="M72" s="54">
        <v>14195548</v>
      </c>
      <c r="N72" s="54">
        <v>0</v>
      </c>
      <c r="O72" s="54">
        <v>0</v>
      </c>
      <c r="P72" s="54">
        <v>0</v>
      </c>
      <c r="Q72" s="778">
        <v>0</v>
      </c>
      <c r="R72" s="779"/>
      <c r="S72" s="54">
        <v>0</v>
      </c>
      <c r="T72" s="54">
        <v>0</v>
      </c>
      <c r="U72" s="56">
        <v>0</v>
      </c>
    </row>
    <row r="73" spans="1:21" ht="24">
      <c r="A73" s="1"/>
      <c r="B73" s="1"/>
      <c r="C73" s="50" t="s">
        <v>5</v>
      </c>
      <c r="D73" s="52" t="s">
        <v>34</v>
      </c>
      <c r="E73" s="51" t="s">
        <v>35</v>
      </c>
      <c r="F73" s="52" t="s">
        <v>313</v>
      </c>
      <c r="G73" s="788" t="s">
        <v>314</v>
      </c>
      <c r="H73" s="788"/>
      <c r="I73" s="53" t="s">
        <v>140</v>
      </c>
      <c r="J73" s="90">
        <v>2000</v>
      </c>
      <c r="K73" s="54">
        <f t="shared" si="4"/>
        <v>47000000</v>
      </c>
      <c r="L73" s="54">
        <v>0</v>
      </c>
      <c r="M73" s="54">
        <v>47000000</v>
      </c>
      <c r="N73" s="54">
        <v>0</v>
      </c>
      <c r="O73" s="54">
        <v>0</v>
      </c>
      <c r="P73" s="54">
        <v>0</v>
      </c>
      <c r="Q73" s="778">
        <v>0</v>
      </c>
      <c r="R73" s="779"/>
      <c r="S73" s="54">
        <v>0</v>
      </c>
      <c r="T73" s="54">
        <v>0</v>
      </c>
      <c r="U73" s="56">
        <v>0</v>
      </c>
    </row>
    <row r="74" spans="1:21" ht="24">
      <c r="A74" s="1"/>
      <c r="B74" s="1"/>
      <c r="C74" s="50" t="s">
        <v>5</v>
      </c>
      <c r="D74" s="52" t="s">
        <v>34</v>
      </c>
      <c r="E74" s="51" t="s">
        <v>35</v>
      </c>
      <c r="F74" s="52" t="s">
        <v>313</v>
      </c>
      <c r="G74" s="788" t="s">
        <v>314</v>
      </c>
      <c r="H74" s="788"/>
      <c r="I74" s="53" t="s">
        <v>141</v>
      </c>
      <c r="J74" s="90">
        <v>0</v>
      </c>
      <c r="K74" s="54">
        <v>0</v>
      </c>
      <c r="L74" s="54">
        <v>0</v>
      </c>
      <c r="M74" s="54">
        <v>0</v>
      </c>
      <c r="N74" s="54">
        <v>0</v>
      </c>
      <c r="O74" s="54">
        <v>0</v>
      </c>
      <c r="P74" s="54">
        <v>0</v>
      </c>
      <c r="Q74" s="778">
        <v>0</v>
      </c>
      <c r="R74" s="779"/>
      <c r="S74" s="54">
        <v>0</v>
      </c>
      <c r="T74" s="54">
        <v>0</v>
      </c>
      <c r="U74" s="56">
        <v>0</v>
      </c>
    </row>
    <row r="75" spans="1:21" ht="24">
      <c r="A75" s="1"/>
      <c r="B75" s="1"/>
      <c r="C75" s="50" t="s">
        <v>5</v>
      </c>
      <c r="D75" s="52" t="s">
        <v>34</v>
      </c>
      <c r="E75" s="51" t="s">
        <v>35</v>
      </c>
      <c r="F75" s="52" t="s">
        <v>313</v>
      </c>
      <c r="G75" s="788" t="s">
        <v>314</v>
      </c>
      <c r="H75" s="788"/>
      <c r="I75" s="53" t="s">
        <v>142</v>
      </c>
      <c r="J75" s="90">
        <v>0</v>
      </c>
      <c r="K75" s="54">
        <f t="shared" ref="K75:K107" si="5">SUM(L75:U75)</f>
        <v>0</v>
      </c>
      <c r="L75" s="54">
        <v>0</v>
      </c>
      <c r="M75" s="54">
        <v>0</v>
      </c>
      <c r="N75" s="54">
        <v>0</v>
      </c>
      <c r="O75" s="54">
        <v>0</v>
      </c>
      <c r="P75" s="54">
        <v>0</v>
      </c>
      <c r="Q75" s="778">
        <v>0</v>
      </c>
      <c r="R75" s="779"/>
      <c r="S75" s="54">
        <v>0</v>
      </c>
      <c r="T75" s="54">
        <v>0</v>
      </c>
      <c r="U75" s="56">
        <v>0</v>
      </c>
    </row>
    <row r="76" spans="1:21" ht="24">
      <c r="A76" s="1"/>
      <c r="B76" s="1"/>
      <c r="C76" s="50" t="s">
        <v>5</v>
      </c>
      <c r="D76" s="52" t="s">
        <v>34</v>
      </c>
      <c r="E76" s="51" t="s">
        <v>35</v>
      </c>
      <c r="F76" s="52" t="s">
        <v>315</v>
      </c>
      <c r="G76" s="788" t="s">
        <v>316</v>
      </c>
      <c r="H76" s="788"/>
      <c r="I76" s="53" t="s">
        <v>140</v>
      </c>
      <c r="J76" s="90">
        <v>1800</v>
      </c>
      <c r="K76" s="54">
        <f t="shared" si="5"/>
        <v>3850000</v>
      </c>
      <c r="L76" s="54">
        <v>0</v>
      </c>
      <c r="M76" s="54">
        <v>3850000</v>
      </c>
      <c r="N76" s="54">
        <v>0</v>
      </c>
      <c r="O76" s="54">
        <v>0</v>
      </c>
      <c r="P76" s="54">
        <v>0</v>
      </c>
      <c r="Q76" s="778">
        <v>0</v>
      </c>
      <c r="R76" s="779"/>
      <c r="S76" s="54">
        <v>0</v>
      </c>
      <c r="T76" s="54">
        <v>0</v>
      </c>
      <c r="U76" s="56">
        <v>0</v>
      </c>
    </row>
    <row r="77" spans="1:21" ht="24">
      <c r="A77" s="1"/>
      <c r="B77" s="1"/>
      <c r="C77" s="50" t="s">
        <v>5</v>
      </c>
      <c r="D77" s="52" t="s">
        <v>34</v>
      </c>
      <c r="E77" s="51" t="s">
        <v>35</v>
      </c>
      <c r="F77" s="52" t="s">
        <v>315</v>
      </c>
      <c r="G77" s="788" t="s">
        <v>316</v>
      </c>
      <c r="H77" s="788"/>
      <c r="I77" s="53" t="s">
        <v>141</v>
      </c>
      <c r="J77" s="90">
        <v>0</v>
      </c>
      <c r="K77" s="54">
        <f t="shared" si="5"/>
        <v>0</v>
      </c>
      <c r="L77" s="54">
        <v>0</v>
      </c>
      <c r="M77" s="54">
        <v>0</v>
      </c>
      <c r="N77" s="54">
        <v>0</v>
      </c>
      <c r="O77" s="54">
        <v>0</v>
      </c>
      <c r="P77" s="54">
        <v>0</v>
      </c>
      <c r="Q77" s="778">
        <v>0</v>
      </c>
      <c r="R77" s="779"/>
      <c r="S77" s="54">
        <v>0</v>
      </c>
      <c r="T77" s="54">
        <v>0</v>
      </c>
      <c r="U77" s="56">
        <v>0</v>
      </c>
    </row>
    <row r="78" spans="1:21" ht="24">
      <c r="A78" s="1"/>
      <c r="B78" s="1"/>
      <c r="C78" s="50" t="s">
        <v>5</v>
      </c>
      <c r="D78" s="52" t="s">
        <v>34</v>
      </c>
      <c r="E78" s="51" t="s">
        <v>35</v>
      </c>
      <c r="F78" s="52" t="s">
        <v>315</v>
      </c>
      <c r="G78" s="788" t="s">
        <v>316</v>
      </c>
      <c r="H78" s="788"/>
      <c r="I78" s="53" t="s">
        <v>142</v>
      </c>
      <c r="J78" s="90">
        <v>0</v>
      </c>
      <c r="K78" s="54">
        <f t="shared" si="5"/>
        <v>0</v>
      </c>
      <c r="L78" s="54">
        <v>0</v>
      </c>
      <c r="M78" s="54">
        <v>0</v>
      </c>
      <c r="N78" s="54">
        <v>0</v>
      </c>
      <c r="O78" s="54">
        <v>0</v>
      </c>
      <c r="P78" s="54">
        <v>0</v>
      </c>
      <c r="Q78" s="778">
        <v>0</v>
      </c>
      <c r="R78" s="779"/>
      <c r="S78" s="54">
        <v>0</v>
      </c>
      <c r="T78" s="54">
        <v>0</v>
      </c>
      <c r="U78" s="56">
        <v>0</v>
      </c>
    </row>
    <row r="79" spans="1:21" ht="24">
      <c r="A79" s="1"/>
      <c r="B79" s="1"/>
      <c r="C79" s="50" t="s">
        <v>5</v>
      </c>
      <c r="D79" s="52" t="s">
        <v>34</v>
      </c>
      <c r="E79" s="51" t="s">
        <v>35</v>
      </c>
      <c r="F79" s="52" t="s">
        <v>317</v>
      </c>
      <c r="G79" s="788" t="s">
        <v>318</v>
      </c>
      <c r="H79" s="788"/>
      <c r="I79" s="53" t="s">
        <v>140</v>
      </c>
      <c r="J79" s="90">
        <v>1</v>
      </c>
      <c r="K79" s="54">
        <f t="shared" si="5"/>
        <v>1104000</v>
      </c>
      <c r="L79" s="54">
        <v>0</v>
      </c>
      <c r="M79" s="54">
        <v>1104000</v>
      </c>
      <c r="N79" s="54">
        <v>0</v>
      </c>
      <c r="O79" s="54">
        <v>0</v>
      </c>
      <c r="P79" s="54">
        <v>0</v>
      </c>
      <c r="Q79" s="778">
        <v>0</v>
      </c>
      <c r="R79" s="779"/>
      <c r="S79" s="54">
        <v>0</v>
      </c>
      <c r="T79" s="54">
        <v>0</v>
      </c>
      <c r="U79" s="56">
        <v>0</v>
      </c>
    </row>
    <row r="80" spans="1:21" ht="24">
      <c r="A80" s="1"/>
      <c r="B80" s="1"/>
      <c r="C80" s="50" t="s">
        <v>5</v>
      </c>
      <c r="D80" s="52" t="s">
        <v>34</v>
      </c>
      <c r="E80" s="51" t="s">
        <v>35</v>
      </c>
      <c r="F80" s="52" t="s">
        <v>317</v>
      </c>
      <c r="G80" s="788" t="s">
        <v>318</v>
      </c>
      <c r="H80" s="788"/>
      <c r="I80" s="53" t="s">
        <v>141</v>
      </c>
      <c r="J80" s="90">
        <v>1</v>
      </c>
      <c r="K80" s="54">
        <f t="shared" si="5"/>
        <v>77000</v>
      </c>
      <c r="L80" s="54">
        <v>0</v>
      </c>
      <c r="M80" s="54">
        <v>77000</v>
      </c>
      <c r="N80" s="54">
        <v>0</v>
      </c>
      <c r="O80" s="54">
        <v>0</v>
      </c>
      <c r="P80" s="54">
        <v>0</v>
      </c>
      <c r="Q80" s="778">
        <v>0</v>
      </c>
      <c r="R80" s="779"/>
      <c r="S80" s="54">
        <v>0</v>
      </c>
      <c r="T80" s="54">
        <v>0</v>
      </c>
      <c r="U80" s="56">
        <v>0</v>
      </c>
    </row>
    <row r="81" spans="1:21" ht="24">
      <c r="A81" s="1"/>
      <c r="B81" s="1"/>
      <c r="C81" s="50" t="s">
        <v>5</v>
      </c>
      <c r="D81" s="52" t="s">
        <v>34</v>
      </c>
      <c r="E81" s="51" t="s">
        <v>35</v>
      </c>
      <c r="F81" s="52" t="s">
        <v>317</v>
      </c>
      <c r="G81" s="788" t="s">
        <v>318</v>
      </c>
      <c r="H81" s="788"/>
      <c r="I81" s="53" t="s">
        <v>142</v>
      </c>
      <c r="J81" s="90">
        <v>0</v>
      </c>
      <c r="K81" s="54">
        <f t="shared" si="5"/>
        <v>0</v>
      </c>
      <c r="L81" s="54">
        <v>0</v>
      </c>
      <c r="M81" s="54">
        <v>0</v>
      </c>
      <c r="N81" s="54">
        <v>0</v>
      </c>
      <c r="O81" s="54">
        <v>0</v>
      </c>
      <c r="P81" s="54">
        <v>0</v>
      </c>
      <c r="Q81" s="778">
        <v>0</v>
      </c>
      <c r="R81" s="779"/>
      <c r="S81" s="54">
        <v>0</v>
      </c>
      <c r="T81" s="54">
        <v>0</v>
      </c>
      <c r="U81" s="56">
        <v>0</v>
      </c>
    </row>
    <row r="82" spans="1:21" ht="24">
      <c r="A82" s="1"/>
      <c r="B82" s="1"/>
      <c r="C82" s="50" t="s">
        <v>5</v>
      </c>
      <c r="D82" s="52" t="s">
        <v>34</v>
      </c>
      <c r="E82" s="51" t="s">
        <v>35</v>
      </c>
      <c r="F82" s="52" t="s">
        <v>335</v>
      </c>
      <c r="G82" s="788" t="s">
        <v>367</v>
      </c>
      <c r="H82" s="788"/>
      <c r="I82" s="53" t="s">
        <v>140</v>
      </c>
      <c r="J82" s="90">
        <v>1</v>
      </c>
      <c r="K82" s="54">
        <f t="shared" si="5"/>
        <v>105486000</v>
      </c>
      <c r="L82" s="54">
        <v>0</v>
      </c>
      <c r="M82" s="54">
        <v>105486000</v>
      </c>
      <c r="N82" s="54">
        <v>0</v>
      </c>
      <c r="O82" s="54">
        <v>0</v>
      </c>
      <c r="P82" s="54">
        <v>0</v>
      </c>
      <c r="Q82" s="778">
        <v>0</v>
      </c>
      <c r="R82" s="779"/>
      <c r="S82" s="54">
        <v>0</v>
      </c>
      <c r="T82" s="54">
        <v>0</v>
      </c>
      <c r="U82" s="56">
        <v>0</v>
      </c>
    </row>
    <row r="83" spans="1:21" ht="24">
      <c r="A83" s="1"/>
      <c r="B83" s="1"/>
      <c r="C83" s="50" t="s">
        <v>5</v>
      </c>
      <c r="D83" s="52" t="s">
        <v>34</v>
      </c>
      <c r="E83" s="51" t="s">
        <v>35</v>
      </c>
      <c r="F83" s="52" t="s">
        <v>335</v>
      </c>
      <c r="G83" s="788" t="s">
        <v>367</v>
      </c>
      <c r="H83" s="788"/>
      <c r="I83" s="53" t="s">
        <v>141</v>
      </c>
      <c r="J83" s="90">
        <v>1</v>
      </c>
      <c r="K83" s="54">
        <f t="shared" si="5"/>
        <v>105486000</v>
      </c>
      <c r="L83" s="54">
        <v>0</v>
      </c>
      <c r="M83" s="54">
        <v>105486000</v>
      </c>
      <c r="N83" s="54">
        <v>0</v>
      </c>
      <c r="O83" s="54">
        <v>0</v>
      </c>
      <c r="P83" s="54">
        <v>0</v>
      </c>
      <c r="Q83" s="778">
        <v>0</v>
      </c>
      <c r="R83" s="779"/>
      <c r="S83" s="54">
        <v>0</v>
      </c>
      <c r="T83" s="54">
        <v>0</v>
      </c>
      <c r="U83" s="56">
        <v>0</v>
      </c>
    </row>
    <row r="84" spans="1:21" ht="24">
      <c r="A84" s="1"/>
      <c r="B84" s="1"/>
      <c r="C84" s="50" t="s">
        <v>5</v>
      </c>
      <c r="D84" s="52" t="s">
        <v>34</v>
      </c>
      <c r="E84" s="51" t="s">
        <v>35</v>
      </c>
      <c r="F84" s="52" t="s">
        <v>335</v>
      </c>
      <c r="G84" s="788" t="s">
        <v>367</v>
      </c>
      <c r="H84" s="788"/>
      <c r="I84" s="53" t="s">
        <v>142</v>
      </c>
      <c r="J84" s="90">
        <v>1</v>
      </c>
      <c r="K84" s="54">
        <f t="shared" si="5"/>
        <v>105486000</v>
      </c>
      <c r="L84" s="54">
        <v>0</v>
      </c>
      <c r="M84" s="54">
        <v>105486000</v>
      </c>
      <c r="N84" s="54">
        <v>0</v>
      </c>
      <c r="O84" s="54">
        <v>0</v>
      </c>
      <c r="P84" s="54">
        <v>0</v>
      </c>
      <c r="Q84" s="778">
        <v>0</v>
      </c>
      <c r="R84" s="779"/>
      <c r="S84" s="54">
        <v>0</v>
      </c>
      <c r="T84" s="54">
        <v>0</v>
      </c>
      <c r="U84" s="56">
        <v>0</v>
      </c>
    </row>
    <row r="85" spans="1:21" ht="24">
      <c r="A85" s="1"/>
      <c r="B85" s="1"/>
      <c r="C85" s="50" t="s">
        <v>5</v>
      </c>
      <c r="D85" s="52" t="s">
        <v>34</v>
      </c>
      <c r="E85" s="51" t="s">
        <v>35</v>
      </c>
      <c r="F85" s="52" t="s">
        <v>337</v>
      </c>
      <c r="G85" s="788" t="s">
        <v>368</v>
      </c>
      <c r="H85" s="788"/>
      <c r="I85" s="53" t="s">
        <v>140</v>
      </c>
      <c r="J85" s="90">
        <v>1</v>
      </c>
      <c r="K85" s="54">
        <f t="shared" si="5"/>
        <v>637000</v>
      </c>
      <c r="L85" s="54">
        <v>0</v>
      </c>
      <c r="M85" s="54">
        <v>637000</v>
      </c>
      <c r="N85" s="54">
        <v>0</v>
      </c>
      <c r="O85" s="54">
        <v>0</v>
      </c>
      <c r="P85" s="54">
        <v>0</v>
      </c>
      <c r="Q85" s="778">
        <v>0</v>
      </c>
      <c r="R85" s="779"/>
      <c r="S85" s="54">
        <v>0</v>
      </c>
      <c r="T85" s="54">
        <v>0</v>
      </c>
      <c r="U85" s="56">
        <v>0</v>
      </c>
    </row>
    <row r="86" spans="1:21" ht="24">
      <c r="A86" s="1"/>
      <c r="B86" s="1"/>
      <c r="C86" s="50" t="s">
        <v>5</v>
      </c>
      <c r="D86" s="52" t="s">
        <v>34</v>
      </c>
      <c r="E86" s="51" t="s">
        <v>35</v>
      </c>
      <c r="F86" s="52" t="s">
        <v>337</v>
      </c>
      <c r="G86" s="788" t="s">
        <v>368</v>
      </c>
      <c r="H86" s="788"/>
      <c r="I86" s="53" t="s">
        <v>141</v>
      </c>
      <c r="J86" s="90">
        <v>1</v>
      </c>
      <c r="K86" s="54">
        <f t="shared" si="5"/>
        <v>637000</v>
      </c>
      <c r="L86" s="54">
        <v>0</v>
      </c>
      <c r="M86" s="54">
        <v>637000</v>
      </c>
      <c r="N86" s="54">
        <v>0</v>
      </c>
      <c r="O86" s="54">
        <v>0</v>
      </c>
      <c r="P86" s="54">
        <v>0</v>
      </c>
      <c r="Q86" s="778">
        <v>0</v>
      </c>
      <c r="R86" s="779"/>
      <c r="S86" s="54">
        <v>0</v>
      </c>
      <c r="T86" s="54">
        <v>0</v>
      </c>
      <c r="U86" s="56">
        <v>0</v>
      </c>
    </row>
    <row r="87" spans="1:21" ht="24">
      <c r="A87" s="1"/>
      <c r="B87" s="1"/>
      <c r="C87" s="50" t="s">
        <v>5</v>
      </c>
      <c r="D87" s="52" t="s">
        <v>34</v>
      </c>
      <c r="E87" s="51" t="s">
        <v>35</v>
      </c>
      <c r="F87" s="52" t="s">
        <v>337</v>
      </c>
      <c r="G87" s="788" t="s">
        <v>368</v>
      </c>
      <c r="H87" s="788"/>
      <c r="I87" s="53" t="s">
        <v>142</v>
      </c>
      <c r="J87" s="321">
        <v>0.5</v>
      </c>
      <c r="K87" s="54">
        <f t="shared" si="5"/>
        <v>290780</v>
      </c>
      <c r="L87" s="54">
        <v>0</v>
      </c>
      <c r="M87" s="54">
        <v>290780</v>
      </c>
      <c r="N87" s="54">
        <v>0</v>
      </c>
      <c r="O87" s="54">
        <v>0</v>
      </c>
      <c r="P87" s="54">
        <v>0</v>
      </c>
      <c r="Q87" s="778">
        <v>0</v>
      </c>
      <c r="R87" s="779"/>
      <c r="S87" s="54">
        <v>0</v>
      </c>
      <c r="T87" s="54">
        <v>0</v>
      </c>
      <c r="U87" s="56">
        <v>0</v>
      </c>
    </row>
    <row r="88" spans="1:21" ht="24">
      <c r="A88" s="1"/>
      <c r="B88" s="1"/>
      <c r="C88" s="50" t="s">
        <v>5</v>
      </c>
      <c r="D88" s="52" t="s">
        <v>34</v>
      </c>
      <c r="E88" s="51" t="s">
        <v>35</v>
      </c>
      <c r="F88" s="52" t="s">
        <v>319</v>
      </c>
      <c r="G88" s="788" t="s">
        <v>369</v>
      </c>
      <c r="H88" s="788"/>
      <c r="I88" s="53" t="s">
        <v>140</v>
      </c>
      <c r="J88" s="90">
        <v>1</v>
      </c>
      <c r="K88" s="54">
        <f t="shared" si="5"/>
        <v>45880000</v>
      </c>
      <c r="L88" s="54">
        <v>0</v>
      </c>
      <c r="M88" s="54">
        <v>45880000</v>
      </c>
      <c r="N88" s="54">
        <v>0</v>
      </c>
      <c r="O88" s="54">
        <v>0</v>
      </c>
      <c r="P88" s="54">
        <v>0</v>
      </c>
      <c r="Q88" s="778">
        <v>0</v>
      </c>
      <c r="R88" s="779"/>
      <c r="S88" s="54">
        <v>0</v>
      </c>
      <c r="T88" s="54">
        <v>0</v>
      </c>
      <c r="U88" s="56">
        <v>0</v>
      </c>
    </row>
    <row r="89" spans="1:21" ht="24">
      <c r="A89" s="1"/>
      <c r="B89" s="1"/>
      <c r="C89" s="50" t="s">
        <v>5</v>
      </c>
      <c r="D89" s="52" t="s">
        <v>34</v>
      </c>
      <c r="E89" s="51" t="s">
        <v>35</v>
      </c>
      <c r="F89" s="52" t="s">
        <v>319</v>
      </c>
      <c r="G89" s="788" t="s">
        <v>369</v>
      </c>
      <c r="H89" s="788"/>
      <c r="I89" s="53" t="s">
        <v>141</v>
      </c>
      <c r="J89" s="90">
        <v>1</v>
      </c>
      <c r="K89" s="54">
        <f t="shared" si="5"/>
        <v>45880000</v>
      </c>
      <c r="L89" s="54">
        <v>0</v>
      </c>
      <c r="M89" s="54">
        <v>45880000</v>
      </c>
      <c r="N89" s="54">
        <v>0</v>
      </c>
      <c r="O89" s="54">
        <v>0</v>
      </c>
      <c r="P89" s="54">
        <v>0</v>
      </c>
      <c r="Q89" s="778">
        <v>0</v>
      </c>
      <c r="R89" s="779"/>
      <c r="S89" s="54">
        <v>0</v>
      </c>
      <c r="T89" s="54">
        <v>0</v>
      </c>
      <c r="U89" s="56">
        <v>0</v>
      </c>
    </row>
    <row r="90" spans="1:21" ht="24">
      <c r="A90" s="1"/>
      <c r="B90" s="1"/>
      <c r="C90" s="50" t="s">
        <v>5</v>
      </c>
      <c r="D90" s="52" t="s">
        <v>34</v>
      </c>
      <c r="E90" s="51" t="s">
        <v>35</v>
      </c>
      <c r="F90" s="52" t="s">
        <v>319</v>
      </c>
      <c r="G90" s="788" t="s">
        <v>369</v>
      </c>
      <c r="H90" s="788"/>
      <c r="I90" s="53" t="s">
        <v>142</v>
      </c>
      <c r="J90" s="90">
        <v>1</v>
      </c>
      <c r="K90" s="54">
        <f t="shared" si="5"/>
        <v>42181348</v>
      </c>
      <c r="L90" s="54">
        <v>0</v>
      </c>
      <c r="M90" s="54">
        <v>42181348</v>
      </c>
      <c r="N90" s="54">
        <v>0</v>
      </c>
      <c r="O90" s="54">
        <v>0</v>
      </c>
      <c r="P90" s="54">
        <v>0</v>
      </c>
      <c r="Q90" s="778">
        <v>0</v>
      </c>
      <c r="R90" s="779"/>
      <c r="S90" s="54">
        <v>0</v>
      </c>
      <c r="T90" s="54">
        <v>0</v>
      </c>
      <c r="U90" s="56">
        <v>0</v>
      </c>
    </row>
    <row r="91" spans="1:21" ht="24">
      <c r="A91" s="1"/>
      <c r="B91" s="1"/>
      <c r="C91" s="50" t="s">
        <v>5</v>
      </c>
      <c r="D91" s="52" t="s">
        <v>34</v>
      </c>
      <c r="E91" s="51" t="s">
        <v>35</v>
      </c>
      <c r="F91" s="52" t="s">
        <v>321</v>
      </c>
      <c r="G91" s="788" t="s">
        <v>371</v>
      </c>
      <c r="H91" s="788"/>
      <c r="I91" s="53" t="s">
        <v>140</v>
      </c>
      <c r="J91" s="90">
        <v>18</v>
      </c>
      <c r="K91" s="54">
        <f t="shared" si="5"/>
        <v>108007000</v>
      </c>
      <c r="L91" s="54">
        <v>0</v>
      </c>
      <c r="M91" s="54">
        <v>108007000</v>
      </c>
      <c r="N91" s="54">
        <v>0</v>
      </c>
      <c r="O91" s="54">
        <v>0</v>
      </c>
      <c r="P91" s="54">
        <v>0</v>
      </c>
      <c r="Q91" s="778">
        <v>0</v>
      </c>
      <c r="R91" s="779"/>
      <c r="S91" s="54">
        <v>0</v>
      </c>
      <c r="T91" s="54">
        <v>0</v>
      </c>
      <c r="U91" s="56">
        <v>0</v>
      </c>
    </row>
    <row r="92" spans="1:21" ht="24">
      <c r="A92" s="1"/>
      <c r="B92" s="1"/>
      <c r="C92" s="50" t="s">
        <v>5</v>
      </c>
      <c r="D92" s="52" t="s">
        <v>34</v>
      </c>
      <c r="E92" s="51" t="s">
        <v>35</v>
      </c>
      <c r="F92" s="52" t="s">
        <v>321</v>
      </c>
      <c r="G92" s="788" t="s">
        <v>371</v>
      </c>
      <c r="H92" s="788"/>
      <c r="I92" s="53" t="s">
        <v>141</v>
      </c>
      <c r="J92" s="90">
        <v>18</v>
      </c>
      <c r="K92" s="54">
        <f t="shared" si="5"/>
        <v>108007000</v>
      </c>
      <c r="L92" s="54">
        <v>0</v>
      </c>
      <c r="M92" s="54">
        <v>108007000</v>
      </c>
      <c r="N92" s="54">
        <v>0</v>
      </c>
      <c r="O92" s="54">
        <v>0</v>
      </c>
      <c r="P92" s="54">
        <v>0</v>
      </c>
      <c r="Q92" s="778">
        <v>0</v>
      </c>
      <c r="R92" s="779"/>
      <c r="S92" s="54">
        <v>0</v>
      </c>
      <c r="T92" s="54">
        <v>0</v>
      </c>
      <c r="U92" s="56">
        <v>0</v>
      </c>
    </row>
    <row r="93" spans="1:21" ht="24">
      <c r="A93" s="1"/>
      <c r="B93" s="1"/>
      <c r="C93" s="50" t="s">
        <v>5</v>
      </c>
      <c r="D93" s="52" t="s">
        <v>34</v>
      </c>
      <c r="E93" s="51" t="s">
        <v>35</v>
      </c>
      <c r="F93" s="52" t="s">
        <v>321</v>
      </c>
      <c r="G93" s="788" t="s">
        <v>371</v>
      </c>
      <c r="H93" s="788"/>
      <c r="I93" s="53" t="s">
        <v>142</v>
      </c>
      <c r="J93" s="90">
        <v>18</v>
      </c>
      <c r="K93" s="54">
        <f t="shared" si="5"/>
        <v>108007000</v>
      </c>
      <c r="L93" s="54">
        <v>0</v>
      </c>
      <c r="M93" s="54">
        <v>108007000</v>
      </c>
      <c r="N93" s="54">
        <v>0</v>
      </c>
      <c r="O93" s="54">
        <v>0</v>
      </c>
      <c r="P93" s="54">
        <v>0</v>
      </c>
      <c r="Q93" s="778">
        <v>0</v>
      </c>
      <c r="R93" s="779"/>
      <c r="S93" s="54">
        <v>0</v>
      </c>
      <c r="T93" s="54">
        <v>0</v>
      </c>
      <c r="U93" s="56">
        <v>0</v>
      </c>
    </row>
    <row r="94" spans="1:21" ht="24">
      <c r="A94" s="1"/>
      <c r="B94" s="1"/>
      <c r="C94" s="50" t="s">
        <v>5</v>
      </c>
      <c r="D94" s="52" t="s">
        <v>34</v>
      </c>
      <c r="E94" s="51" t="s">
        <v>35</v>
      </c>
      <c r="F94" s="52" t="s">
        <v>325</v>
      </c>
      <c r="G94" s="788" t="s">
        <v>326</v>
      </c>
      <c r="H94" s="788"/>
      <c r="I94" s="53" t="s">
        <v>140</v>
      </c>
      <c r="J94" s="90">
        <v>1</v>
      </c>
      <c r="K94" s="54">
        <f t="shared" si="5"/>
        <v>15000000</v>
      </c>
      <c r="L94" s="54">
        <v>0</v>
      </c>
      <c r="M94" s="54">
        <v>15000000</v>
      </c>
      <c r="N94" s="54">
        <v>0</v>
      </c>
      <c r="O94" s="54">
        <v>0</v>
      </c>
      <c r="P94" s="54">
        <v>0</v>
      </c>
      <c r="Q94" s="778">
        <v>0</v>
      </c>
      <c r="R94" s="779"/>
      <c r="S94" s="54">
        <v>0</v>
      </c>
      <c r="T94" s="54">
        <v>0</v>
      </c>
      <c r="U94" s="56">
        <v>0</v>
      </c>
    </row>
    <row r="95" spans="1:21" ht="24">
      <c r="A95" s="1"/>
      <c r="B95" s="1"/>
      <c r="C95" s="50" t="s">
        <v>5</v>
      </c>
      <c r="D95" s="52" t="s">
        <v>34</v>
      </c>
      <c r="E95" s="51" t="s">
        <v>35</v>
      </c>
      <c r="F95" s="52" t="s">
        <v>325</v>
      </c>
      <c r="G95" s="788" t="s">
        <v>326</v>
      </c>
      <c r="H95" s="788"/>
      <c r="I95" s="53" t="s">
        <v>141</v>
      </c>
      <c r="J95" s="90">
        <v>1</v>
      </c>
      <c r="K95" s="54">
        <f t="shared" si="5"/>
        <v>13575000</v>
      </c>
      <c r="L95" s="54">
        <v>0</v>
      </c>
      <c r="M95" s="54">
        <v>13575000</v>
      </c>
      <c r="N95" s="54">
        <v>0</v>
      </c>
      <c r="O95" s="54">
        <v>0</v>
      </c>
      <c r="P95" s="54">
        <v>0</v>
      </c>
      <c r="Q95" s="778">
        <v>0</v>
      </c>
      <c r="R95" s="779"/>
      <c r="S95" s="54">
        <v>0</v>
      </c>
      <c r="T95" s="54">
        <v>0</v>
      </c>
      <c r="U95" s="56">
        <v>0</v>
      </c>
    </row>
    <row r="96" spans="1:21" ht="24">
      <c r="A96" s="1"/>
      <c r="B96" s="1"/>
      <c r="C96" s="50" t="s">
        <v>5</v>
      </c>
      <c r="D96" s="52" t="s">
        <v>34</v>
      </c>
      <c r="E96" s="51" t="s">
        <v>35</v>
      </c>
      <c r="F96" s="52" t="s">
        <v>325</v>
      </c>
      <c r="G96" s="788" t="s">
        <v>326</v>
      </c>
      <c r="H96" s="788"/>
      <c r="I96" s="53" t="s">
        <v>142</v>
      </c>
      <c r="J96" s="90">
        <v>1</v>
      </c>
      <c r="K96" s="54">
        <f t="shared" si="5"/>
        <v>13575000</v>
      </c>
      <c r="L96" s="54">
        <v>0</v>
      </c>
      <c r="M96" s="54">
        <v>13575000</v>
      </c>
      <c r="N96" s="54">
        <v>0</v>
      </c>
      <c r="O96" s="54">
        <v>0</v>
      </c>
      <c r="P96" s="54">
        <v>0</v>
      </c>
      <c r="Q96" s="778">
        <v>0</v>
      </c>
      <c r="R96" s="779"/>
      <c r="S96" s="54">
        <v>0</v>
      </c>
      <c r="T96" s="54">
        <v>0</v>
      </c>
      <c r="U96" s="56">
        <v>0</v>
      </c>
    </row>
    <row r="97" spans="1:21" ht="24">
      <c r="A97" s="1"/>
      <c r="B97" s="1"/>
      <c r="C97" s="50" t="s">
        <v>5</v>
      </c>
      <c r="D97" s="52" t="s">
        <v>34</v>
      </c>
      <c r="E97" s="51" t="s">
        <v>35</v>
      </c>
      <c r="F97" s="52" t="s">
        <v>327</v>
      </c>
      <c r="G97" s="788" t="s">
        <v>328</v>
      </c>
      <c r="H97" s="788"/>
      <c r="I97" s="53" t="s">
        <v>140</v>
      </c>
      <c r="J97" s="90">
        <v>1</v>
      </c>
      <c r="K97" s="54">
        <f t="shared" si="5"/>
        <v>937684</v>
      </c>
      <c r="L97" s="54">
        <v>0</v>
      </c>
      <c r="M97" s="54">
        <v>937684</v>
      </c>
      <c r="N97" s="54">
        <v>0</v>
      </c>
      <c r="O97" s="54">
        <v>0</v>
      </c>
      <c r="P97" s="54">
        <v>0</v>
      </c>
      <c r="Q97" s="778">
        <v>0</v>
      </c>
      <c r="R97" s="779"/>
      <c r="S97" s="54">
        <v>0</v>
      </c>
      <c r="T97" s="54">
        <v>0</v>
      </c>
      <c r="U97" s="56">
        <v>0</v>
      </c>
    </row>
    <row r="98" spans="1:21" ht="24">
      <c r="A98" s="1"/>
      <c r="B98" s="1"/>
      <c r="C98" s="50" t="s">
        <v>5</v>
      </c>
      <c r="D98" s="52" t="s">
        <v>34</v>
      </c>
      <c r="E98" s="51" t="s">
        <v>35</v>
      </c>
      <c r="F98" s="52" t="s">
        <v>327</v>
      </c>
      <c r="G98" s="788" t="s">
        <v>328</v>
      </c>
      <c r="H98" s="788"/>
      <c r="I98" s="53" t="s">
        <v>141</v>
      </c>
      <c r="J98" s="90">
        <v>1</v>
      </c>
      <c r="K98" s="54">
        <f t="shared" si="5"/>
        <v>937684</v>
      </c>
      <c r="L98" s="54">
        <v>0</v>
      </c>
      <c r="M98" s="54">
        <v>937684</v>
      </c>
      <c r="N98" s="54">
        <v>0</v>
      </c>
      <c r="O98" s="54">
        <v>0</v>
      </c>
      <c r="P98" s="54">
        <v>0</v>
      </c>
      <c r="Q98" s="778">
        <v>0</v>
      </c>
      <c r="R98" s="779"/>
      <c r="S98" s="54">
        <v>0</v>
      </c>
      <c r="T98" s="54">
        <v>0</v>
      </c>
      <c r="U98" s="56">
        <v>0</v>
      </c>
    </row>
    <row r="99" spans="1:21" ht="24">
      <c r="A99" s="1"/>
      <c r="B99" s="1"/>
      <c r="C99" s="50" t="s">
        <v>5</v>
      </c>
      <c r="D99" s="52" t="s">
        <v>34</v>
      </c>
      <c r="E99" s="51" t="s">
        <v>35</v>
      </c>
      <c r="F99" s="52" t="s">
        <v>327</v>
      </c>
      <c r="G99" s="788" t="s">
        <v>328</v>
      </c>
      <c r="H99" s="788"/>
      <c r="I99" s="53" t="s">
        <v>142</v>
      </c>
      <c r="J99" s="90">
        <v>1</v>
      </c>
      <c r="K99" s="54">
        <f t="shared" si="5"/>
        <v>930713</v>
      </c>
      <c r="L99" s="54">
        <v>0</v>
      </c>
      <c r="M99" s="54">
        <v>930713</v>
      </c>
      <c r="N99" s="54">
        <v>0</v>
      </c>
      <c r="O99" s="54">
        <v>0</v>
      </c>
      <c r="P99" s="54">
        <v>0</v>
      </c>
      <c r="Q99" s="778">
        <v>0</v>
      </c>
      <c r="R99" s="779"/>
      <c r="S99" s="54">
        <v>0</v>
      </c>
      <c r="T99" s="54">
        <v>0</v>
      </c>
      <c r="U99" s="56">
        <v>0</v>
      </c>
    </row>
    <row r="100" spans="1:21" ht="24">
      <c r="A100" s="1"/>
      <c r="B100" s="1"/>
      <c r="C100" s="50" t="s">
        <v>5</v>
      </c>
      <c r="D100" s="52" t="s">
        <v>34</v>
      </c>
      <c r="E100" s="51" t="s">
        <v>35</v>
      </c>
      <c r="F100" s="52" t="s">
        <v>118</v>
      </c>
      <c r="G100" s="788" t="s">
        <v>119</v>
      </c>
      <c r="H100" s="788"/>
      <c r="I100" s="53" t="s">
        <v>140</v>
      </c>
      <c r="J100" s="90">
        <v>13</v>
      </c>
      <c r="K100" s="54">
        <f t="shared" si="5"/>
        <v>15900000</v>
      </c>
      <c r="L100" s="54">
        <v>0</v>
      </c>
      <c r="M100" s="54">
        <v>15900000</v>
      </c>
      <c r="N100" s="54">
        <v>0</v>
      </c>
      <c r="O100" s="54">
        <v>0</v>
      </c>
      <c r="P100" s="54">
        <v>0</v>
      </c>
      <c r="Q100" s="778">
        <v>0</v>
      </c>
      <c r="R100" s="779"/>
      <c r="S100" s="54">
        <v>0</v>
      </c>
      <c r="T100" s="54">
        <v>0</v>
      </c>
      <c r="U100" s="56">
        <v>0</v>
      </c>
    </row>
    <row r="101" spans="1:21" ht="24">
      <c r="A101" s="1"/>
      <c r="B101" s="1"/>
      <c r="C101" s="50" t="s">
        <v>5</v>
      </c>
      <c r="D101" s="52" t="s">
        <v>34</v>
      </c>
      <c r="E101" s="51" t="s">
        <v>35</v>
      </c>
      <c r="F101" s="52" t="s">
        <v>118</v>
      </c>
      <c r="G101" s="788" t="s">
        <v>119</v>
      </c>
      <c r="H101" s="788"/>
      <c r="I101" s="53" t="s">
        <v>141</v>
      </c>
      <c r="J101" s="90">
        <v>0</v>
      </c>
      <c r="K101" s="54">
        <f t="shared" si="5"/>
        <v>0</v>
      </c>
      <c r="L101" s="54">
        <v>0</v>
      </c>
      <c r="M101" s="54">
        <v>0</v>
      </c>
      <c r="N101" s="54">
        <v>0</v>
      </c>
      <c r="O101" s="54">
        <v>0</v>
      </c>
      <c r="P101" s="54">
        <v>0</v>
      </c>
      <c r="Q101" s="778">
        <v>0</v>
      </c>
      <c r="R101" s="779"/>
      <c r="S101" s="54">
        <v>0</v>
      </c>
      <c r="T101" s="54">
        <v>0</v>
      </c>
      <c r="U101" s="56">
        <v>0</v>
      </c>
    </row>
    <row r="102" spans="1:21" ht="24">
      <c r="A102" s="1"/>
      <c r="B102" s="1"/>
      <c r="C102" s="50" t="s">
        <v>5</v>
      </c>
      <c r="D102" s="52" t="s">
        <v>34</v>
      </c>
      <c r="E102" s="51" t="s">
        <v>35</v>
      </c>
      <c r="F102" s="52" t="s">
        <v>118</v>
      </c>
      <c r="G102" s="788" t="s">
        <v>119</v>
      </c>
      <c r="H102" s="788"/>
      <c r="I102" s="53" t="s">
        <v>142</v>
      </c>
      <c r="J102" s="90">
        <v>0</v>
      </c>
      <c r="K102" s="54">
        <f t="shared" si="5"/>
        <v>0</v>
      </c>
      <c r="L102" s="54">
        <v>0</v>
      </c>
      <c r="M102" s="54">
        <v>0</v>
      </c>
      <c r="N102" s="54">
        <v>0</v>
      </c>
      <c r="O102" s="54">
        <v>0</v>
      </c>
      <c r="P102" s="54">
        <v>0</v>
      </c>
      <c r="Q102" s="778">
        <v>0</v>
      </c>
      <c r="R102" s="779"/>
      <c r="S102" s="54">
        <v>0</v>
      </c>
      <c r="T102" s="54">
        <v>0</v>
      </c>
      <c r="U102" s="56">
        <v>0</v>
      </c>
    </row>
    <row r="103" spans="1:21">
      <c r="A103" s="1"/>
      <c r="B103" s="1"/>
      <c r="C103" s="50"/>
      <c r="D103" s="52"/>
      <c r="E103" s="51"/>
      <c r="F103" s="52"/>
      <c r="G103" s="788" t="s">
        <v>199</v>
      </c>
      <c r="H103" s="788"/>
      <c r="I103" s="53" t="s">
        <v>140</v>
      </c>
      <c r="J103" s="61"/>
      <c r="K103" s="54">
        <f t="shared" si="5"/>
        <v>2582540000</v>
      </c>
      <c r="L103" s="54">
        <v>0</v>
      </c>
      <c r="M103" s="54">
        <f>M43+M46+M49+M52+M55+M58+M61+M64+M67+M70+M73+M76+M79+M82+M85+M88+M91+M94+M97+M100</f>
        <v>358000000</v>
      </c>
      <c r="N103" s="54">
        <f t="shared" ref="N103:U105" si="6">N43+N46+N49+N52+N55+N58+N61+N64+N67+N70+N73+N76+N79+N82+N85+N88+N91+N94+N97+N100</f>
        <v>1345129000</v>
      </c>
      <c r="O103" s="54">
        <f>O43+O46+O49+O52+O55+O58+O61+O64+O67+O70+O73+O76+O79+O82+O85+O88+O91+O94+O97+O100</f>
        <v>215300000</v>
      </c>
      <c r="P103" s="54">
        <f t="shared" si="6"/>
        <v>664111000</v>
      </c>
      <c r="Q103" s="54">
        <f t="shared" si="6"/>
        <v>0</v>
      </c>
      <c r="R103" s="54">
        <f t="shared" si="6"/>
        <v>0</v>
      </c>
      <c r="S103" s="54">
        <f t="shared" si="6"/>
        <v>0</v>
      </c>
      <c r="T103" s="54">
        <f t="shared" si="6"/>
        <v>0</v>
      </c>
      <c r="U103" s="56">
        <f t="shared" si="6"/>
        <v>0</v>
      </c>
    </row>
    <row r="104" spans="1:21">
      <c r="A104" s="1"/>
      <c r="B104" s="1"/>
      <c r="C104" s="50"/>
      <c r="D104" s="52"/>
      <c r="E104" s="51"/>
      <c r="F104" s="52"/>
      <c r="G104" s="788" t="s">
        <v>199</v>
      </c>
      <c r="H104" s="788"/>
      <c r="I104" s="53" t="s">
        <v>141</v>
      </c>
      <c r="J104" s="61"/>
      <c r="K104" s="54">
        <f t="shared" si="5"/>
        <v>2954941910</v>
      </c>
      <c r="L104" s="54">
        <v>0</v>
      </c>
      <c r="M104" s="54">
        <f>M44+M47+M50+M53+M56+M59+M62+M65+M68+M71+M74+M77+M80+M83+M86+M89+M92+M95+M98+M101</f>
        <v>288798000</v>
      </c>
      <c r="N104" s="54">
        <f t="shared" si="6"/>
        <v>1435049000</v>
      </c>
      <c r="O104" s="54">
        <f t="shared" si="6"/>
        <v>240380000</v>
      </c>
      <c r="P104" s="54">
        <f t="shared" si="6"/>
        <v>984884000</v>
      </c>
      <c r="Q104" s="54">
        <f t="shared" si="6"/>
        <v>0</v>
      </c>
      <c r="R104" s="54">
        <f t="shared" si="6"/>
        <v>0</v>
      </c>
      <c r="S104" s="54">
        <f t="shared" si="6"/>
        <v>0</v>
      </c>
      <c r="T104" s="54">
        <f t="shared" si="6"/>
        <v>0</v>
      </c>
      <c r="U104" s="56">
        <f>U44+U47+U50+U53+U56+U59+U62+U65+U68+U71+U74+U77+U80+U83+U86+U89+U92+U95+U98+U101</f>
        <v>5830910</v>
      </c>
    </row>
    <row r="105" spans="1:21">
      <c r="A105" s="1"/>
      <c r="B105" s="1"/>
      <c r="C105" s="50"/>
      <c r="D105" s="52"/>
      <c r="E105" s="51"/>
      <c r="F105" s="52"/>
      <c r="G105" s="788" t="s">
        <v>199</v>
      </c>
      <c r="H105" s="788"/>
      <c r="I105" s="53" t="s">
        <v>142</v>
      </c>
      <c r="J105" s="61"/>
      <c r="K105" s="54">
        <f t="shared" si="5"/>
        <v>2917243579</v>
      </c>
      <c r="L105" s="54">
        <v>0</v>
      </c>
      <c r="M105" s="54">
        <f>M45+M48+M51+M54+M57+M60+M63+M66+M69+M72+M75+M78+M81+M84+M87+M90+M93+M96+M99+M102</f>
        <v>284666389</v>
      </c>
      <c r="N105" s="54">
        <f t="shared" si="6"/>
        <v>1427137077</v>
      </c>
      <c r="O105" s="54">
        <f t="shared" si="6"/>
        <v>237148450</v>
      </c>
      <c r="P105" s="54">
        <f t="shared" si="6"/>
        <v>964322969</v>
      </c>
      <c r="Q105" s="54">
        <f t="shared" si="6"/>
        <v>0</v>
      </c>
      <c r="R105" s="54">
        <f t="shared" si="6"/>
        <v>0</v>
      </c>
      <c r="S105" s="54">
        <f t="shared" si="6"/>
        <v>0</v>
      </c>
      <c r="T105" s="54">
        <f t="shared" si="6"/>
        <v>0</v>
      </c>
      <c r="U105" s="56">
        <f t="shared" si="6"/>
        <v>3968694</v>
      </c>
    </row>
    <row r="106" spans="1:21" ht="24">
      <c r="A106" s="1"/>
      <c r="B106" s="1"/>
      <c r="C106" s="50" t="s">
        <v>5</v>
      </c>
      <c r="D106" s="52" t="s">
        <v>34</v>
      </c>
      <c r="E106" s="51" t="s">
        <v>35</v>
      </c>
      <c r="F106" s="52" t="s">
        <v>297</v>
      </c>
      <c r="G106" s="788" t="s">
        <v>298</v>
      </c>
      <c r="H106" s="788"/>
      <c r="I106" s="53" t="s">
        <v>142</v>
      </c>
      <c r="J106" s="61"/>
      <c r="K106" s="54">
        <f t="shared" si="5"/>
        <v>1047052</v>
      </c>
      <c r="L106" s="54">
        <v>0</v>
      </c>
      <c r="M106" s="54">
        <v>0</v>
      </c>
      <c r="N106" s="54">
        <v>0</v>
      </c>
      <c r="O106" s="54">
        <v>0</v>
      </c>
      <c r="P106" s="54">
        <v>1047052</v>
      </c>
      <c r="Q106" s="778">
        <v>0</v>
      </c>
      <c r="R106" s="779"/>
      <c r="S106" s="54">
        <v>0</v>
      </c>
      <c r="T106" s="54">
        <v>0</v>
      </c>
      <c r="U106" s="56">
        <v>0</v>
      </c>
    </row>
    <row r="107" spans="1:21" ht="33" customHeight="1">
      <c r="A107" s="1"/>
      <c r="B107" s="1"/>
      <c r="C107" s="50"/>
      <c r="D107" s="52"/>
      <c r="E107" s="51"/>
      <c r="F107" s="52"/>
      <c r="G107" s="788" t="s">
        <v>372</v>
      </c>
      <c r="H107" s="788"/>
      <c r="I107" s="53" t="s">
        <v>142</v>
      </c>
      <c r="J107" s="61"/>
      <c r="K107" s="54">
        <f t="shared" si="5"/>
        <v>1047052</v>
      </c>
      <c r="L107" s="54">
        <v>0</v>
      </c>
      <c r="M107" s="54">
        <v>0</v>
      </c>
      <c r="N107" s="54">
        <v>0</v>
      </c>
      <c r="O107" s="54">
        <v>0</v>
      </c>
      <c r="P107" s="54">
        <f>P106</f>
        <v>1047052</v>
      </c>
      <c r="Q107" s="778">
        <v>0</v>
      </c>
      <c r="R107" s="779"/>
      <c r="S107" s="54">
        <v>0</v>
      </c>
      <c r="T107" s="54">
        <v>0</v>
      </c>
      <c r="U107" s="56">
        <v>0</v>
      </c>
    </row>
    <row r="108" spans="1:21">
      <c r="A108" s="1"/>
      <c r="B108" s="789"/>
      <c r="C108" s="789"/>
      <c r="D108" s="1"/>
      <c r="E108" s="1"/>
      <c r="F108" s="1"/>
      <c r="G108" s="1"/>
      <c r="H108" s="1"/>
      <c r="I108" s="1"/>
      <c r="J108" s="1"/>
      <c r="K108" s="1"/>
      <c r="L108" s="1"/>
      <c r="M108" s="1"/>
      <c r="N108" s="1"/>
      <c r="O108" s="1"/>
      <c r="P108" s="1"/>
      <c r="Q108" s="1"/>
      <c r="R108" s="1"/>
      <c r="S108" s="1"/>
      <c r="T108" s="1"/>
      <c r="U108" s="1"/>
    </row>
    <row r="112" spans="1:21" ht="18">
      <c r="A112" s="1"/>
      <c r="B112" s="1"/>
      <c r="C112" s="784" t="s">
        <v>1308</v>
      </c>
      <c r="D112" s="784"/>
      <c r="E112" s="784"/>
      <c r="F112" s="784"/>
      <c r="G112" s="784"/>
      <c r="H112" s="784"/>
      <c r="I112" s="784"/>
      <c r="J112" s="784"/>
      <c r="K112" s="784"/>
      <c r="L112" s="784"/>
      <c r="M112" s="784"/>
      <c r="N112" s="784"/>
      <c r="O112" s="784"/>
      <c r="P112" s="784"/>
      <c r="Q112" s="784"/>
      <c r="R112" s="784"/>
      <c r="S112" s="784"/>
      <c r="T112" s="784"/>
    </row>
    <row r="113" spans="1:20" ht="15.75" thickBot="1">
      <c r="A113" s="1"/>
      <c r="B113" s="1"/>
      <c r="C113" s="785" t="s">
        <v>1311</v>
      </c>
      <c r="D113" s="785"/>
      <c r="E113" s="785"/>
      <c r="F113" s="785"/>
      <c r="G113" s="785"/>
      <c r="H113" s="785"/>
      <c r="I113" s="785"/>
      <c r="J113" s="785"/>
      <c r="K113" s="785"/>
      <c r="L113" s="785"/>
      <c r="M113" s="785"/>
      <c r="N113" s="785"/>
      <c r="O113" s="785"/>
      <c r="P113" s="785"/>
      <c r="Q113" s="785"/>
      <c r="R113" s="785"/>
      <c r="S113" s="785"/>
      <c r="T113" s="785"/>
    </row>
    <row r="114" spans="1:20" ht="16.5" thickTop="1" thickBot="1">
      <c r="A114" s="808"/>
      <c r="B114" s="808"/>
      <c r="C114" s="812" t="s">
        <v>121</v>
      </c>
      <c r="D114" s="813" t="s">
        <v>30</v>
      </c>
      <c r="E114" s="813" t="s">
        <v>122</v>
      </c>
      <c r="F114" s="813" t="s">
        <v>187</v>
      </c>
      <c r="G114" s="814" t="s">
        <v>150</v>
      </c>
      <c r="H114" s="814"/>
      <c r="I114" s="813" t="s">
        <v>188</v>
      </c>
      <c r="J114" s="813" t="s">
        <v>189</v>
      </c>
      <c r="K114" s="815" t="s">
        <v>126</v>
      </c>
      <c r="L114" s="815"/>
      <c r="M114" s="815"/>
      <c r="N114" s="815"/>
      <c r="O114" s="815"/>
      <c r="P114" s="815"/>
      <c r="Q114" s="815"/>
      <c r="R114" s="815"/>
      <c r="S114" s="815"/>
      <c r="T114" s="815"/>
    </row>
    <row r="115" spans="1:20" ht="16.5" thickTop="1" thickBot="1">
      <c r="A115" s="1"/>
      <c r="B115" s="1"/>
      <c r="C115" s="812"/>
      <c r="D115" s="813"/>
      <c r="E115" s="813"/>
      <c r="F115" s="813"/>
      <c r="G115" s="814"/>
      <c r="H115" s="814"/>
      <c r="I115" s="813"/>
      <c r="J115" s="813"/>
      <c r="K115" s="816" t="s">
        <v>127</v>
      </c>
      <c r="L115" s="47" t="s">
        <v>66</v>
      </c>
      <c r="M115" s="47" t="s">
        <v>68</v>
      </c>
      <c r="N115" s="47" t="s">
        <v>51</v>
      </c>
      <c r="O115" s="47" t="s">
        <v>53</v>
      </c>
      <c r="P115" s="47" t="s">
        <v>55</v>
      </c>
      <c r="Q115" s="58" t="s">
        <v>57</v>
      </c>
      <c r="R115" s="47" t="s">
        <v>59</v>
      </c>
      <c r="S115" s="47" t="s">
        <v>61</v>
      </c>
      <c r="T115" s="48" t="s">
        <v>63</v>
      </c>
    </row>
    <row r="116" spans="1:20" ht="27.75" thickTop="1">
      <c r="A116" s="1"/>
      <c r="B116" s="1"/>
      <c r="C116" s="812"/>
      <c r="D116" s="813"/>
      <c r="E116" s="813"/>
      <c r="F116" s="813"/>
      <c r="G116" s="814"/>
      <c r="H116" s="814"/>
      <c r="I116" s="813"/>
      <c r="J116" s="813"/>
      <c r="K116" s="816"/>
      <c r="L116" s="49" t="s">
        <v>190</v>
      </c>
      <c r="M116" s="49" t="s">
        <v>191</v>
      </c>
      <c r="N116" s="49" t="s">
        <v>131</v>
      </c>
      <c r="O116" s="49" t="s">
        <v>192</v>
      </c>
      <c r="P116" s="49" t="s">
        <v>193</v>
      </c>
      <c r="Q116" s="59" t="s">
        <v>194</v>
      </c>
      <c r="R116" s="49" t="s">
        <v>195</v>
      </c>
      <c r="S116" s="49" t="s">
        <v>196</v>
      </c>
      <c r="T116" s="60" t="s">
        <v>197</v>
      </c>
    </row>
    <row r="117" spans="1:20">
      <c r="A117" s="1"/>
      <c r="B117" s="1"/>
      <c r="C117" s="50" t="s">
        <v>5</v>
      </c>
      <c r="D117" s="52" t="s">
        <v>36</v>
      </c>
      <c r="E117" s="51" t="s">
        <v>37</v>
      </c>
      <c r="F117" s="52" t="s">
        <v>461</v>
      </c>
      <c r="G117" s="788" t="s">
        <v>462</v>
      </c>
      <c r="H117" s="788"/>
      <c r="I117" s="53" t="s">
        <v>140</v>
      </c>
      <c r="J117" s="61">
        <v>7</v>
      </c>
      <c r="K117" s="54">
        <f t="shared" ref="K117:K140" si="7">SUM(L117:T117)</f>
        <v>184164000</v>
      </c>
      <c r="L117" s="54">
        <v>0</v>
      </c>
      <c r="M117" s="54">
        <v>0</v>
      </c>
      <c r="N117" s="54">
        <v>139800000</v>
      </c>
      <c r="O117" s="54">
        <v>22364000</v>
      </c>
      <c r="P117" s="54">
        <v>22000000</v>
      </c>
      <c r="Q117" s="62">
        <v>0</v>
      </c>
      <c r="R117" s="54">
        <v>0</v>
      </c>
      <c r="S117" s="54">
        <v>0</v>
      </c>
      <c r="T117" s="56">
        <v>0</v>
      </c>
    </row>
    <row r="118" spans="1:20">
      <c r="A118" s="1"/>
      <c r="B118" s="1"/>
      <c r="C118" s="50" t="s">
        <v>5</v>
      </c>
      <c r="D118" s="52" t="s">
        <v>36</v>
      </c>
      <c r="E118" s="51" t="s">
        <v>37</v>
      </c>
      <c r="F118" s="52" t="s">
        <v>461</v>
      </c>
      <c r="G118" s="788" t="s">
        <v>462</v>
      </c>
      <c r="H118" s="788"/>
      <c r="I118" s="53" t="s">
        <v>141</v>
      </c>
      <c r="J118" s="61">
        <v>6</v>
      </c>
      <c r="K118" s="54">
        <f t="shared" si="7"/>
        <v>153364000</v>
      </c>
      <c r="L118" s="54">
        <v>0</v>
      </c>
      <c r="M118" s="54">
        <v>0</v>
      </c>
      <c r="N118" s="54">
        <v>111800000</v>
      </c>
      <c r="O118" s="54">
        <v>19364000</v>
      </c>
      <c r="P118" s="54">
        <v>22000000</v>
      </c>
      <c r="Q118" s="62">
        <v>0</v>
      </c>
      <c r="R118" s="54">
        <v>0</v>
      </c>
      <c r="S118" s="54">
        <v>0</v>
      </c>
      <c r="T118" s="56">
        <v>200000</v>
      </c>
    </row>
    <row r="119" spans="1:20">
      <c r="A119" s="1"/>
      <c r="B119" s="1"/>
      <c r="C119" s="50" t="s">
        <v>5</v>
      </c>
      <c r="D119" s="52" t="s">
        <v>36</v>
      </c>
      <c r="E119" s="51" t="s">
        <v>37</v>
      </c>
      <c r="F119" s="52" t="s">
        <v>461</v>
      </c>
      <c r="G119" s="788" t="s">
        <v>462</v>
      </c>
      <c r="H119" s="788"/>
      <c r="I119" s="53" t="s">
        <v>142</v>
      </c>
      <c r="J119" s="61">
        <v>6</v>
      </c>
      <c r="K119" s="54">
        <f t="shared" si="7"/>
        <v>148958946</v>
      </c>
      <c r="L119" s="54">
        <v>0</v>
      </c>
      <c r="M119" s="54">
        <v>0</v>
      </c>
      <c r="N119" s="54">
        <v>110813017</v>
      </c>
      <c r="O119" s="54">
        <v>18489752</v>
      </c>
      <c r="P119" s="54">
        <v>19492177</v>
      </c>
      <c r="Q119" s="62">
        <v>0</v>
      </c>
      <c r="R119" s="54">
        <v>0</v>
      </c>
      <c r="S119" s="54">
        <v>0</v>
      </c>
      <c r="T119" s="56">
        <v>164000</v>
      </c>
    </row>
    <row r="120" spans="1:20" ht="24" customHeight="1">
      <c r="A120" s="1"/>
      <c r="B120" s="1"/>
      <c r="C120" s="50" t="s">
        <v>5</v>
      </c>
      <c r="D120" s="52" t="s">
        <v>36</v>
      </c>
      <c r="E120" s="51" t="s">
        <v>37</v>
      </c>
      <c r="F120" s="52" t="s">
        <v>463</v>
      </c>
      <c r="G120" s="788" t="s">
        <v>464</v>
      </c>
      <c r="H120" s="788"/>
      <c r="I120" s="53" t="s">
        <v>140</v>
      </c>
      <c r="J120" s="61">
        <v>2500</v>
      </c>
      <c r="K120" s="54">
        <f t="shared" si="7"/>
        <v>17000000</v>
      </c>
      <c r="L120" s="54">
        <v>0</v>
      </c>
      <c r="M120" s="54">
        <v>0</v>
      </c>
      <c r="N120" s="54">
        <v>0</v>
      </c>
      <c r="O120" s="54">
        <v>0</v>
      </c>
      <c r="P120" s="54">
        <v>17000000</v>
      </c>
      <c r="Q120" s="62">
        <v>0</v>
      </c>
      <c r="R120" s="54">
        <v>0</v>
      </c>
      <c r="S120" s="54">
        <v>0</v>
      </c>
      <c r="T120" s="56">
        <v>0</v>
      </c>
    </row>
    <row r="121" spans="1:20" ht="23.25" customHeight="1">
      <c r="A121" s="1"/>
      <c r="B121" s="1"/>
      <c r="C121" s="50" t="s">
        <v>5</v>
      </c>
      <c r="D121" s="52" t="s">
        <v>36</v>
      </c>
      <c r="E121" s="51" t="s">
        <v>37</v>
      </c>
      <c r="F121" s="52" t="s">
        <v>463</v>
      </c>
      <c r="G121" s="788" t="s">
        <v>464</v>
      </c>
      <c r="H121" s="788"/>
      <c r="I121" s="53" t="s">
        <v>141</v>
      </c>
      <c r="J121" s="61">
        <v>2100</v>
      </c>
      <c r="K121" s="54">
        <f t="shared" si="7"/>
        <v>14000000</v>
      </c>
      <c r="L121" s="54">
        <v>0</v>
      </c>
      <c r="M121" s="54">
        <v>0</v>
      </c>
      <c r="N121" s="54">
        <v>0</v>
      </c>
      <c r="O121" s="54">
        <v>0</v>
      </c>
      <c r="P121" s="54">
        <v>14000000</v>
      </c>
      <c r="Q121" s="62">
        <v>0</v>
      </c>
      <c r="R121" s="54">
        <v>0</v>
      </c>
      <c r="S121" s="54">
        <v>0</v>
      </c>
      <c r="T121" s="56">
        <v>0</v>
      </c>
    </row>
    <row r="122" spans="1:20" ht="36" customHeight="1">
      <c r="A122" s="1"/>
      <c r="B122" s="1"/>
      <c r="C122" s="50" t="s">
        <v>5</v>
      </c>
      <c r="D122" s="52" t="s">
        <v>36</v>
      </c>
      <c r="E122" s="51" t="s">
        <v>37</v>
      </c>
      <c r="F122" s="52" t="s">
        <v>463</v>
      </c>
      <c r="G122" s="788" t="s">
        <v>464</v>
      </c>
      <c r="H122" s="788"/>
      <c r="I122" s="53" t="s">
        <v>142</v>
      </c>
      <c r="J122" s="61">
        <v>2089</v>
      </c>
      <c r="K122" s="54">
        <f t="shared" si="7"/>
        <v>13934018</v>
      </c>
      <c r="L122" s="54">
        <v>0</v>
      </c>
      <c r="M122" s="54">
        <v>0</v>
      </c>
      <c r="N122" s="54">
        <v>0</v>
      </c>
      <c r="O122" s="54">
        <v>0</v>
      </c>
      <c r="P122" s="54">
        <v>13934018</v>
      </c>
      <c r="Q122" s="62">
        <v>0</v>
      </c>
      <c r="R122" s="54">
        <v>0</v>
      </c>
      <c r="S122" s="54">
        <v>0</v>
      </c>
      <c r="T122" s="56">
        <v>0</v>
      </c>
    </row>
    <row r="123" spans="1:20" ht="36.75" customHeight="1">
      <c r="A123" s="1"/>
      <c r="B123" s="1"/>
      <c r="C123" s="50" t="s">
        <v>5</v>
      </c>
      <c r="D123" s="52" t="s">
        <v>36</v>
      </c>
      <c r="E123" s="51" t="s">
        <v>37</v>
      </c>
      <c r="F123" s="52" t="s">
        <v>465</v>
      </c>
      <c r="G123" s="788" t="s">
        <v>487</v>
      </c>
      <c r="H123" s="788"/>
      <c r="I123" s="53" t="s">
        <v>140</v>
      </c>
      <c r="J123" s="61">
        <v>2</v>
      </c>
      <c r="K123" s="54">
        <f t="shared" si="7"/>
        <v>3500000</v>
      </c>
      <c r="L123" s="54">
        <v>0</v>
      </c>
      <c r="M123" s="54">
        <v>0</v>
      </c>
      <c r="N123" s="54">
        <v>0</v>
      </c>
      <c r="O123" s="54">
        <v>0</v>
      </c>
      <c r="P123" s="54">
        <v>3500000</v>
      </c>
      <c r="Q123" s="62">
        <v>0</v>
      </c>
      <c r="R123" s="54">
        <v>0</v>
      </c>
      <c r="S123" s="54">
        <v>0</v>
      </c>
      <c r="T123" s="56">
        <v>0</v>
      </c>
    </row>
    <row r="124" spans="1:20" ht="36.75" customHeight="1">
      <c r="A124" s="1"/>
      <c r="B124" s="1"/>
      <c r="C124" s="50" t="s">
        <v>5</v>
      </c>
      <c r="D124" s="52" t="s">
        <v>36</v>
      </c>
      <c r="E124" s="51" t="s">
        <v>37</v>
      </c>
      <c r="F124" s="52" t="s">
        <v>465</v>
      </c>
      <c r="G124" s="788" t="s">
        <v>487</v>
      </c>
      <c r="H124" s="788"/>
      <c r="I124" s="53" t="s">
        <v>141</v>
      </c>
      <c r="J124" s="61">
        <v>2</v>
      </c>
      <c r="K124" s="54">
        <f t="shared" si="7"/>
        <v>2500000</v>
      </c>
      <c r="L124" s="54">
        <v>0</v>
      </c>
      <c r="M124" s="54">
        <v>0</v>
      </c>
      <c r="N124" s="54">
        <v>0</v>
      </c>
      <c r="O124" s="54">
        <v>0</v>
      </c>
      <c r="P124" s="54">
        <v>2500000</v>
      </c>
      <c r="Q124" s="62">
        <v>0</v>
      </c>
      <c r="R124" s="54">
        <v>0</v>
      </c>
      <c r="S124" s="54">
        <v>0</v>
      </c>
      <c r="T124" s="56">
        <v>0</v>
      </c>
    </row>
    <row r="125" spans="1:20" ht="36.75" customHeight="1">
      <c r="A125" s="1"/>
      <c r="B125" s="1"/>
      <c r="C125" s="50" t="s">
        <v>5</v>
      </c>
      <c r="D125" s="52" t="s">
        <v>36</v>
      </c>
      <c r="E125" s="51" t="s">
        <v>37</v>
      </c>
      <c r="F125" s="52" t="s">
        <v>465</v>
      </c>
      <c r="G125" s="788" t="s">
        <v>487</v>
      </c>
      <c r="H125" s="788"/>
      <c r="I125" s="53" t="s">
        <v>142</v>
      </c>
      <c r="J125" s="61">
        <v>2</v>
      </c>
      <c r="K125" s="54">
        <f t="shared" si="7"/>
        <v>2422559</v>
      </c>
      <c r="L125" s="54">
        <v>0</v>
      </c>
      <c r="M125" s="54">
        <v>0</v>
      </c>
      <c r="N125" s="54">
        <v>0</v>
      </c>
      <c r="O125" s="54">
        <v>0</v>
      </c>
      <c r="P125" s="54">
        <v>2422559</v>
      </c>
      <c r="Q125" s="62">
        <v>0</v>
      </c>
      <c r="R125" s="54">
        <v>0</v>
      </c>
      <c r="S125" s="54">
        <v>0</v>
      </c>
      <c r="T125" s="56">
        <v>0</v>
      </c>
    </row>
    <row r="126" spans="1:20">
      <c r="A126" s="1"/>
      <c r="B126" s="1"/>
      <c r="C126" s="50" t="s">
        <v>5</v>
      </c>
      <c r="D126" s="52" t="s">
        <v>36</v>
      </c>
      <c r="E126" s="51" t="s">
        <v>37</v>
      </c>
      <c r="F126" s="52" t="s">
        <v>467</v>
      </c>
      <c r="G126" s="788" t="s">
        <v>468</v>
      </c>
      <c r="H126" s="788"/>
      <c r="I126" s="53" t="s">
        <v>140</v>
      </c>
      <c r="J126" s="61">
        <v>5000</v>
      </c>
      <c r="K126" s="54">
        <f t="shared" si="7"/>
        <v>11000000</v>
      </c>
      <c r="L126" s="54">
        <v>0</v>
      </c>
      <c r="M126" s="54">
        <v>0</v>
      </c>
      <c r="N126" s="54">
        <v>0</v>
      </c>
      <c r="O126" s="54">
        <v>0</v>
      </c>
      <c r="P126" s="54">
        <v>11000000</v>
      </c>
      <c r="Q126" s="62">
        <v>0</v>
      </c>
      <c r="R126" s="54">
        <v>0</v>
      </c>
      <c r="S126" s="54">
        <v>0</v>
      </c>
      <c r="T126" s="56">
        <v>0</v>
      </c>
    </row>
    <row r="127" spans="1:20">
      <c r="A127" s="1"/>
      <c r="B127" s="1"/>
      <c r="C127" s="50" t="s">
        <v>5</v>
      </c>
      <c r="D127" s="52" t="s">
        <v>36</v>
      </c>
      <c r="E127" s="51" t="s">
        <v>37</v>
      </c>
      <c r="F127" s="52" t="s">
        <v>467</v>
      </c>
      <c r="G127" s="788" t="s">
        <v>468</v>
      </c>
      <c r="H127" s="788"/>
      <c r="I127" s="53" t="s">
        <v>141</v>
      </c>
      <c r="J127" s="61">
        <v>4700</v>
      </c>
      <c r="K127" s="54">
        <f t="shared" si="7"/>
        <v>10000000</v>
      </c>
      <c r="L127" s="54">
        <v>0</v>
      </c>
      <c r="M127" s="54">
        <v>0</v>
      </c>
      <c r="N127" s="54">
        <v>0</v>
      </c>
      <c r="O127" s="54">
        <v>0</v>
      </c>
      <c r="P127" s="54">
        <v>10000000</v>
      </c>
      <c r="Q127" s="62">
        <v>0</v>
      </c>
      <c r="R127" s="54">
        <v>0</v>
      </c>
      <c r="S127" s="54">
        <v>0</v>
      </c>
      <c r="T127" s="56">
        <v>0</v>
      </c>
    </row>
    <row r="128" spans="1:20">
      <c r="A128" s="1"/>
      <c r="B128" s="1"/>
      <c r="C128" s="50" t="s">
        <v>5</v>
      </c>
      <c r="D128" s="52" t="s">
        <v>36</v>
      </c>
      <c r="E128" s="51" t="s">
        <v>37</v>
      </c>
      <c r="F128" s="52" t="s">
        <v>467</v>
      </c>
      <c r="G128" s="788" t="s">
        <v>468</v>
      </c>
      <c r="H128" s="788"/>
      <c r="I128" s="53" t="s">
        <v>142</v>
      </c>
      <c r="J128" s="61">
        <v>4650</v>
      </c>
      <c r="K128" s="54">
        <f t="shared" si="7"/>
        <v>9988484</v>
      </c>
      <c r="L128" s="54">
        <v>0</v>
      </c>
      <c r="M128" s="54">
        <v>0</v>
      </c>
      <c r="N128" s="54">
        <v>0</v>
      </c>
      <c r="O128" s="54">
        <v>0</v>
      </c>
      <c r="P128" s="54">
        <v>9988484</v>
      </c>
      <c r="Q128" s="62">
        <v>0</v>
      </c>
      <c r="R128" s="54">
        <v>0</v>
      </c>
      <c r="S128" s="54">
        <v>0</v>
      </c>
      <c r="T128" s="56">
        <v>0</v>
      </c>
    </row>
    <row r="129" spans="1:20" ht="31.5" customHeight="1">
      <c r="A129" s="1"/>
      <c r="B129" s="1"/>
      <c r="C129" s="50" t="s">
        <v>5</v>
      </c>
      <c r="D129" s="52" t="s">
        <v>36</v>
      </c>
      <c r="E129" s="51" t="s">
        <v>37</v>
      </c>
      <c r="F129" s="52" t="s">
        <v>483</v>
      </c>
      <c r="G129" s="788" t="s">
        <v>484</v>
      </c>
      <c r="H129" s="788"/>
      <c r="I129" s="53" t="s">
        <v>140</v>
      </c>
      <c r="J129" s="61">
        <v>1</v>
      </c>
      <c r="K129" s="54">
        <f t="shared" si="7"/>
        <v>204315000</v>
      </c>
      <c r="L129" s="54">
        <v>0</v>
      </c>
      <c r="M129" s="54">
        <v>204315000</v>
      </c>
      <c r="N129" s="54">
        <v>0</v>
      </c>
      <c r="O129" s="54">
        <v>0</v>
      </c>
      <c r="P129" s="54">
        <v>0</v>
      </c>
      <c r="Q129" s="62">
        <v>0</v>
      </c>
      <c r="R129" s="54">
        <v>0</v>
      </c>
      <c r="S129" s="54">
        <v>0</v>
      </c>
      <c r="T129" s="56">
        <v>0</v>
      </c>
    </row>
    <row r="130" spans="1:20" ht="31.5" customHeight="1">
      <c r="A130" s="1"/>
      <c r="B130" s="1"/>
      <c r="C130" s="50" t="s">
        <v>5</v>
      </c>
      <c r="D130" s="52" t="s">
        <v>36</v>
      </c>
      <c r="E130" s="51" t="s">
        <v>37</v>
      </c>
      <c r="F130" s="52" t="s">
        <v>483</v>
      </c>
      <c r="G130" s="788" t="s">
        <v>484</v>
      </c>
      <c r="H130" s="788"/>
      <c r="I130" s="53" t="s">
        <v>141</v>
      </c>
      <c r="J130" s="61">
        <v>0</v>
      </c>
      <c r="K130" s="54">
        <f t="shared" si="7"/>
        <v>0</v>
      </c>
      <c r="L130" s="54">
        <v>0</v>
      </c>
      <c r="M130" s="54">
        <v>0</v>
      </c>
      <c r="N130" s="54">
        <v>0</v>
      </c>
      <c r="O130" s="54">
        <v>0</v>
      </c>
      <c r="P130" s="54">
        <v>0</v>
      </c>
      <c r="Q130" s="62">
        <v>0</v>
      </c>
      <c r="R130" s="54">
        <v>0</v>
      </c>
      <c r="S130" s="54">
        <v>0</v>
      </c>
      <c r="T130" s="56">
        <v>0</v>
      </c>
    </row>
    <row r="131" spans="1:20" ht="31.5" customHeight="1">
      <c r="A131" s="1"/>
      <c r="B131" s="1"/>
      <c r="C131" s="50" t="s">
        <v>5</v>
      </c>
      <c r="D131" s="52" t="s">
        <v>36</v>
      </c>
      <c r="E131" s="51" t="s">
        <v>37</v>
      </c>
      <c r="F131" s="52" t="s">
        <v>483</v>
      </c>
      <c r="G131" s="788" t="s">
        <v>484</v>
      </c>
      <c r="H131" s="788"/>
      <c r="I131" s="53" t="s">
        <v>142</v>
      </c>
      <c r="J131" s="61">
        <v>0</v>
      </c>
      <c r="K131" s="54">
        <f t="shared" si="7"/>
        <v>0</v>
      </c>
      <c r="L131" s="54">
        <v>0</v>
      </c>
      <c r="M131" s="54">
        <v>0</v>
      </c>
      <c r="N131" s="54">
        <v>0</v>
      </c>
      <c r="O131" s="54">
        <v>0</v>
      </c>
      <c r="P131" s="54">
        <v>0</v>
      </c>
      <c r="Q131" s="62">
        <v>0</v>
      </c>
      <c r="R131" s="54">
        <v>0</v>
      </c>
      <c r="S131" s="54">
        <v>0</v>
      </c>
      <c r="T131" s="56">
        <v>0</v>
      </c>
    </row>
    <row r="132" spans="1:20">
      <c r="A132" s="1"/>
      <c r="B132" s="1"/>
      <c r="C132" s="50" t="s">
        <v>5</v>
      </c>
      <c r="D132" s="52" t="s">
        <v>36</v>
      </c>
      <c r="E132" s="51" t="s">
        <v>37</v>
      </c>
      <c r="F132" s="52" t="s">
        <v>469</v>
      </c>
      <c r="G132" s="788" t="s">
        <v>470</v>
      </c>
      <c r="H132" s="788"/>
      <c r="I132" s="53" t="s">
        <v>140</v>
      </c>
      <c r="J132" s="61">
        <v>1</v>
      </c>
      <c r="K132" s="54">
        <f t="shared" si="7"/>
        <v>8620000</v>
      </c>
      <c r="L132" s="54">
        <v>0</v>
      </c>
      <c r="M132" s="54">
        <v>8620000</v>
      </c>
      <c r="N132" s="54">
        <v>0</v>
      </c>
      <c r="O132" s="54">
        <v>0</v>
      </c>
      <c r="P132" s="54">
        <v>0</v>
      </c>
      <c r="Q132" s="62">
        <v>0</v>
      </c>
      <c r="R132" s="54">
        <v>0</v>
      </c>
      <c r="S132" s="54">
        <v>0</v>
      </c>
      <c r="T132" s="56">
        <v>0</v>
      </c>
    </row>
    <row r="133" spans="1:20">
      <c r="A133" s="1"/>
      <c r="B133" s="1"/>
      <c r="C133" s="50" t="s">
        <v>5</v>
      </c>
      <c r="D133" s="52" t="s">
        <v>36</v>
      </c>
      <c r="E133" s="51" t="s">
        <v>37</v>
      </c>
      <c r="F133" s="52" t="s">
        <v>469</v>
      </c>
      <c r="G133" s="788" t="s">
        <v>470</v>
      </c>
      <c r="H133" s="788"/>
      <c r="I133" s="53" t="s">
        <v>141</v>
      </c>
      <c r="J133" s="61">
        <v>1</v>
      </c>
      <c r="K133" s="54">
        <f t="shared" si="7"/>
        <v>8620000</v>
      </c>
      <c r="L133" s="54">
        <v>0</v>
      </c>
      <c r="M133" s="54">
        <v>8620000</v>
      </c>
      <c r="N133" s="54">
        <v>0</v>
      </c>
      <c r="O133" s="54">
        <v>0</v>
      </c>
      <c r="P133" s="54">
        <v>0</v>
      </c>
      <c r="Q133" s="62">
        <v>0</v>
      </c>
      <c r="R133" s="54">
        <v>0</v>
      </c>
      <c r="S133" s="54">
        <v>0</v>
      </c>
      <c r="T133" s="56">
        <v>0</v>
      </c>
    </row>
    <row r="134" spans="1:20">
      <c r="A134" s="1"/>
      <c r="B134" s="1"/>
      <c r="C134" s="50" t="s">
        <v>5</v>
      </c>
      <c r="D134" s="52" t="s">
        <v>36</v>
      </c>
      <c r="E134" s="51" t="s">
        <v>37</v>
      </c>
      <c r="F134" s="52" t="s">
        <v>469</v>
      </c>
      <c r="G134" s="788" t="s">
        <v>470</v>
      </c>
      <c r="H134" s="788"/>
      <c r="I134" s="53" t="s">
        <v>142</v>
      </c>
      <c r="J134" s="61">
        <v>0</v>
      </c>
      <c r="K134" s="54">
        <f t="shared" si="7"/>
        <v>98570</v>
      </c>
      <c r="L134" s="54">
        <v>0</v>
      </c>
      <c r="M134" s="54">
        <v>98570</v>
      </c>
      <c r="N134" s="54">
        <v>0</v>
      </c>
      <c r="O134" s="54">
        <v>0</v>
      </c>
      <c r="P134" s="54">
        <v>0</v>
      </c>
      <c r="Q134" s="62">
        <v>0</v>
      </c>
      <c r="R134" s="54">
        <v>0</v>
      </c>
      <c r="S134" s="54">
        <v>0</v>
      </c>
      <c r="T134" s="56">
        <v>0</v>
      </c>
    </row>
    <row r="135" spans="1:20" ht="24" customHeight="1">
      <c r="A135" s="1"/>
      <c r="B135" s="1"/>
      <c r="C135" s="50" t="s">
        <v>5</v>
      </c>
      <c r="D135" s="52" t="s">
        <v>36</v>
      </c>
      <c r="E135" s="51" t="s">
        <v>37</v>
      </c>
      <c r="F135" s="52" t="s">
        <v>471</v>
      </c>
      <c r="G135" s="788" t="s">
        <v>472</v>
      </c>
      <c r="H135" s="788"/>
      <c r="I135" s="53" t="s">
        <v>140</v>
      </c>
      <c r="J135" s="61">
        <v>1</v>
      </c>
      <c r="K135" s="54">
        <f t="shared" si="7"/>
        <v>21664000</v>
      </c>
      <c r="L135" s="54">
        <v>0</v>
      </c>
      <c r="M135" s="54">
        <v>21664000</v>
      </c>
      <c r="N135" s="54">
        <v>0</v>
      </c>
      <c r="O135" s="54">
        <v>0</v>
      </c>
      <c r="P135" s="54">
        <v>0</v>
      </c>
      <c r="Q135" s="62">
        <v>0</v>
      </c>
      <c r="R135" s="54">
        <v>0</v>
      </c>
      <c r="S135" s="54">
        <v>0</v>
      </c>
      <c r="T135" s="56">
        <v>0</v>
      </c>
    </row>
    <row r="136" spans="1:20" ht="24" customHeight="1">
      <c r="A136" s="1"/>
      <c r="B136" s="1"/>
      <c r="C136" s="50" t="s">
        <v>5</v>
      </c>
      <c r="D136" s="52" t="s">
        <v>36</v>
      </c>
      <c r="E136" s="51" t="s">
        <v>37</v>
      </c>
      <c r="F136" s="52" t="s">
        <v>471</v>
      </c>
      <c r="G136" s="788" t="s">
        <v>472</v>
      </c>
      <c r="H136" s="788"/>
      <c r="I136" s="53" t="s">
        <v>141</v>
      </c>
      <c r="J136" s="61">
        <v>0</v>
      </c>
      <c r="K136" s="54">
        <f t="shared" si="7"/>
        <v>0</v>
      </c>
      <c r="L136" s="54">
        <v>0</v>
      </c>
      <c r="M136" s="54">
        <v>0</v>
      </c>
      <c r="N136" s="54">
        <v>0</v>
      </c>
      <c r="O136" s="54">
        <v>0</v>
      </c>
      <c r="P136" s="54">
        <v>0</v>
      </c>
      <c r="Q136" s="62">
        <v>0</v>
      </c>
      <c r="R136" s="54">
        <v>0</v>
      </c>
      <c r="S136" s="54">
        <v>0</v>
      </c>
      <c r="T136" s="56">
        <v>0</v>
      </c>
    </row>
    <row r="137" spans="1:20" ht="24" customHeight="1">
      <c r="A137" s="1"/>
      <c r="B137" s="1"/>
      <c r="C137" s="50" t="s">
        <v>5</v>
      </c>
      <c r="D137" s="52" t="s">
        <v>36</v>
      </c>
      <c r="E137" s="51" t="s">
        <v>37</v>
      </c>
      <c r="F137" s="52" t="s">
        <v>471</v>
      </c>
      <c r="G137" s="788" t="s">
        <v>472</v>
      </c>
      <c r="H137" s="788"/>
      <c r="I137" s="53" t="s">
        <v>142</v>
      </c>
      <c r="J137" s="61">
        <v>0</v>
      </c>
      <c r="K137" s="54">
        <f t="shared" si="7"/>
        <v>0</v>
      </c>
      <c r="L137" s="54">
        <v>0</v>
      </c>
      <c r="M137" s="54">
        <v>0</v>
      </c>
      <c r="N137" s="54">
        <v>0</v>
      </c>
      <c r="O137" s="54">
        <v>0</v>
      </c>
      <c r="P137" s="54">
        <v>0</v>
      </c>
      <c r="Q137" s="62">
        <v>0</v>
      </c>
      <c r="R137" s="54">
        <v>0</v>
      </c>
      <c r="S137" s="54">
        <v>0</v>
      </c>
      <c r="T137" s="56">
        <v>0</v>
      </c>
    </row>
    <row r="138" spans="1:20">
      <c r="A138" s="1"/>
      <c r="B138" s="1"/>
      <c r="C138" s="50" t="s">
        <v>5</v>
      </c>
      <c r="D138" s="52" t="s">
        <v>36</v>
      </c>
      <c r="E138" s="51" t="s">
        <v>37</v>
      </c>
      <c r="F138" s="52" t="s">
        <v>477</v>
      </c>
      <c r="G138" s="788" t="s">
        <v>478</v>
      </c>
      <c r="H138" s="788"/>
      <c r="I138" s="53" t="s">
        <v>140</v>
      </c>
      <c r="J138" s="61">
        <v>1</v>
      </c>
      <c r="K138" s="54">
        <f t="shared" si="7"/>
        <v>73824000</v>
      </c>
      <c r="L138" s="54">
        <v>0</v>
      </c>
      <c r="M138" s="54">
        <v>73824000</v>
      </c>
      <c r="N138" s="54">
        <v>0</v>
      </c>
      <c r="O138" s="54">
        <v>0</v>
      </c>
      <c r="P138" s="54">
        <v>0</v>
      </c>
      <c r="Q138" s="62">
        <v>0</v>
      </c>
      <c r="R138" s="54">
        <v>0</v>
      </c>
      <c r="S138" s="54">
        <v>0</v>
      </c>
      <c r="T138" s="56">
        <v>0</v>
      </c>
    </row>
    <row r="139" spans="1:20">
      <c r="A139" s="1"/>
      <c r="B139" s="1"/>
      <c r="C139" s="50" t="s">
        <v>5</v>
      </c>
      <c r="D139" s="52" t="s">
        <v>36</v>
      </c>
      <c r="E139" s="51" t="s">
        <v>37</v>
      </c>
      <c r="F139" s="52" t="s">
        <v>477</v>
      </c>
      <c r="G139" s="788" t="s">
        <v>478</v>
      </c>
      <c r="H139" s="788"/>
      <c r="I139" s="53" t="s">
        <v>141</v>
      </c>
      <c r="J139" s="61">
        <v>1</v>
      </c>
      <c r="K139" s="54">
        <f t="shared" si="7"/>
        <v>88034000</v>
      </c>
      <c r="L139" s="54">
        <v>0</v>
      </c>
      <c r="M139" s="54">
        <v>88034000</v>
      </c>
      <c r="N139" s="54">
        <v>0</v>
      </c>
      <c r="O139" s="54">
        <v>0</v>
      </c>
      <c r="P139" s="54">
        <v>0</v>
      </c>
      <c r="Q139" s="62">
        <v>0</v>
      </c>
      <c r="R139" s="54">
        <v>0</v>
      </c>
      <c r="S139" s="54">
        <v>0</v>
      </c>
      <c r="T139" s="56">
        <v>0</v>
      </c>
    </row>
    <row r="140" spans="1:20">
      <c r="A140" s="1"/>
      <c r="B140" s="1"/>
      <c r="C140" s="50" t="s">
        <v>5</v>
      </c>
      <c r="D140" s="52" t="s">
        <v>36</v>
      </c>
      <c r="E140" s="51" t="s">
        <v>37</v>
      </c>
      <c r="F140" s="52" t="s">
        <v>477</v>
      </c>
      <c r="G140" s="788" t="s">
        <v>478</v>
      </c>
      <c r="H140" s="788"/>
      <c r="I140" s="53" t="s">
        <v>142</v>
      </c>
      <c r="J140" s="61">
        <v>1</v>
      </c>
      <c r="K140" s="54">
        <f t="shared" si="7"/>
        <v>88033940</v>
      </c>
      <c r="L140" s="54">
        <v>0</v>
      </c>
      <c r="M140" s="54">
        <v>88033940</v>
      </c>
      <c r="N140" s="54">
        <v>0</v>
      </c>
      <c r="O140" s="54">
        <v>0</v>
      </c>
      <c r="P140" s="54">
        <v>0</v>
      </c>
      <c r="Q140" s="62">
        <v>0</v>
      </c>
      <c r="R140" s="54">
        <v>0</v>
      </c>
      <c r="S140" s="54">
        <v>0</v>
      </c>
      <c r="T140" s="56">
        <v>0</v>
      </c>
    </row>
    <row r="141" spans="1:20">
      <c r="A141" s="1"/>
      <c r="B141" s="1"/>
      <c r="C141" s="50" t="s">
        <v>5</v>
      </c>
      <c r="D141" s="52" t="s">
        <v>36</v>
      </c>
      <c r="E141" s="51" t="s">
        <v>37</v>
      </c>
      <c r="F141" s="52" t="s">
        <v>118</v>
      </c>
      <c r="G141" s="788" t="s">
        <v>119</v>
      </c>
      <c r="H141" s="788"/>
      <c r="I141" s="53" t="s">
        <v>140</v>
      </c>
      <c r="J141" s="61">
        <v>10</v>
      </c>
      <c r="K141" s="54">
        <v>3000000</v>
      </c>
      <c r="L141" s="54">
        <v>0</v>
      </c>
      <c r="M141" s="54">
        <v>0</v>
      </c>
      <c r="N141" s="54">
        <v>0</v>
      </c>
      <c r="O141" s="54">
        <v>0</v>
      </c>
      <c r="P141" s="54">
        <v>0</v>
      </c>
      <c r="Q141" s="62">
        <v>0</v>
      </c>
      <c r="R141" s="54">
        <v>0</v>
      </c>
      <c r="S141" s="54">
        <v>0</v>
      </c>
      <c r="T141" s="56">
        <v>0</v>
      </c>
    </row>
    <row r="142" spans="1:20">
      <c r="A142" s="1"/>
      <c r="B142" s="1"/>
      <c r="C142" s="50" t="s">
        <v>5</v>
      </c>
      <c r="D142" s="52" t="s">
        <v>36</v>
      </c>
      <c r="E142" s="51" t="s">
        <v>37</v>
      </c>
      <c r="F142" s="52" t="s">
        <v>118</v>
      </c>
      <c r="G142" s="788" t="s">
        <v>119</v>
      </c>
      <c r="H142" s="788"/>
      <c r="I142" s="53" t="s">
        <v>141</v>
      </c>
      <c r="J142" s="61">
        <v>0</v>
      </c>
      <c r="K142" s="54">
        <v>0</v>
      </c>
      <c r="L142" s="54">
        <v>0</v>
      </c>
      <c r="M142" s="54">
        <v>0</v>
      </c>
      <c r="N142" s="54">
        <v>0</v>
      </c>
      <c r="O142" s="54">
        <v>0</v>
      </c>
      <c r="P142" s="54">
        <v>0</v>
      </c>
      <c r="Q142" s="62">
        <v>0</v>
      </c>
      <c r="R142" s="54">
        <v>0</v>
      </c>
      <c r="S142" s="54">
        <v>0</v>
      </c>
      <c r="T142" s="56">
        <v>0</v>
      </c>
    </row>
    <row r="143" spans="1:20">
      <c r="A143" s="1"/>
      <c r="B143" s="1"/>
      <c r="C143" s="50" t="s">
        <v>5</v>
      </c>
      <c r="D143" s="52" t="s">
        <v>36</v>
      </c>
      <c r="E143" s="51" t="s">
        <v>37</v>
      </c>
      <c r="F143" s="52" t="s">
        <v>118</v>
      </c>
      <c r="G143" s="788" t="s">
        <v>119</v>
      </c>
      <c r="H143" s="788"/>
      <c r="I143" s="53" t="s">
        <v>142</v>
      </c>
      <c r="J143" s="61">
        <v>0</v>
      </c>
      <c r="K143" s="54">
        <v>0</v>
      </c>
      <c r="L143" s="54">
        <v>0</v>
      </c>
      <c r="M143" s="54">
        <v>0</v>
      </c>
      <c r="N143" s="54">
        <v>0</v>
      </c>
      <c r="O143" s="54">
        <v>0</v>
      </c>
      <c r="P143" s="54">
        <v>0</v>
      </c>
      <c r="Q143" s="62">
        <v>0</v>
      </c>
      <c r="R143" s="54">
        <v>0</v>
      </c>
      <c r="S143" s="54">
        <v>0</v>
      </c>
      <c r="T143" s="56">
        <v>0</v>
      </c>
    </row>
    <row r="144" spans="1:20" ht="25.5" customHeight="1">
      <c r="A144" s="1"/>
      <c r="B144" s="1"/>
      <c r="C144" s="50" t="s">
        <v>5</v>
      </c>
      <c r="D144" s="52" t="s">
        <v>36</v>
      </c>
      <c r="E144" s="51" t="s">
        <v>37</v>
      </c>
      <c r="F144" s="52" t="s">
        <v>1307</v>
      </c>
      <c r="G144" s="788" t="s">
        <v>1306</v>
      </c>
      <c r="H144" s="788"/>
      <c r="I144" s="53" t="s">
        <v>140</v>
      </c>
      <c r="J144" s="61">
        <v>10</v>
      </c>
      <c r="K144" s="54">
        <v>0</v>
      </c>
      <c r="L144" s="54">
        <v>0</v>
      </c>
      <c r="M144" s="54">
        <v>3000000</v>
      </c>
      <c r="N144" s="54">
        <v>0</v>
      </c>
      <c r="O144" s="54">
        <v>0</v>
      </c>
      <c r="P144" s="54">
        <v>0</v>
      </c>
      <c r="Q144" s="62">
        <v>0</v>
      </c>
      <c r="R144" s="54">
        <v>0</v>
      </c>
      <c r="S144" s="54">
        <v>0</v>
      </c>
      <c r="T144" s="56">
        <v>0</v>
      </c>
    </row>
    <row r="145" spans="1:21" ht="25.5" customHeight="1">
      <c r="A145" s="1"/>
      <c r="B145" s="1"/>
      <c r="C145" s="50" t="s">
        <v>5</v>
      </c>
      <c r="D145" s="52" t="s">
        <v>36</v>
      </c>
      <c r="E145" s="51" t="s">
        <v>37</v>
      </c>
      <c r="F145" s="52" t="s">
        <v>1307</v>
      </c>
      <c r="G145" s="788" t="s">
        <v>1306</v>
      </c>
      <c r="H145" s="788"/>
      <c r="I145" s="53" t="s">
        <v>141</v>
      </c>
      <c r="J145" s="61">
        <v>0</v>
      </c>
      <c r="K145" s="54">
        <f>SUM(L145:T145)</f>
        <v>0</v>
      </c>
      <c r="L145" s="54">
        <v>0</v>
      </c>
      <c r="M145" s="54">
        <v>0</v>
      </c>
      <c r="N145" s="54">
        <v>0</v>
      </c>
      <c r="O145" s="54">
        <v>0</v>
      </c>
      <c r="P145" s="54">
        <v>0</v>
      </c>
      <c r="Q145" s="62">
        <v>0</v>
      </c>
      <c r="R145" s="54">
        <v>0</v>
      </c>
      <c r="S145" s="54">
        <v>0</v>
      </c>
      <c r="T145" s="56">
        <v>0</v>
      </c>
    </row>
    <row r="146" spans="1:21" ht="25.5" customHeight="1">
      <c r="A146" s="1"/>
      <c r="B146" s="1"/>
      <c r="C146" s="50" t="s">
        <v>5</v>
      </c>
      <c r="D146" s="52" t="s">
        <v>36</v>
      </c>
      <c r="E146" s="51" t="s">
        <v>37</v>
      </c>
      <c r="F146" s="52" t="s">
        <v>1307</v>
      </c>
      <c r="G146" s="788" t="s">
        <v>1306</v>
      </c>
      <c r="H146" s="788"/>
      <c r="I146" s="53" t="s">
        <v>142</v>
      </c>
      <c r="J146" s="61">
        <v>0</v>
      </c>
      <c r="K146" s="54">
        <f>SUM(L146:T146)</f>
        <v>0</v>
      </c>
      <c r="L146" s="54">
        <v>0</v>
      </c>
      <c r="M146" s="54">
        <v>0</v>
      </c>
      <c r="N146" s="54">
        <v>0</v>
      </c>
      <c r="O146" s="54">
        <v>0</v>
      </c>
      <c r="P146" s="54">
        <v>0</v>
      </c>
      <c r="Q146" s="62">
        <v>0</v>
      </c>
      <c r="R146" s="54">
        <v>0</v>
      </c>
      <c r="S146" s="54">
        <v>0</v>
      </c>
      <c r="T146" s="56">
        <v>0</v>
      </c>
    </row>
    <row r="147" spans="1:21">
      <c r="A147" s="1"/>
      <c r="B147" s="1"/>
      <c r="C147" s="50"/>
      <c r="D147" s="52"/>
      <c r="E147" s="51"/>
      <c r="F147" s="52"/>
      <c r="G147" s="788" t="s">
        <v>199</v>
      </c>
      <c r="H147" s="788"/>
      <c r="I147" s="53" t="s">
        <v>140</v>
      </c>
      <c r="J147" s="61"/>
      <c r="K147" s="54">
        <f>K117+K120+K123+K126+K129+K132+K135+K138+K144+K141</f>
        <v>527087000</v>
      </c>
      <c r="L147" s="54">
        <f t="shared" ref="L147:T149" si="8">L117+L120+L123+L126+L129+L132+L135+L138+L144</f>
        <v>0</v>
      </c>
      <c r="M147" s="54">
        <f t="shared" si="8"/>
        <v>311423000</v>
      </c>
      <c r="N147" s="54">
        <f t="shared" si="8"/>
        <v>139800000</v>
      </c>
      <c r="O147" s="54">
        <f t="shared" si="8"/>
        <v>22364000</v>
      </c>
      <c r="P147" s="54">
        <f t="shared" si="8"/>
        <v>53500000</v>
      </c>
      <c r="Q147" s="54">
        <f t="shared" si="8"/>
        <v>0</v>
      </c>
      <c r="R147" s="54">
        <f t="shared" si="8"/>
        <v>0</v>
      </c>
      <c r="S147" s="54">
        <f t="shared" si="8"/>
        <v>0</v>
      </c>
      <c r="T147" s="54">
        <f t="shared" si="8"/>
        <v>0</v>
      </c>
    </row>
    <row r="148" spans="1:21">
      <c r="A148" s="1"/>
      <c r="B148" s="1"/>
      <c r="C148" s="50"/>
      <c r="D148" s="52"/>
      <c r="E148" s="51"/>
      <c r="F148" s="52"/>
      <c r="G148" s="788" t="s">
        <v>199</v>
      </c>
      <c r="H148" s="788"/>
      <c r="I148" s="53" t="s">
        <v>141</v>
      </c>
      <c r="J148" s="61"/>
      <c r="K148" s="54">
        <f>K118+K121+K124+K127+K130+K133+K136+K139+K145</f>
        <v>276518000</v>
      </c>
      <c r="L148" s="54">
        <f t="shared" si="8"/>
        <v>0</v>
      </c>
      <c r="M148" s="54">
        <f t="shared" si="8"/>
        <v>96654000</v>
      </c>
      <c r="N148" s="54">
        <f t="shared" si="8"/>
        <v>111800000</v>
      </c>
      <c r="O148" s="54">
        <f t="shared" si="8"/>
        <v>19364000</v>
      </c>
      <c r="P148" s="54">
        <f t="shared" si="8"/>
        <v>48500000</v>
      </c>
      <c r="Q148" s="54">
        <f t="shared" si="8"/>
        <v>0</v>
      </c>
      <c r="R148" s="54">
        <f t="shared" si="8"/>
        <v>0</v>
      </c>
      <c r="S148" s="54">
        <f t="shared" si="8"/>
        <v>0</v>
      </c>
      <c r="T148" s="54">
        <f t="shared" si="8"/>
        <v>200000</v>
      </c>
    </row>
    <row r="149" spans="1:21">
      <c r="A149" s="1"/>
      <c r="B149" s="1"/>
      <c r="C149" s="50"/>
      <c r="D149" s="52"/>
      <c r="E149" s="51"/>
      <c r="F149" s="52"/>
      <c r="G149" s="788" t="s">
        <v>199</v>
      </c>
      <c r="H149" s="788"/>
      <c r="I149" s="53" t="s">
        <v>142</v>
      </c>
      <c r="J149" s="61"/>
      <c r="K149" s="54">
        <f>K119+K122+K125+K128+K131+K134+K137+K140+K146</f>
        <v>263436517</v>
      </c>
      <c r="L149" s="54">
        <f t="shared" si="8"/>
        <v>0</v>
      </c>
      <c r="M149" s="54">
        <f t="shared" si="8"/>
        <v>88132510</v>
      </c>
      <c r="N149" s="54">
        <f t="shared" si="8"/>
        <v>110813017</v>
      </c>
      <c r="O149" s="54">
        <f t="shared" si="8"/>
        <v>18489752</v>
      </c>
      <c r="P149" s="54">
        <f t="shared" si="8"/>
        <v>45837238</v>
      </c>
      <c r="Q149" s="54">
        <f t="shared" si="8"/>
        <v>0</v>
      </c>
      <c r="R149" s="54">
        <f t="shared" si="8"/>
        <v>0</v>
      </c>
      <c r="S149" s="54">
        <f t="shared" si="8"/>
        <v>0</v>
      </c>
      <c r="T149" s="54">
        <v>164000</v>
      </c>
    </row>
    <row r="150" spans="1:21">
      <c r="A150" s="1"/>
      <c r="B150" s="789"/>
      <c r="C150" s="789"/>
      <c r="D150" s="1"/>
      <c r="E150" s="1"/>
      <c r="F150" s="1"/>
      <c r="G150" s="1"/>
      <c r="H150" s="1"/>
      <c r="I150" s="1"/>
      <c r="J150" s="1"/>
      <c r="K150" s="1"/>
      <c r="L150" s="1"/>
      <c r="M150" s="1"/>
      <c r="N150" s="1"/>
      <c r="O150" s="1"/>
      <c r="P150" s="1"/>
      <c r="Q150" s="1"/>
      <c r="R150" s="1"/>
      <c r="S150" s="1"/>
      <c r="T150" s="1"/>
    </row>
    <row r="151" spans="1:21">
      <c r="A151" s="1"/>
      <c r="B151" s="1"/>
      <c r="C151" s="1"/>
      <c r="D151" s="1"/>
      <c r="E151" s="202"/>
      <c r="F151" s="202"/>
      <c r="G151" s="203"/>
      <c r="H151" s="203"/>
      <c r="I151" s="203"/>
      <c r="J151" s="203"/>
      <c r="K151" s="202"/>
      <c r="L151" s="203"/>
      <c r="M151" s="203"/>
      <c r="N151" s="203"/>
      <c r="O151" s="203"/>
      <c r="P151" s="203"/>
      <c r="Q151" s="203"/>
      <c r="R151" s="1"/>
      <c r="S151" s="1"/>
      <c r="T151" s="1"/>
    </row>
    <row r="152" spans="1:21">
      <c r="A152" s="1"/>
      <c r="B152" s="1"/>
      <c r="C152" s="1"/>
      <c r="D152" s="1"/>
      <c r="E152" s="202"/>
      <c r="F152" s="202"/>
      <c r="G152" s="203"/>
      <c r="H152" s="203"/>
      <c r="I152" s="203"/>
      <c r="J152" s="203"/>
      <c r="K152" s="202"/>
      <c r="L152" s="203"/>
      <c r="M152" s="203"/>
      <c r="N152" s="203"/>
      <c r="O152" s="203"/>
      <c r="P152" s="203"/>
      <c r="Q152" s="203"/>
      <c r="R152" s="1"/>
      <c r="S152" s="1"/>
      <c r="T152" s="1"/>
    </row>
    <row r="153" spans="1:21">
      <c r="A153" s="1"/>
      <c r="B153" s="1"/>
      <c r="C153" s="1"/>
      <c r="D153" s="1"/>
      <c r="E153" s="202"/>
      <c r="F153" s="202"/>
      <c r="G153" s="203"/>
      <c r="H153" s="203"/>
      <c r="I153" s="203"/>
      <c r="J153" s="203"/>
      <c r="K153" s="202"/>
      <c r="L153" s="203"/>
      <c r="M153" s="203"/>
      <c r="N153" s="203"/>
      <c r="O153" s="203"/>
      <c r="P153" s="203"/>
      <c r="Q153" s="203"/>
      <c r="R153" s="1"/>
      <c r="S153" s="1"/>
      <c r="T153" s="1"/>
    </row>
    <row r="154" spans="1:21">
      <c r="A154" s="1"/>
      <c r="B154" s="1"/>
      <c r="C154" s="1"/>
      <c r="D154" s="1"/>
      <c r="E154" s="202"/>
      <c r="F154" s="202"/>
      <c r="G154" s="203"/>
      <c r="H154" s="203"/>
      <c r="I154" s="203"/>
      <c r="J154" s="203"/>
      <c r="K154" s="202"/>
      <c r="L154" s="203"/>
      <c r="M154" s="203"/>
      <c r="N154" s="203"/>
      <c r="O154" s="203"/>
      <c r="P154" s="203"/>
      <c r="Q154" s="203"/>
      <c r="R154" s="1"/>
      <c r="S154" s="1"/>
      <c r="T154" s="1"/>
    </row>
    <row r="156" spans="1:21">
      <c r="A156" s="1"/>
      <c r="B156" s="1"/>
      <c r="C156" s="784" t="s">
        <v>186</v>
      </c>
      <c r="D156" s="784"/>
      <c r="E156" s="784"/>
      <c r="F156" s="784"/>
      <c r="G156" s="784"/>
      <c r="H156" s="784"/>
      <c r="I156" s="784"/>
      <c r="J156" s="784"/>
      <c r="K156" s="784"/>
      <c r="L156" s="784"/>
      <c r="M156" s="784"/>
      <c r="N156" s="784"/>
      <c r="O156" s="784"/>
      <c r="P156" s="784"/>
      <c r="Q156" s="784"/>
      <c r="R156" s="784"/>
      <c r="S156" s="784"/>
      <c r="T156" s="784"/>
      <c r="U156" s="784"/>
    </row>
    <row r="157" spans="1:21" ht="15.75" thickBot="1">
      <c r="A157" s="1"/>
      <c r="B157" s="1"/>
      <c r="C157" s="785" t="s">
        <v>1316</v>
      </c>
      <c r="D157" s="785"/>
      <c r="E157" s="785"/>
      <c r="F157" s="785"/>
      <c r="G157" s="785"/>
      <c r="H157" s="785"/>
      <c r="I157" s="785"/>
      <c r="J157" s="785"/>
      <c r="K157" s="785"/>
      <c r="L157" s="785"/>
      <c r="M157" s="785"/>
      <c r="N157" s="785"/>
      <c r="O157" s="785"/>
      <c r="P157" s="785"/>
      <c r="Q157" s="785"/>
      <c r="R157" s="785"/>
      <c r="S157" s="785"/>
      <c r="T157" s="785"/>
      <c r="U157" s="785"/>
    </row>
    <row r="158" spans="1:21" ht="16.5" thickTop="1" thickBot="1">
      <c r="A158" s="808"/>
      <c r="B158" s="808"/>
      <c r="C158" s="812" t="s">
        <v>121</v>
      </c>
      <c r="D158" s="813" t="s">
        <v>30</v>
      </c>
      <c r="E158" s="813" t="s">
        <v>122</v>
      </c>
      <c r="F158" s="813" t="s">
        <v>187</v>
      </c>
      <c r="G158" s="814" t="s">
        <v>150</v>
      </c>
      <c r="H158" s="814"/>
      <c r="I158" s="813" t="s">
        <v>188</v>
      </c>
      <c r="J158" s="813" t="s">
        <v>189</v>
      </c>
      <c r="K158" s="815" t="s">
        <v>126</v>
      </c>
      <c r="L158" s="815"/>
      <c r="M158" s="815"/>
      <c r="N158" s="815"/>
      <c r="O158" s="815"/>
      <c r="P158" s="815"/>
      <c r="Q158" s="815"/>
      <c r="R158" s="815"/>
      <c r="S158" s="815"/>
      <c r="T158" s="815"/>
      <c r="U158" s="815"/>
    </row>
    <row r="159" spans="1:21" ht="16.5" thickTop="1" thickBot="1">
      <c r="A159" s="1"/>
      <c r="B159" s="1"/>
      <c r="C159" s="812"/>
      <c r="D159" s="813"/>
      <c r="E159" s="813"/>
      <c r="F159" s="813"/>
      <c r="G159" s="814"/>
      <c r="H159" s="814"/>
      <c r="I159" s="813"/>
      <c r="J159" s="813"/>
      <c r="K159" s="816" t="s">
        <v>127</v>
      </c>
      <c r="L159" s="47" t="s">
        <v>66</v>
      </c>
      <c r="M159" s="47" t="s">
        <v>68</v>
      </c>
      <c r="N159" s="47" t="s">
        <v>51</v>
      </c>
      <c r="O159" s="47" t="s">
        <v>53</v>
      </c>
      <c r="P159" s="47" t="s">
        <v>55</v>
      </c>
      <c r="Q159" s="817" t="s">
        <v>57</v>
      </c>
      <c r="R159" s="818"/>
      <c r="S159" s="47" t="s">
        <v>59</v>
      </c>
      <c r="T159" s="47" t="s">
        <v>61</v>
      </c>
      <c r="U159" s="48" t="s">
        <v>63</v>
      </c>
    </row>
    <row r="160" spans="1:21" ht="27.75" thickTop="1">
      <c r="A160" s="1"/>
      <c r="B160" s="1"/>
      <c r="C160" s="812"/>
      <c r="D160" s="813"/>
      <c r="E160" s="813"/>
      <c r="F160" s="813"/>
      <c r="G160" s="814"/>
      <c r="H160" s="814"/>
      <c r="I160" s="813"/>
      <c r="J160" s="813"/>
      <c r="K160" s="816"/>
      <c r="L160" s="49" t="s">
        <v>190</v>
      </c>
      <c r="M160" s="49" t="s">
        <v>191</v>
      </c>
      <c r="N160" s="49" t="s">
        <v>131</v>
      </c>
      <c r="O160" s="49" t="s">
        <v>192</v>
      </c>
      <c r="P160" s="49" t="s">
        <v>193</v>
      </c>
      <c r="Q160" s="819" t="s">
        <v>194</v>
      </c>
      <c r="R160" s="820"/>
      <c r="S160" s="49" t="s">
        <v>195</v>
      </c>
      <c r="T160" s="49" t="s">
        <v>196</v>
      </c>
      <c r="U160" s="60" t="s">
        <v>197</v>
      </c>
    </row>
    <row r="161" spans="1:22" ht="24">
      <c r="A161" s="1"/>
      <c r="B161" s="94"/>
      <c r="C161" s="95" t="s">
        <v>5</v>
      </c>
      <c r="D161" s="95" t="s">
        <v>38</v>
      </c>
      <c r="E161" s="96" t="s">
        <v>39</v>
      </c>
      <c r="F161" s="95" t="s">
        <v>535</v>
      </c>
      <c r="G161" s="786" t="s">
        <v>536</v>
      </c>
      <c r="H161" s="786"/>
      <c r="I161" s="97" t="s">
        <v>140</v>
      </c>
      <c r="J161" s="98">
        <v>40000</v>
      </c>
      <c r="K161" s="99">
        <f t="shared" ref="K161:K224" si="9">+L161+M161+N161+O161+P161+Q161+S161+T161+U161</f>
        <v>80000000</v>
      </c>
      <c r="L161" s="99">
        <v>0</v>
      </c>
      <c r="M161" s="99">
        <v>0</v>
      </c>
      <c r="N161" s="99">
        <v>0</v>
      </c>
      <c r="O161" s="99">
        <v>0</v>
      </c>
      <c r="P161" s="99">
        <v>80000000</v>
      </c>
      <c r="Q161" s="782">
        <v>0</v>
      </c>
      <c r="R161" s="783"/>
      <c r="S161" s="99">
        <v>0</v>
      </c>
      <c r="T161" s="99">
        <v>0</v>
      </c>
      <c r="U161" s="100">
        <v>0</v>
      </c>
      <c r="V161" s="87"/>
    </row>
    <row r="162" spans="1:22" ht="24">
      <c r="A162" s="1"/>
      <c r="B162" s="101"/>
      <c r="C162" s="102" t="s">
        <v>5</v>
      </c>
      <c r="D162" s="102" t="s">
        <v>38</v>
      </c>
      <c r="E162" s="103" t="s">
        <v>39</v>
      </c>
      <c r="F162" s="102" t="s">
        <v>535</v>
      </c>
      <c r="G162" s="787" t="s">
        <v>536</v>
      </c>
      <c r="H162" s="787"/>
      <c r="I162" s="104" t="s">
        <v>141</v>
      </c>
      <c r="J162" s="105">
        <v>40000</v>
      </c>
      <c r="K162" s="106">
        <f t="shared" si="9"/>
        <v>80000000</v>
      </c>
      <c r="L162" s="106">
        <v>0</v>
      </c>
      <c r="M162" s="106">
        <v>0</v>
      </c>
      <c r="N162" s="106">
        <v>0</v>
      </c>
      <c r="O162" s="106">
        <v>0</v>
      </c>
      <c r="P162" s="106">
        <v>80000000</v>
      </c>
      <c r="Q162" s="780">
        <v>0</v>
      </c>
      <c r="R162" s="781"/>
      <c r="S162" s="106">
        <v>0</v>
      </c>
      <c r="T162" s="106">
        <v>0</v>
      </c>
      <c r="U162" s="107">
        <v>0</v>
      </c>
      <c r="V162" s="87"/>
    </row>
    <row r="163" spans="1:22" ht="24">
      <c r="A163" s="1"/>
      <c r="B163" s="101"/>
      <c r="C163" s="102" t="s">
        <v>5</v>
      </c>
      <c r="D163" s="102" t="s">
        <v>38</v>
      </c>
      <c r="E163" s="103" t="s">
        <v>39</v>
      </c>
      <c r="F163" s="102" t="s">
        <v>535</v>
      </c>
      <c r="G163" s="787" t="s">
        <v>536</v>
      </c>
      <c r="H163" s="787"/>
      <c r="I163" s="104" t="s">
        <v>142</v>
      </c>
      <c r="J163" s="105">
        <v>20000</v>
      </c>
      <c r="K163" s="106">
        <f t="shared" si="9"/>
        <v>79496450</v>
      </c>
      <c r="L163" s="106">
        <v>0</v>
      </c>
      <c r="M163" s="106">
        <v>0</v>
      </c>
      <c r="N163" s="106">
        <v>0</v>
      </c>
      <c r="O163" s="106">
        <v>0</v>
      </c>
      <c r="P163" s="108">
        <v>79496450</v>
      </c>
      <c r="Q163" s="780">
        <v>0</v>
      </c>
      <c r="R163" s="781"/>
      <c r="S163" s="106">
        <v>0</v>
      </c>
      <c r="T163" s="106">
        <v>0</v>
      </c>
      <c r="U163" s="107">
        <v>0</v>
      </c>
      <c r="V163" s="87"/>
    </row>
    <row r="164" spans="1:22" ht="24">
      <c r="A164" s="1"/>
      <c r="B164" s="101"/>
      <c r="C164" s="102" t="s">
        <v>5</v>
      </c>
      <c r="D164" s="102" t="s">
        <v>38</v>
      </c>
      <c r="E164" s="103" t="s">
        <v>39</v>
      </c>
      <c r="F164" s="102" t="s">
        <v>537</v>
      </c>
      <c r="G164" s="787" t="s">
        <v>538</v>
      </c>
      <c r="H164" s="787"/>
      <c r="I164" s="104" t="s">
        <v>140</v>
      </c>
      <c r="J164" s="105">
        <v>60000</v>
      </c>
      <c r="K164" s="106">
        <f t="shared" si="9"/>
        <v>207400000</v>
      </c>
      <c r="L164" s="106">
        <v>0</v>
      </c>
      <c r="M164" s="106">
        <v>0</v>
      </c>
      <c r="N164" s="106">
        <v>0</v>
      </c>
      <c r="O164" s="106">
        <v>0</v>
      </c>
      <c r="P164" s="106">
        <v>207400000</v>
      </c>
      <c r="Q164" s="780">
        <v>0</v>
      </c>
      <c r="R164" s="781"/>
      <c r="S164" s="106">
        <v>0</v>
      </c>
      <c r="T164" s="106">
        <v>0</v>
      </c>
      <c r="U164" s="107">
        <v>0</v>
      </c>
      <c r="V164" s="19"/>
    </row>
    <row r="165" spans="1:22" ht="24">
      <c r="A165" s="1"/>
      <c r="B165" s="101"/>
      <c r="C165" s="102" t="s">
        <v>5</v>
      </c>
      <c r="D165" s="102" t="s">
        <v>38</v>
      </c>
      <c r="E165" s="103" t="s">
        <v>39</v>
      </c>
      <c r="F165" s="102" t="s">
        <v>537</v>
      </c>
      <c r="G165" s="787" t="s">
        <v>538</v>
      </c>
      <c r="H165" s="787"/>
      <c r="I165" s="104" t="s">
        <v>141</v>
      </c>
      <c r="J165" s="105">
        <v>65000</v>
      </c>
      <c r="K165" s="106">
        <f t="shared" si="9"/>
        <v>290850567</v>
      </c>
      <c r="L165" s="106">
        <v>0</v>
      </c>
      <c r="M165" s="106">
        <v>0</v>
      </c>
      <c r="N165" s="106">
        <v>0</v>
      </c>
      <c r="O165" s="106">
        <v>0</v>
      </c>
      <c r="P165" s="106">
        <v>290850567</v>
      </c>
      <c r="Q165" s="780">
        <v>0</v>
      </c>
      <c r="R165" s="781"/>
      <c r="S165" s="106">
        <v>0</v>
      </c>
      <c r="T165" s="106">
        <v>0</v>
      </c>
      <c r="U165" s="107">
        <v>0</v>
      </c>
    </row>
    <row r="166" spans="1:22" ht="24">
      <c r="A166" s="1"/>
      <c r="B166" s="101"/>
      <c r="C166" s="102" t="s">
        <v>5</v>
      </c>
      <c r="D166" s="102" t="s">
        <v>38</v>
      </c>
      <c r="E166" s="103" t="s">
        <v>39</v>
      </c>
      <c r="F166" s="102" t="s">
        <v>537</v>
      </c>
      <c r="G166" s="787" t="s">
        <v>538</v>
      </c>
      <c r="H166" s="787"/>
      <c r="I166" s="104" t="s">
        <v>142</v>
      </c>
      <c r="J166" s="105">
        <v>45000</v>
      </c>
      <c r="K166" s="106">
        <f t="shared" si="9"/>
        <v>268392916</v>
      </c>
      <c r="L166" s="106">
        <v>0</v>
      </c>
      <c r="M166" s="106">
        <v>0</v>
      </c>
      <c r="N166" s="106">
        <v>0</v>
      </c>
      <c r="O166" s="106">
        <v>0</v>
      </c>
      <c r="P166" s="108">
        <v>268392916</v>
      </c>
      <c r="Q166" s="780">
        <v>0</v>
      </c>
      <c r="R166" s="781"/>
      <c r="S166" s="106">
        <v>0</v>
      </c>
      <c r="T166" s="106">
        <v>0</v>
      </c>
      <c r="U166" s="107">
        <v>0</v>
      </c>
    </row>
    <row r="167" spans="1:22" ht="24">
      <c r="A167" s="1"/>
      <c r="B167" s="101"/>
      <c r="C167" s="102" t="s">
        <v>5</v>
      </c>
      <c r="D167" s="102" t="s">
        <v>38</v>
      </c>
      <c r="E167" s="103" t="s">
        <v>39</v>
      </c>
      <c r="F167" s="102" t="s">
        <v>539</v>
      </c>
      <c r="G167" s="787" t="s">
        <v>772</v>
      </c>
      <c r="H167" s="787"/>
      <c r="I167" s="104" t="s">
        <v>140</v>
      </c>
      <c r="J167" s="105">
        <v>70000</v>
      </c>
      <c r="K167" s="106">
        <f t="shared" si="9"/>
        <v>343000000</v>
      </c>
      <c r="L167" s="106">
        <v>0</v>
      </c>
      <c r="M167" s="106">
        <v>0</v>
      </c>
      <c r="N167" s="106">
        <v>0</v>
      </c>
      <c r="O167" s="106">
        <v>0</v>
      </c>
      <c r="P167" s="106">
        <v>343000000</v>
      </c>
      <c r="Q167" s="780">
        <v>0</v>
      </c>
      <c r="R167" s="781"/>
      <c r="S167" s="106">
        <v>0</v>
      </c>
      <c r="T167" s="106">
        <v>0</v>
      </c>
      <c r="U167" s="107"/>
    </row>
    <row r="168" spans="1:22" ht="24">
      <c r="A168" s="1"/>
      <c r="B168" s="101"/>
      <c r="C168" s="102" t="s">
        <v>5</v>
      </c>
      <c r="D168" s="102" t="s">
        <v>38</v>
      </c>
      <c r="E168" s="103" t="s">
        <v>39</v>
      </c>
      <c r="F168" s="102" t="s">
        <v>539</v>
      </c>
      <c r="G168" s="787" t="s">
        <v>772</v>
      </c>
      <c r="H168" s="787"/>
      <c r="I168" s="104" t="s">
        <v>141</v>
      </c>
      <c r="J168" s="105">
        <v>70000</v>
      </c>
      <c r="K168" s="106">
        <f t="shared" si="9"/>
        <v>286591575</v>
      </c>
      <c r="L168" s="106">
        <v>0</v>
      </c>
      <c r="M168" s="106">
        <v>0</v>
      </c>
      <c r="N168" s="106">
        <v>0</v>
      </c>
      <c r="O168" s="106">
        <v>0</v>
      </c>
      <c r="P168" s="106">
        <v>283549433</v>
      </c>
      <c r="Q168" s="780">
        <v>0</v>
      </c>
      <c r="R168" s="781"/>
      <c r="S168" s="106">
        <v>0</v>
      </c>
      <c r="T168" s="106">
        <v>0</v>
      </c>
      <c r="U168" s="107">
        <v>3042142</v>
      </c>
      <c r="V168" s="87"/>
    </row>
    <row r="169" spans="1:22" ht="24">
      <c r="A169" s="1"/>
      <c r="B169" s="101"/>
      <c r="C169" s="102" t="s">
        <v>5</v>
      </c>
      <c r="D169" s="102" t="s">
        <v>38</v>
      </c>
      <c r="E169" s="103" t="s">
        <v>39</v>
      </c>
      <c r="F169" s="102" t="s">
        <v>539</v>
      </c>
      <c r="G169" s="787" t="s">
        <v>772</v>
      </c>
      <c r="H169" s="787"/>
      <c r="I169" s="104" t="s">
        <v>142</v>
      </c>
      <c r="J169" s="105">
        <v>70000</v>
      </c>
      <c r="K169" s="106">
        <f t="shared" si="9"/>
        <v>281853665</v>
      </c>
      <c r="L169" s="106">
        <v>0</v>
      </c>
      <c r="M169" s="106">
        <v>0</v>
      </c>
      <c r="N169" s="106">
        <v>0</v>
      </c>
      <c r="O169" s="106">
        <v>0</v>
      </c>
      <c r="P169" s="108">
        <v>280397058</v>
      </c>
      <c r="Q169" s="780">
        <v>0</v>
      </c>
      <c r="R169" s="781"/>
      <c r="S169" s="106">
        <v>0</v>
      </c>
      <c r="T169" s="106">
        <v>0</v>
      </c>
      <c r="U169" s="107">
        <v>1456607</v>
      </c>
      <c r="V169" s="87"/>
    </row>
    <row r="170" spans="1:22" ht="24">
      <c r="A170" s="1"/>
      <c r="B170" s="101"/>
      <c r="C170" s="102" t="s">
        <v>5</v>
      </c>
      <c r="D170" s="102" t="s">
        <v>38</v>
      </c>
      <c r="E170" s="103" t="s">
        <v>39</v>
      </c>
      <c r="F170" s="102" t="s">
        <v>541</v>
      </c>
      <c r="G170" s="787" t="s">
        <v>542</v>
      </c>
      <c r="H170" s="787"/>
      <c r="I170" s="104" t="s">
        <v>140</v>
      </c>
      <c r="J170" s="105">
        <v>410</v>
      </c>
      <c r="K170" s="106">
        <f t="shared" si="9"/>
        <v>361076000</v>
      </c>
      <c r="L170" s="106">
        <v>0</v>
      </c>
      <c r="M170" s="106">
        <v>0</v>
      </c>
      <c r="N170" s="106">
        <v>311200000</v>
      </c>
      <c r="O170" s="106">
        <v>49876000</v>
      </c>
      <c r="P170" s="106"/>
      <c r="Q170" s="780"/>
      <c r="R170" s="781"/>
      <c r="S170" s="106"/>
      <c r="T170" s="106"/>
      <c r="U170" s="107">
        <v>0</v>
      </c>
    </row>
    <row r="171" spans="1:22" ht="24">
      <c r="A171" s="1"/>
      <c r="B171" s="101"/>
      <c r="C171" s="102" t="s">
        <v>5</v>
      </c>
      <c r="D171" s="102" t="s">
        <v>38</v>
      </c>
      <c r="E171" s="103" t="s">
        <v>39</v>
      </c>
      <c r="F171" s="102" t="s">
        <v>541</v>
      </c>
      <c r="G171" s="787" t="s">
        <v>542</v>
      </c>
      <c r="H171" s="787"/>
      <c r="I171" s="104" t="s">
        <v>141</v>
      </c>
      <c r="J171" s="105">
        <v>410</v>
      </c>
      <c r="K171" s="106">
        <f t="shared" si="9"/>
        <v>419076000</v>
      </c>
      <c r="L171" s="106">
        <v>0</v>
      </c>
      <c r="M171" s="106">
        <v>0</v>
      </c>
      <c r="N171" s="106">
        <v>357416000</v>
      </c>
      <c r="O171" s="106">
        <v>61660000</v>
      </c>
      <c r="P171" s="106"/>
      <c r="Q171" s="780"/>
      <c r="R171" s="781"/>
      <c r="S171" s="106"/>
      <c r="T171" s="106"/>
      <c r="U171" s="107"/>
      <c r="V171" s="87"/>
    </row>
    <row r="172" spans="1:22" ht="24">
      <c r="A172" s="1"/>
      <c r="B172" s="101"/>
      <c r="C172" s="102" t="s">
        <v>5</v>
      </c>
      <c r="D172" s="102" t="s">
        <v>38</v>
      </c>
      <c r="E172" s="103" t="s">
        <v>39</v>
      </c>
      <c r="F172" s="102" t="s">
        <v>541</v>
      </c>
      <c r="G172" s="787" t="s">
        <v>542</v>
      </c>
      <c r="H172" s="787"/>
      <c r="I172" s="104" t="s">
        <v>142</v>
      </c>
      <c r="J172" s="105">
        <v>410</v>
      </c>
      <c r="K172" s="106">
        <f t="shared" si="9"/>
        <v>415084476</v>
      </c>
      <c r="L172" s="106">
        <v>0</v>
      </c>
      <c r="M172" s="106">
        <v>0</v>
      </c>
      <c r="N172" s="108">
        <v>356835813</v>
      </c>
      <c r="O172" s="108">
        <v>58248663</v>
      </c>
      <c r="P172" s="106"/>
      <c r="Q172" s="780"/>
      <c r="R172" s="781"/>
      <c r="S172" s="106"/>
      <c r="T172" s="106"/>
      <c r="U172" s="109"/>
      <c r="V172" s="87"/>
    </row>
    <row r="173" spans="1:22" ht="24">
      <c r="A173" s="1"/>
      <c r="B173" s="101"/>
      <c r="C173" s="102" t="s">
        <v>5</v>
      </c>
      <c r="D173" s="102" t="s">
        <v>38</v>
      </c>
      <c r="E173" s="103" t="s">
        <v>39</v>
      </c>
      <c r="F173" s="102" t="s">
        <v>553</v>
      </c>
      <c r="G173" s="787" t="s">
        <v>774</v>
      </c>
      <c r="H173" s="787"/>
      <c r="I173" s="104" t="s">
        <v>140</v>
      </c>
      <c r="J173" s="105">
        <v>1</v>
      </c>
      <c r="K173" s="106">
        <f t="shared" si="9"/>
        <v>167092928</v>
      </c>
      <c r="L173" s="106">
        <v>0</v>
      </c>
      <c r="M173" s="106">
        <v>167092928</v>
      </c>
      <c r="N173" s="106">
        <v>0</v>
      </c>
      <c r="O173" s="106">
        <v>0</v>
      </c>
      <c r="P173" s="106">
        <v>0</v>
      </c>
      <c r="Q173" s="780">
        <v>0</v>
      </c>
      <c r="R173" s="781"/>
      <c r="S173" s="106">
        <v>0</v>
      </c>
      <c r="T173" s="106">
        <v>0</v>
      </c>
      <c r="U173" s="107">
        <v>0</v>
      </c>
    </row>
    <row r="174" spans="1:22" ht="24">
      <c r="A174" s="1"/>
      <c r="B174" s="101"/>
      <c r="C174" s="102" t="s">
        <v>5</v>
      </c>
      <c r="D174" s="102" t="s">
        <v>38</v>
      </c>
      <c r="E174" s="103" t="s">
        <v>39</v>
      </c>
      <c r="F174" s="102" t="s">
        <v>553</v>
      </c>
      <c r="G174" s="787" t="s">
        <v>774</v>
      </c>
      <c r="H174" s="787"/>
      <c r="I174" s="104" t="s">
        <v>141</v>
      </c>
      <c r="J174" s="105">
        <v>1</v>
      </c>
      <c r="K174" s="106">
        <f t="shared" si="9"/>
        <v>188454090</v>
      </c>
      <c r="L174" s="106">
        <v>0</v>
      </c>
      <c r="M174" s="106">
        <v>188454090</v>
      </c>
      <c r="N174" s="106">
        <v>0</v>
      </c>
      <c r="O174" s="106">
        <v>0</v>
      </c>
      <c r="P174" s="106">
        <v>0</v>
      </c>
      <c r="Q174" s="780">
        <v>0</v>
      </c>
      <c r="R174" s="781"/>
      <c r="S174" s="106">
        <v>0</v>
      </c>
      <c r="T174" s="106">
        <v>0</v>
      </c>
      <c r="U174" s="107">
        <v>0</v>
      </c>
    </row>
    <row r="175" spans="1:22" ht="24">
      <c r="A175" s="1"/>
      <c r="B175" s="101"/>
      <c r="C175" s="102" t="s">
        <v>5</v>
      </c>
      <c r="D175" s="102" t="s">
        <v>38</v>
      </c>
      <c r="E175" s="103" t="s">
        <v>39</v>
      </c>
      <c r="F175" s="102" t="s">
        <v>553</v>
      </c>
      <c r="G175" s="787" t="s">
        <v>774</v>
      </c>
      <c r="H175" s="787"/>
      <c r="I175" s="104" t="s">
        <v>142</v>
      </c>
      <c r="J175" s="105">
        <v>1</v>
      </c>
      <c r="K175" s="106">
        <f t="shared" si="9"/>
        <v>188453878</v>
      </c>
      <c r="L175" s="106">
        <v>0</v>
      </c>
      <c r="M175" s="106">
        <v>188453878</v>
      </c>
      <c r="N175" s="106">
        <v>0</v>
      </c>
      <c r="O175" s="106">
        <v>0</v>
      </c>
      <c r="P175" s="106">
        <v>0</v>
      </c>
      <c r="Q175" s="780">
        <v>0</v>
      </c>
      <c r="R175" s="781"/>
      <c r="S175" s="106">
        <v>0</v>
      </c>
      <c r="T175" s="106">
        <v>0</v>
      </c>
      <c r="U175" s="107">
        <v>0</v>
      </c>
    </row>
    <row r="176" spans="1:22" ht="24">
      <c r="A176" s="1"/>
      <c r="B176" s="101"/>
      <c r="C176" s="102" t="s">
        <v>5</v>
      </c>
      <c r="D176" s="102" t="s">
        <v>38</v>
      </c>
      <c r="E176" s="103" t="s">
        <v>39</v>
      </c>
      <c r="F176" s="102" t="s">
        <v>555</v>
      </c>
      <c r="G176" s="787" t="s">
        <v>556</v>
      </c>
      <c r="H176" s="787"/>
      <c r="I176" s="104" t="s">
        <v>140</v>
      </c>
      <c r="J176" s="105">
        <v>3</v>
      </c>
      <c r="K176" s="106">
        <f t="shared" si="9"/>
        <v>18885297</v>
      </c>
      <c r="L176" s="106">
        <v>0</v>
      </c>
      <c r="M176" s="106">
        <v>18885297</v>
      </c>
      <c r="N176" s="106">
        <v>0</v>
      </c>
      <c r="O176" s="106">
        <v>0</v>
      </c>
      <c r="P176" s="106">
        <v>0</v>
      </c>
      <c r="Q176" s="780">
        <v>0</v>
      </c>
      <c r="R176" s="781"/>
      <c r="S176" s="106">
        <v>0</v>
      </c>
      <c r="T176" s="106">
        <v>0</v>
      </c>
      <c r="U176" s="107">
        <v>0</v>
      </c>
    </row>
    <row r="177" spans="1:21" ht="24">
      <c r="A177" s="1"/>
      <c r="B177" s="101"/>
      <c r="C177" s="102" t="s">
        <v>5</v>
      </c>
      <c r="D177" s="102" t="s">
        <v>38</v>
      </c>
      <c r="E177" s="103" t="s">
        <v>39</v>
      </c>
      <c r="F177" s="102" t="s">
        <v>555</v>
      </c>
      <c r="G177" s="787" t="s">
        <v>556</v>
      </c>
      <c r="H177" s="787"/>
      <c r="I177" s="104" t="s">
        <v>141</v>
      </c>
      <c r="J177" s="105">
        <v>3</v>
      </c>
      <c r="K177" s="106">
        <f t="shared" si="9"/>
        <v>46367868</v>
      </c>
      <c r="L177" s="106">
        <v>0</v>
      </c>
      <c r="M177" s="106">
        <v>46367868</v>
      </c>
      <c r="N177" s="106">
        <v>0</v>
      </c>
      <c r="O177" s="106">
        <v>0</v>
      </c>
      <c r="P177" s="106">
        <v>0</v>
      </c>
      <c r="Q177" s="780">
        <v>0</v>
      </c>
      <c r="R177" s="781"/>
      <c r="S177" s="106">
        <v>0</v>
      </c>
      <c r="T177" s="106">
        <v>0</v>
      </c>
      <c r="U177" s="107">
        <v>0</v>
      </c>
    </row>
    <row r="178" spans="1:21" ht="24">
      <c r="A178" s="1"/>
      <c r="B178" s="101"/>
      <c r="C178" s="102" t="s">
        <v>5</v>
      </c>
      <c r="D178" s="102" t="s">
        <v>38</v>
      </c>
      <c r="E178" s="103" t="s">
        <v>39</v>
      </c>
      <c r="F178" s="102" t="s">
        <v>555</v>
      </c>
      <c r="G178" s="787" t="s">
        <v>556</v>
      </c>
      <c r="H178" s="787"/>
      <c r="I178" s="104" t="s">
        <v>142</v>
      </c>
      <c r="J178" s="105">
        <v>3</v>
      </c>
      <c r="K178" s="106">
        <f t="shared" si="9"/>
        <v>46361368</v>
      </c>
      <c r="L178" s="106">
        <v>0</v>
      </c>
      <c r="M178" s="106">
        <v>46361368</v>
      </c>
      <c r="N178" s="106">
        <v>0</v>
      </c>
      <c r="O178" s="106">
        <v>0</v>
      </c>
      <c r="P178" s="106">
        <v>0</v>
      </c>
      <c r="Q178" s="780">
        <v>0</v>
      </c>
      <c r="R178" s="781"/>
      <c r="S178" s="106">
        <v>0</v>
      </c>
      <c r="T178" s="106">
        <v>0</v>
      </c>
      <c r="U178" s="107">
        <v>0</v>
      </c>
    </row>
    <row r="179" spans="1:21" ht="24">
      <c r="A179" s="1"/>
      <c r="B179" s="101"/>
      <c r="C179" s="102" t="s">
        <v>5</v>
      </c>
      <c r="D179" s="102" t="s">
        <v>38</v>
      </c>
      <c r="E179" s="103" t="s">
        <v>39</v>
      </c>
      <c r="F179" s="102" t="s">
        <v>557</v>
      </c>
      <c r="G179" s="787" t="s">
        <v>558</v>
      </c>
      <c r="H179" s="787"/>
      <c r="I179" s="104" t="s">
        <v>140</v>
      </c>
      <c r="J179" s="105">
        <v>600</v>
      </c>
      <c r="K179" s="106">
        <f t="shared" si="9"/>
        <v>17259206</v>
      </c>
      <c r="L179" s="106">
        <v>0</v>
      </c>
      <c r="M179" s="106">
        <v>17259206</v>
      </c>
      <c r="N179" s="106">
        <v>0</v>
      </c>
      <c r="O179" s="106">
        <v>0</v>
      </c>
      <c r="P179" s="106">
        <v>0</v>
      </c>
      <c r="Q179" s="780">
        <v>0</v>
      </c>
      <c r="R179" s="781"/>
      <c r="S179" s="106">
        <v>0</v>
      </c>
      <c r="T179" s="106">
        <v>0</v>
      </c>
      <c r="U179" s="107">
        <v>0</v>
      </c>
    </row>
    <row r="180" spans="1:21" ht="24">
      <c r="A180" s="1"/>
      <c r="B180" s="101"/>
      <c r="C180" s="102" t="s">
        <v>5</v>
      </c>
      <c r="D180" s="102" t="s">
        <v>38</v>
      </c>
      <c r="E180" s="103" t="s">
        <v>39</v>
      </c>
      <c r="F180" s="102" t="s">
        <v>557</v>
      </c>
      <c r="G180" s="787" t="s">
        <v>558</v>
      </c>
      <c r="H180" s="787"/>
      <c r="I180" s="104" t="s">
        <v>141</v>
      </c>
      <c r="J180" s="105">
        <v>600</v>
      </c>
      <c r="K180" s="106">
        <f t="shared" si="9"/>
        <v>40773393</v>
      </c>
      <c r="L180" s="106">
        <v>0</v>
      </c>
      <c r="M180" s="106">
        <v>40773393</v>
      </c>
      <c r="N180" s="106">
        <v>0</v>
      </c>
      <c r="O180" s="106">
        <v>0</v>
      </c>
      <c r="P180" s="106">
        <v>0</v>
      </c>
      <c r="Q180" s="780">
        <v>0</v>
      </c>
      <c r="R180" s="781"/>
      <c r="S180" s="106">
        <v>0</v>
      </c>
      <c r="T180" s="106">
        <v>0</v>
      </c>
      <c r="U180" s="107">
        <v>0</v>
      </c>
    </row>
    <row r="181" spans="1:21" ht="24">
      <c r="A181" s="1"/>
      <c r="B181" s="101"/>
      <c r="C181" s="102" t="s">
        <v>5</v>
      </c>
      <c r="D181" s="102" t="s">
        <v>38</v>
      </c>
      <c r="E181" s="103" t="s">
        <v>39</v>
      </c>
      <c r="F181" s="102" t="s">
        <v>557</v>
      </c>
      <c r="G181" s="787" t="s">
        <v>558</v>
      </c>
      <c r="H181" s="787"/>
      <c r="I181" s="104" t="s">
        <v>142</v>
      </c>
      <c r="J181" s="105">
        <v>600</v>
      </c>
      <c r="K181" s="106">
        <f t="shared" si="9"/>
        <v>40773393</v>
      </c>
      <c r="L181" s="106">
        <v>0</v>
      </c>
      <c r="M181" s="106">
        <v>40773393</v>
      </c>
      <c r="N181" s="106">
        <v>0</v>
      </c>
      <c r="O181" s="106">
        <v>0</v>
      </c>
      <c r="P181" s="106">
        <v>0</v>
      </c>
      <c r="Q181" s="780">
        <v>0</v>
      </c>
      <c r="R181" s="781"/>
      <c r="S181" s="106">
        <v>0</v>
      </c>
      <c r="T181" s="106">
        <v>0</v>
      </c>
      <c r="U181" s="107">
        <v>0</v>
      </c>
    </row>
    <row r="182" spans="1:21" ht="24">
      <c r="A182" s="1"/>
      <c r="B182" s="101"/>
      <c r="C182" s="102" t="s">
        <v>5</v>
      </c>
      <c r="D182" s="102" t="s">
        <v>38</v>
      </c>
      <c r="E182" s="103" t="s">
        <v>39</v>
      </c>
      <c r="F182" s="102" t="s">
        <v>559</v>
      </c>
      <c r="G182" s="787" t="s">
        <v>560</v>
      </c>
      <c r="H182" s="787"/>
      <c r="I182" s="104" t="s">
        <v>140</v>
      </c>
      <c r="J182" s="105">
        <v>500</v>
      </c>
      <c r="K182" s="106">
        <f t="shared" si="9"/>
        <v>12338536</v>
      </c>
      <c r="L182" s="106">
        <v>0</v>
      </c>
      <c r="M182" s="106">
        <v>12338536</v>
      </c>
      <c r="N182" s="106">
        <v>0</v>
      </c>
      <c r="O182" s="106">
        <v>0</v>
      </c>
      <c r="P182" s="106">
        <v>0</v>
      </c>
      <c r="Q182" s="780">
        <v>0</v>
      </c>
      <c r="R182" s="781"/>
      <c r="S182" s="106">
        <v>0</v>
      </c>
      <c r="T182" s="106">
        <v>0</v>
      </c>
      <c r="U182" s="107">
        <v>0</v>
      </c>
    </row>
    <row r="183" spans="1:21" ht="24">
      <c r="A183" s="1"/>
      <c r="B183" s="101"/>
      <c r="C183" s="102" t="s">
        <v>5</v>
      </c>
      <c r="D183" s="102" t="s">
        <v>38</v>
      </c>
      <c r="E183" s="103" t="s">
        <v>39</v>
      </c>
      <c r="F183" s="102" t="s">
        <v>559</v>
      </c>
      <c r="G183" s="787" t="s">
        <v>560</v>
      </c>
      <c r="H183" s="787"/>
      <c r="I183" s="104" t="s">
        <v>141</v>
      </c>
      <c r="J183" s="105">
        <v>500</v>
      </c>
      <c r="K183" s="106">
        <f t="shared" si="9"/>
        <v>32381499</v>
      </c>
      <c r="L183" s="106">
        <v>0</v>
      </c>
      <c r="M183" s="106">
        <v>32381499</v>
      </c>
      <c r="N183" s="106">
        <v>0</v>
      </c>
      <c r="O183" s="106">
        <v>0</v>
      </c>
      <c r="P183" s="106">
        <v>0</v>
      </c>
      <c r="Q183" s="780">
        <v>0</v>
      </c>
      <c r="R183" s="781"/>
      <c r="S183" s="106">
        <v>0</v>
      </c>
      <c r="T183" s="106">
        <v>0</v>
      </c>
      <c r="U183" s="107">
        <v>0</v>
      </c>
    </row>
    <row r="184" spans="1:21" ht="24">
      <c r="A184" s="1"/>
      <c r="B184" s="101"/>
      <c r="C184" s="102" t="s">
        <v>5</v>
      </c>
      <c r="D184" s="102" t="s">
        <v>38</v>
      </c>
      <c r="E184" s="103" t="s">
        <v>39</v>
      </c>
      <c r="F184" s="102" t="s">
        <v>559</v>
      </c>
      <c r="G184" s="787" t="s">
        <v>560</v>
      </c>
      <c r="H184" s="787"/>
      <c r="I184" s="104" t="s">
        <v>142</v>
      </c>
      <c r="J184" s="105">
        <v>500</v>
      </c>
      <c r="K184" s="106">
        <f t="shared" si="9"/>
        <v>32381499</v>
      </c>
      <c r="L184" s="106">
        <v>0</v>
      </c>
      <c r="M184" s="106">
        <v>32381499</v>
      </c>
      <c r="N184" s="106">
        <v>0</v>
      </c>
      <c r="O184" s="106">
        <v>0</v>
      </c>
      <c r="P184" s="106">
        <v>0</v>
      </c>
      <c r="Q184" s="780">
        <v>0</v>
      </c>
      <c r="R184" s="781"/>
      <c r="S184" s="106">
        <v>0</v>
      </c>
      <c r="T184" s="106">
        <v>0</v>
      </c>
      <c r="U184" s="107">
        <v>0</v>
      </c>
    </row>
    <row r="185" spans="1:21" ht="24">
      <c r="A185" s="1"/>
      <c r="B185" s="101"/>
      <c r="C185" s="102" t="s">
        <v>5</v>
      </c>
      <c r="D185" s="102" t="s">
        <v>38</v>
      </c>
      <c r="E185" s="103" t="s">
        <v>39</v>
      </c>
      <c r="F185" s="102" t="s">
        <v>561</v>
      </c>
      <c r="G185" s="787" t="s">
        <v>562</v>
      </c>
      <c r="H185" s="787"/>
      <c r="I185" s="104" t="s">
        <v>140</v>
      </c>
      <c r="J185" s="105">
        <v>250</v>
      </c>
      <c r="K185" s="106">
        <f t="shared" si="9"/>
        <v>29639684</v>
      </c>
      <c r="L185" s="106">
        <v>0</v>
      </c>
      <c r="M185" s="106">
        <v>29639684</v>
      </c>
      <c r="N185" s="106">
        <v>0</v>
      </c>
      <c r="O185" s="106">
        <v>0</v>
      </c>
      <c r="P185" s="106">
        <v>0</v>
      </c>
      <c r="Q185" s="780">
        <v>0</v>
      </c>
      <c r="R185" s="781"/>
      <c r="S185" s="106">
        <v>0</v>
      </c>
      <c r="T185" s="106">
        <v>0</v>
      </c>
      <c r="U185" s="107">
        <v>0</v>
      </c>
    </row>
    <row r="186" spans="1:21" ht="24">
      <c r="A186" s="1"/>
      <c r="B186" s="101"/>
      <c r="C186" s="102" t="s">
        <v>5</v>
      </c>
      <c r="D186" s="102" t="s">
        <v>38</v>
      </c>
      <c r="E186" s="103" t="s">
        <v>39</v>
      </c>
      <c r="F186" s="102" t="s">
        <v>561</v>
      </c>
      <c r="G186" s="787" t="s">
        <v>562</v>
      </c>
      <c r="H186" s="787"/>
      <c r="I186" s="104" t="s">
        <v>141</v>
      </c>
      <c r="J186" s="105">
        <v>250</v>
      </c>
      <c r="K186" s="106">
        <f t="shared" si="9"/>
        <v>74512668</v>
      </c>
      <c r="L186" s="106">
        <v>0</v>
      </c>
      <c r="M186" s="106">
        <v>74512668</v>
      </c>
      <c r="N186" s="106">
        <v>0</v>
      </c>
      <c r="O186" s="106">
        <v>0</v>
      </c>
      <c r="P186" s="106">
        <v>0</v>
      </c>
      <c r="Q186" s="780">
        <v>0</v>
      </c>
      <c r="R186" s="781"/>
      <c r="S186" s="106">
        <v>0</v>
      </c>
      <c r="T186" s="106">
        <v>0</v>
      </c>
      <c r="U186" s="107">
        <v>0</v>
      </c>
    </row>
    <row r="187" spans="1:21" ht="24">
      <c r="A187" s="1"/>
      <c r="B187" s="101"/>
      <c r="C187" s="102" t="s">
        <v>5</v>
      </c>
      <c r="D187" s="102" t="s">
        <v>38</v>
      </c>
      <c r="E187" s="103" t="s">
        <v>39</v>
      </c>
      <c r="F187" s="102" t="s">
        <v>561</v>
      </c>
      <c r="G187" s="787" t="s">
        <v>562</v>
      </c>
      <c r="H187" s="787"/>
      <c r="I187" s="104" t="s">
        <v>142</v>
      </c>
      <c r="J187" s="105">
        <v>250</v>
      </c>
      <c r="K187" s="106">
        <f t="shared" si="9"/>
        <v>74512423</v>
      </c>
      <c r="L187" s="106">
        <v>0</v>
      </c>
      <c r="M187" s="106">
        <v>74512423</v>
      </c>
      <c r="N187" s="106">
        <v>0</v>
      </c>
      <c r="O187" s="106">
        <v>0</v>
      </c>
      <c r="P187" s="106">
        <v>0</v>
      </c>
      <c r="Q187" s="780">
        <v>0</v>
      </c>
      <c r="R187" s="781"/>
      <c r="S187" s="106">
        <v>0</v>
      </c>
      <c r="T187" s="106">
        <v>0</v>
      </c>
      <c r="U187" s="107">
        <v>0</v>
      </c>
    </row>
    <row r="188" spans="1:21" ht="24">
      <c r="A188" s="1"/>
      <c r="B188" s="101"/>
      <c r="C188" s="102" t="s">
        <v>5</v>
      </c>
      <c r="D188" s="102" t="s">
        <v>38</v>
      </c>
      <c r="E188" s="103" t="s">
        <v>39</v>
      </c>
      <c r="F188" s="102" t="s">
        <v>563</v>
      </c>
      <c r="G188" s="787" t="s">
        <v>564</v>
      </c>
      <c r="H188" s="787"/>
      <c r="I188" s="104" t="s">
        <v>140</v>
      </c>
      <c r="J188" s="105">
        <v>600</v>
      </c>
      <c r="K188" s="106">
        <f t="shared" si="9"/>
        <v>14080261</v>
      </c>
      <c r="L188" s="106">
        <v>0</v>
      </c>
      <c r="M188" s="106">
        <v>14080261</v>
      </c>
      <c r="N188" s="106">
        <v>0</v>
      </c>
      <c r="O188" s="106">
        <v>0</v>
      </c>
      <c r="P188" s="106">
        <v>0</v>
      </c>
      <c r="Q188" s="780">
        <v>0</v>
      </c>
      <c r="R188" s="781"/>
      <c r="S188" s="106">
        <v>0</v>
      </c>
      <c r="T188" s="106">
        <v>0</v>
      </c>
      <c r="U188" s="107">
        <v>0</v>
      </c>
    </row>
    <row r="189" spans="1:21" ht="24">
      <c r="A189" s="1"/>
      <c r="B189" s="101"/>
      <c r="C189" s="102" t="s">
        <v>5</v>
      </c>
      <c r="D189" s="102" t="s">
        <v>38</v>
      </c>
      <c r="E189" s="103" t="s">
        <v>39</v>
      </c>
      <c r="F189" s="102" t="s">
        <v>563</v>
      </c>
      <c r="G189" s="787" t="s">
        <v>564</v>
      </c>
      <c r="H189" s="787"/>
      <c r="I189" s="104" t="s">
        <v>141</v>
      </c>
      <c r="J189" s="105">
        <v>600</v>
      </c>
      <c r="K189" s="106">
        <f t="shared" si="9"/>
        <v>14080261</v>
      </c>
      <c r="L189" s="106">
        <v>0</v>
      </c>
      <c r="M189" s="106">
        <v>14080261</v>
      </c>
      <c r="N189" s="106">
        <v>0</v>
      </c>
      <c r="O189" s="106">
        <v>0</v>
      </c>
      <c r="P189" s="106">
        <v>0</v>
      </c>
      <c r="Q189" s="780">
        <v>0</v>
      </c>
      <c r="R189" s="781"/>
      <c r="S189" s="106">
        <v>0</v>
      </c>
      <c r="T189" s="106">
        <v>0</v>
      </c>
      <c r="U189" s="107">
        <v>0</v>
      </c>
    </row>
    <row r="190" spans="1:21" ht="24">
      <c r="A190" s="1"/>
      <c r="B190" s="101"/>
      <c r="C190" s="102" t="s">
        <v>5</v>
      </c>
      <c r="D190" s="102" t="s">
        <v>38</v>
      </c>
      <c r="E190" s="103" t="s">
        <v>39</v>
      </c>
      <c r="F190" s="102" t="s">
        <v>563</v>
      </c>
      <c r="G190" s="787" t="s">
        <v>564</v>
      </c>
      <c r="H190" s="787"/>
      <c r="I190" s="104" t="s">
        <v>142</v>
      </c>
      <c r="J190" s="105">
        <v>600</v>
      </c>
      <c r="K190" s="106">
        <f t="shared" si="9"/>
        <v>14080261</v>
      </c>
      <c r="L190" s="106">
        <v>0</v>
      </c>
      <c r="M190" s="106">
        <v>14080261</v>
      </c>
      <c r="N190" s="106">
        <v>0</v>
      </c>
      <c r="O190" s="106">
        <v>0</v>
      </c>
      <c r="P190" s="106">
        <v>0</v>
      </c>
      <c r="Q190" s="780">
        <v>0</v>
      </c>
      <c r="R190" s="781"/>
      <c r="S190" s="106">
        <v>0</v>
      </c>
      <c r="T190" s="106">
        <v>0</v>
      </c>
      <c r="U190" s="107">
        <v>0</v>
      </c>
    </row>
    <row r="191" spans="1:21" ht="24">
      <c r="A191" s="1"/>
      <c r="B191" s="101"/>
      <c r="C191" s="102" t="s">
        <v>5</v>
      </c>
      <c r="D191" s="102" t="s">
        <v>38</v>
      </c>
      <c r="E191" s="103" t="s">
        <v>39</v>
      </c>
      <c r="F191" s="102" t="s">
        <v>565</v>
      </c>
      <c r="G191" s="787" t="s">
        <v>566</v>
      </c>
      <c r="H191" s="787"/>
      <c r="I191" s="104" t="s">
        <v>140</v>
      </c>
      <c r="J191" s="105">
        <v>1200</v>
      </c>
      <c r="K191" s="106">
        <f t="shared" si="9"/>
        <v>4408074</v>
      </c>
      <c r="L191" s="106">
        <v>0</v>
      </c>
      <c r="M191" s="106">
        <v>4408074</v>
      </c>
      <c r="N191" s="106">
        <v>0</v>
      </c>
      <c r="O191" s="106">
        <v>0</v>
      </c>
      <c r="P191" s="106">
        <v>0</v>
      </c>
      <c r="Q191" s="780">
        <v>0</v>
      </c>
      <c r="R191" s="781"/>
      <c r="S191" s="106">
        <v>0</v>
      </c>
      <c r="T191" s="106">
        <v>0</v>
      </c>
      <c r="U191" s="107">
        <v>0</v>
      </c>
    </row>
    <row r="192" spans="1:21" ht="24">
      <c r="A192" s="1"/>
      <c r="B192" s="101"/>
      <c r="C192" s="102" t="s">
        <v>5</v>
      </c>
      <c r="D192" s="102" t="s">
        <v>38</v>
      </c>
      <c r="E192" s="103" t="s">
        <v>39</v>
      </c>
      <c r="F192" s="102" t="s">
        <v>565</v>
      </c>
      <c r="G192" s="787" t="s">
        <v>566</v>
      </c>
      <c r="H192" s="787"/>
      <c r="I192" s="104" t="s">
        <v>141</v>
      </c>
      <c r="J192" s="105">
        <v>1200</v>
      </c>
      <c r="K192" s="106">
        <f t="shared" si="9"/>
        <v>11839864</v>
      </c>
      <c r="L192" s="106">
        <v>0</v>
      </c>
      <c r="M192" s="106">
        <v>11839864</v>
      </c>
      <c r="N192" s="106">
        <v>0</v>
      </c>
      <c r="O192" s="106">
        <v>0</v>
      </c>
      <c r="P192" s="106">
        <v>0</v>
      </c>
      <c r="Q192" s="780">
        <v>0</v>
      </c>
      <c r="R192" s="781"/>
      <c r="S192" s="106">
        <v>0</v>
      </c>
      <c r="T192" s="106">
        <v>0</v>
      </c>
      <c r="U192" s="107">
        <v>0</v>
      </c>
    </row>
    <row r="193" spans="1:21" ht="24">
      <c r="A193" s="1"/>
      <c r="B193" s="101"/>
      <c r="C193" s="102" t="s">
        <v>5</v>
      </c>
      <c r="D193" s="102" t="s">
        <v>38</v>
      </c>
      <c r="E193" s="103" t="s">
        <v>39</v>
      </c>
      <c r="F193" s="102" t="s">
        <v>565</v>
      </c>
      <c r="G193" s="787" t="s">
        <v>566</v>
      </c>
      <c r="H193" s="787"/>
      <c r="I193" s="104" t="s">
        <v>142</v>
      </c>
      <c r="J193" s="105">
        <v>1200</v>
      </c>
      <c r="K193" s="106">
        <f t="shared" si="9"/>
        <v>11839863</v>
      </c>
      <c r="L193" s="106">
        <v>0</v>
      </c>
      <c r="M193" s="106">
        <v>11839863</v>
      </c>
      <c r="N193" s="106">
        <v>0</v>
      </c>
      <c r="O193" s="106">
        <v>0</v>
      </c>
      <c r="P193" s="106">
        <v>0</v>
      </c>
      <c r="Q193" s="780">
        <v>0</v>
      </c>
      <c r="R193" s="781"/>
      <c r="S193" s="106">
        <v>0</v>
      </c>
      <c r="T193" s="106">
        <v>0</v>
      </c>
      <c r="U193" s="107">
        <v>0</v>
      </c>
    </row>
    <row r="194" spans="1:21" ht="24">
      <c r="A194" s="1"/>
      <c r="B194" s="101"/>
      <c r="C194" s="102" t="s">
        <v>5</v>
      </c>
      <c r="D194" s="102" t="s">
        <v>38</v>
      </c>
      <c r="E194" s="103" t="s">
        <v>39</v>
      </c>
      <c r="F194" s="102" t="s">
        <v>567</v>
      </c>
      <c r="G194" s="787" t="s">
        <v>568</v>
      </c>
      <c r="H194" s="787"/>
      <c r="I194" s="104" t="s">
        <v>140</v>
      </c>
      <c r="J194" s="105">
        <v>600</v>
      </c>
      <c r="K194" s="106">
        <f t="shared" si="9"/>
        <v>15455549</v>
      </c>
      <c r="L194" s="106">
        <v>0</v>
      </c>
      <c r="M194" s="106">
        <v>15455549</v>
      </c>
      <c r="N194" s="106">
        <v>0</v>
      </c>
      <c r="O194" s="106">
        <v>0</v>
      </c>
      <c r="P194" s="106">
        <v>0</v>
      </c>
      <c r="Q194" s="780">
        <v>0</v>
      </c>
      <c r="R194" s="781"/>
      <c r="S194" s="106">
        <v>0</v>
      </c>
      <c r="T194" s="106">
        <v>0</v>
      </c>
      <c r="U194" s="107">
        <v>0</v>
      </c>
    </row>
    <row r="195" spans="1:21" ht="24">
      <c r="A195" s="1"/>
      <c r="B195" s="101"/>
      <c r="C195" s="102" t="s">
        <v>5</v>
      </c>
      <c r="D195" s="102" t="s">
        <v>38</v>
      </c>
      <c r="E195" s="103" t="s">
        <v>39</v>
      </c>
      <c r="F195" s="102" t="s">
        <v>567</v>
      </c>
      <c r="G195" s="787" t="s">
        <v>568</v>
      </c>
      <c r="H195" s="787"/>
      <c r="I195" s="104" t="s">
        <v>141</v>
      </c>
      <c r="J195" s="105">
        <v>600</v>
      </c>
      <c r="K195" s="106">
        <f t="shared" si="9"/>
        <v>24665160</v>
      </c>
      <c r="L195" s="106">
        <v>0</v>
      </c>
      <c r="M195" s="106">
        <v>24665160</v>
      </c>
      <c r="N195" s="106">
        <v>0</v>
      </c>
      <c r="O195" s="106">
        <v>0</v>
      </c>
      <c r="P195" s="106">
        <v>0</v>
      </c>
      <c r="Q195" s="780">
        <v>0</v>
      </c>
      <c r="R195" s="781"/>
      <c r="S195" s="106">
        <v>0</v>
      </c>
      <c r="T195" s="106">
        <v>0</v>
      </c>
      <c r="U195" s="107">
        <v>0</v>
      </c>
    </row>
    <row r="196" spans="1:21" ht="24">
      <c r="A196" s="1"/>
      <c r="B196" s="101"/>
      <c r="C196" s="102" t="s">
        <v>5</v>
      </c>
      <c r="D196" s="102" t="s">
        <v>38</v>
      </c>
      <c r="E196" s="103" t="s">
        <v>39</v>
      </c>
      <c r="F196" s="102" t="s">
        <v>567</v>
      </c>
      <c r="G196" s="787" t="s">
        <v>568</v>
      </c>
      <c r="H196" s="787"/>
      <c r="I196" s="104" t="s">
        <v>142</v>
      </c>
      <c r="J196" s="105">
        <v>600</v>
      </c>
      <c r="K196" s="106">
        <f t="shared" si="9"/>
        <v>24665160</v>
      </c>
      <c r="L196" s="106">
        <v>0</v>
      </c>
      <c r="M196" s="106">
        <v>24665160</v>
      </c>
      <c r="N196" s="106">
        <v>0</v>
      </c>
      <c r="O196" s="106">
        <v>0</v>
      </c>
      <c r="P196" s="106">
        <v>0</v>
      </c>
      <c r="Q196" s="780">
        <v>0</v>
      </c>
      <c r="R196" s="781"/>
      <c r="S196" s="106">
        <v>0</v>
      </c>
      <c r="T196" s="106">
        <v>0</v>
      </c>
      <c r="U196" s="107">
        <v>0</v>
      </c>
    </row>
    <row r="197" spans="1:21" ht="24">
      <c r="A197" s="1"/>
      <c r="B197" s="101"/>
      <c r="C197" s="102" t="s">
        <v>5</v>
      </c>
      <c r="D197" s="102" t="s">
        <v>38</v>
      </c>
      <c r="E197" s="103" t="s">
        <v>39</v>
      </c>
      <c r="F197" s="102" t="s">
        <v>569</v>
      </c>
      <c r="G197" s="787" t="s">
        <v>570</v>
      </c>
      <c r="H197" s="787"/>
      <c r="I197" s="104" t="s">
        <v>140</v>
      </c>
      <c r="J197" s="105">
        <v>2000</v>
      </c>
      <c r="K197" s="106">
        <f t="shared" si="9"/>
        <v>7650949</v>
      </c>
      <c r="L197" s="106">
        <v>0</v>
      </c>
      <c r="M197" s="106">
        <v>7650949</v>
      </c>
      <c r="N197" s="106">
        <v>0</v>
      </c>
      <c r="O197" s="106">
        <v>0</v>
      </c>
      <c r="P197" s="106">
        <v>0</v>
      </c>
      <c r="Q197" s="780">
        <v>0</v>
      </c>
      <c r="R197" s="781"/>
      <c r="S197" s="106">
        <v>0</v>
      </c>
      <c r="T197" s="106">
        <v>0</v>
      </c>
      <c r="U197" s="107">
        <v>0</v>
      </c>
    </row>
    <row r="198" spans="1:21" ht="24">
      <c r="A198" s="1"/>
      <c r="B198" s="101"/>
      <c r="C198" s="102" t="s">
        <v>5</v>
      </c>
      <c r="D198" s="102" t="s">
        <v>38</v>
      </c>
      <c r="E198" s="103" t="s">
        <v>39</v>
      </c>
      <c r="F198" s="102" t="s">
        <v>569</v>
      </c>
      <c r="G198" s="787" t="s">
        <v>570</v>
      </c>
      <c r="H198" s="787"/>
      <c r="I198" s="104" t="s">
        <v>141</v>
      </c>
      <c r="J198" s="105">
        <v>2000</v>
      </c>
      <c r="K198" s="106">
        <f t="shared" si="9"/>
        <v>20402539</v>
      </c>
      <c r="L198" s="106">
        <v>0</v>
      </c>
      <c r="M198" s="106">
        <v>20402539</v>
      </c>
      <c r="N198" s="106">
        <v>0</v>
      </c>
      <c r="O198" s="106">
        <v>0</v>
      </c>
      <c r="P198" s="106">
        <v>0</v>
      </c>
      <c r="Q198" s="780">
        <v>0</v>
      </c>
      <c r="R198" s="781"/>
      <c r="S198" s="106">
        <v>0</v>
      </c>
      <c r="T198" s="106">
        <v>0</v>
      </c>
      <c r="U198" s="107">
        <v>0</v>
      </c>
    </row>
    <row r="199" spans="1:21" ht="24">
      <c r="A199" s="1"/>
      <c r="B199" s="101"/>
      <c r="C199" s="102" t="s">
        <v>5</v>
      </c>
      <c r="D199" s="102" t="s">
        <v>38</v>
      </c>
      <c r="E199" s="103" t="s">
        <v>39</v>
      </c>
      <c r="F199" s="102" t="s">
        <v>569</v>
      </c>
      <c r="G199" s="787" t="s">
        <v>570</v>
      </c>
      <c r="H199" s="787"/>
      <c r="I199" s="104" t="s">
        <v>142</v>
      </c>
      <c r="J199" s="105">
        <v>2000</v>
      </c>
      <c r="K199" s="106">
        <f t="shared" si="9"/>
        <v>20402518</v>
      </c>
      <c r="L199" s="106">
        <v>0</v>
      </c>
      <c r="M199" s="106">
        <v>20402518</v>
      </c>
      <c r="N199" s="106">
        <v>0</v>
      </c>
      <c r="O199" s="106">
        <v>0</v>
      </c>
      <c r="P199" s="106">
        <v>0</v>
      </c>
      <c r="Q199" s="780">
        <v>0</v>
      </c>
      <c r="R199" s="781"/>
      <c r="S199" s="106">
        <v>0</v>
      </c>
      <c r="T199" s="106">
        <v>0</v>
      </c>
      <c r="U199" s="107">
        <v>0</v>
      </c>
    </row>
    <row r="200" spans="1:21" ht="24">
      <c r="A200" s="1"/>
      <c r="B200" s="101"/>
      <c r="C200" s="102" t="s">
        <v>5</v>
      </c>
      <c r="D200" s="102" t="s">
        <v>38</v>
      </c>
      <c r="E200" s="103" t="s">
        <v>39</v>
      </c>
      <c r="F200" s="102" t="s">
        <v>571</v>
      </c>
      <c r="G200" s="787" t="s">
        <v>778</v>
      </c>
      <c r="H200" s="787"/>
      <c r="I200" s="104" t="s">
        <v>140</v>
      </c>
      <c r="J200" s="105">
        <v>0</v>
      </c>
      <c r="K200" s="106">
        <f t="shared" si="9"/>
        <v>27000000</v>
      </c>
      <c r="L200" s="106">
        <v>0</v>
      </c>
      <c r="M200" s="106">
        <v>27000000</v>
      </c>
      <c r="N200" s="106">
        <v>0</v>
      </c>
      <c r="O200" s="106">
        <v>0</v>
      </c>
      <c r="P200" s="106">
        <v>0</v>
      </c>
      <c r="Q200" s="780">
        <v>0</v>
      </c>
      <c r="R200" s="781"/>
      <c r="S200" s="106">
        <v>0</v>
      </c>
      <c r="T200" s="106">
        <v>0</v>
      </c>
      <c r="U200" s="107">
        <v>0</v>
      </c>
    </row>
    <row r="201" spans="1:21" ht="24">
      <c r="A201" s="1"/>
      <c r="B201" s="101"/>
      <c r="C201" s="102" t="s">
        <v>5</v>
      </c>
      <c r="D201" s="102" t="s">
        <v>38</v>
      </c>
      <c r="E201" s="103" t="s">
        <v>39</v>
      </c>
      <c r="F201" s="102" t="s">
        <v>571</v>
      </c>
      <c r="G201" s="787" t="s">
        <v>778</v>
      </c>
      <c r="H201" s="787"/>
      <c r="I201" s="104" t="s">
        <v>141</v>
      </c>
      <c r="J201" s="105">
        <v>0</v>
      </c>
      <c r="K201" s="106">
        <f t="shared" si="9"/>
        <v>0</v>
      </c>
      <c r="L201" s="106">
        <v>0</v>
      </c>
      <c r="M201" s="106">
        <v>0</v>
      </c>
      <c r="N201" s="106">
        <v>0</v>
      </c>
      <c r="O201" s="106">
        <v>0</v>
      </c>
      <c r="P201" s="106">
        <v>0</v>
      </c>
      <c r="Q201" s="780">
        <v>0</v>
      </c>
      <c r="R201" s="781"/>
      <c r="S201" s="106">
        <v>0</v>
      </c>
      <c r="T201" s="106">
        <v>0</v>
      </c>
      <c r="U201" s="107">
        <v>0</v>
      </c>
    </row>
    <row r="202" spans="1:21" ht="24">
      <c r="A202" s="1"/>
      <c r="B202" s="101"/>
      <c r="C202" s="102" t="s">
        <v>5</v>
      </c>
      <c r="D202" s="102" t="s">
        <v>38</v>
      </c>
      <c r="E202" s="103" t="s">
        <v>39</v>
      </c>
      <c r="F202" s="102" t="s">
        <v>571</v>
      </c>
      <c r="G202" s="787" t="s">
        <v>778</v>
      </c>
      <c r="H202" s="787"/>
      <c r="I202" s="104" t="s">
        <v>142</v>
      </c>
      <c r="J202" s="105">
        <v>0</v>
      </c>
      <c r="K202" s="106">
        <f t="shared" si="9"/>
        <v>0</v>
      </c>
      <c r="L202" s="106">
        <v>0</v>
      </c>
      <c r="M202" s="106">
        <v>0</v>
      </c>
      <c r="N202" s="106">
        <v>0</v>
      </c>
      <c r="O202" s="106">
        <v>0</v>
      </c>
      <c r="P202" s="106">
        <v>0</v>
      </c>
      <c r="Q202" s="780">
        <v>0</v>
      </c>
      <c r="R202" s="781"/>
      <c r="S202" s="106">
        <v>0</v>
      </c>
      <c r="T202" s="106">
        <v>0</v>
      </c>
      <c r="U202" s="107">
        <v>0</v>
      </c>
    </row>
    <row r="203" spans="1:21" ht="24">
      <c r="A203" s="1"/>
      <c r="B203" s="101"/>
      <c r="C203" s="102" t="s">
        <v>5</v>
      </c>
      <c r="D203" s="102" t="s">
        <v>38</v>
      </c>
      <c r="E203" s="103" t="s">
        <v>39</v>
      </c>
      <c r="F203" s="102" t="s">
        <v>573</v>
      </c>
      <c r="G203" s="787" t="s">
        <v>574</v>
      </c>
      <c r="H203" s="787"/>
      <c r="I203" s="104" t="s">
        <v>140</v>
      </c>
      <c r="J203" s="105">
        <v>1</v>
      </c>
      <c r="K203" s="106">
        <f t="shared" si="9"/>
        <v>19845000</v>
      </c>
      <c r="L203" s="106">
        <v>0</v>
      </c>
      <c r="M203" s="106">
        <v>19845000</v>
      </c>
      <c r="N203" s="106">
        <v>0</v>
      </c>
      <c r="O203" s="106">
        <v>0</v>
      </c>
      <c r="P203" s="106">
        <v>0</v>
      </c>
      <c r="Q203" s="780">
        <v>0</v>
      </c>
      <c r="R203" s="781"/>
      <c r="S203" s="106">
        <v>0</v>
      </c>
      <c r="T203" s="106">
        <v>0</v>
      </c>
      <c r="U203" s="107">
        <v>0</v>
      </c>
    </row>
    <row r="204" spans="1:21" ht="24">
      <c r="A204" s="1"/>
      <c r="B204" s="101"/>
      <c r="C204" s="102" t="s">
        <v>5</v>
      </c>
      <c r="D204" s="102" t="s">
        <v>38</v>
      </c>
      <c r="E204" s="103" t="s">
        <v>39</v>
      </c>
      <c r="F204" s="102" t="s">
        <v>573</v>
      </c>
      <c r="G204" s="787" t="s">
        <v>574</v>
      </c>
      <c r="H204" s="787"/>
      <c r="I204" s="104" t="s">
        <v>141</v>
      </c>
      <c r="J204" s="105">
        <v>1</v>
      </c>
      <c r="K204" s="106">
        <f t="shared" si="9"/>
        <v>19845000</v>
      </c>
      <c r="L204" s="106">
        <v>0</v>
      </c>
      <c r="M204" s="106">
        <v>19845000</v>
      </c>
      <c r="N204" s="106">
        <v>0</v>
      </c>
      <c r="O204" s="106">
        <v>0</v>
      </c>
      <c r="P204" s="106">
        <v>0</v>
      </c>
      <c r="Q204" s="780">
        <v>0</v>
      </c>
      <c r="R204" s="781"/>
      <c r="S204" s="106">
        <v>0</v>
      </c>
      <c r="T204" s="106">
        <v>0</v>
      </c>
      <c r="U204" s="107">
        <v>0</v>
      </c>
    </row>
    <row r="205" spans="1:21" ht="24">
      <c r="A205" s="1"/>
      <c r="B205" s="101"/>
      <c r="C205" s="102" t="s">
        <v>5</v>
      </c>
      <c r="D205" s="102" t="s">
        <v>38</v>
      </c>
      <c r="E205" s="103" t="s">
        <v>39</v>
      </c>
      <c r="F205" s="102" t="s">
        <v>573</v>
      </c>
      <c r="G205" s="787" t="s">
        <v>574</v>
      </c>
      <c r="H205" s="787"/>
      <c r="I205" s="104" t="s">
        <v>142</v>
      </c>
      <c r="J205" s="105">
        <v>0</v>
      </c>
      <c r="K205" s="106">
        <f t="shared" si="9"/>
        <v>19840751</v>
      </c>
      <c r="L205" s="106">
        <v>0</v>
      </c>
      <c r="M205" s="106">
        <v>19840751</v>
      </c>
      <c r="N205" s="106">
        <v>0</v>
      </c>
      <c r="O205" s="106">
        <v>0</v>
      </c>
      <c r="P205" s="106">
        <v>0</v>
      </c>
      <c r="Q205" s="780">
        <v>0</v>
      </c>
      <c r="R205" s="781"/>
      <c r="S205" s="106">
        <v>0</v>
      </c>
      <c r="T205" s="106">
        <v>0</v>
      </c>
      <c r="U205" s="107">
        <v>0</v>
      </c>
    </row>
    <row r="206" spans="1:21" ht="24">
      <c r="A206" s="1"/>
      <c r="B206" s="101"/>
      <c r="C206" s="102" t="s">
        <v>5</v>
      </c>
      <c r="D206" s="102" t="s">
        <v>38</v>
      </c>
      <c r="E206" s="103" t="s">
        <v>39</v>
      </c>
      <c r="F206" s="102" t="s">
        <v>575</v>
      </c>
      <c r="G206" s="787" t="s">
        <v>576</v>
      </c>
      <c r="H206" s="787"/>
      <c r="I206" s="104" t="s">
        <v>140</v>
      </c>
      <c r="J206" s="105">
        <v>1000</v>
      </c>
      <c r="K206" s="106">
        <f t="shared" si="9"/>
        <v>36981528</v>
      </c>
      <c r="L206" s="106">
        <v>0</v>
      </c>
      <c r="M206" s="106">
        <v>36981528</v>
      </c>
      <c r="N206" s="106">
        <v>0</v>
      </c>
      <c r="O206" s="106">
        <v>0</v>
      </c>
      <c r="P206" s="106">
        <v>0</v>
      </c>
      <c r="Q206" s="780">
        <v>0</v>
      </c>
      <c r="R206" s="781"/>
      <c r="S206" s="106">
        <v>0</v>
      </c>
      <c r="T206" s="106">
        <v>0</v>
      </c>
      <c r="U206" s="107">
        <v>0</v>
      </c>
    </row>
    <row r="207" spans="1:21" ht="24">
      <c r="A207" s="1"/>
      <c r="B207" s="101"/>
      <c r="C207" s="102" t="s">
        <v>5</v>
      </c>
      <c r="D207" s="102" t="s">
        <v>38</v>
      </c>
      <c r="E207" s="103" t="s">
        <v>39</v>
      </c>
      <c r="F207" s="102" t="s">
        <v>575</v>
      </c>
      <c r="G207" s="787" t="s">
        <v>576</v>
      </c>
      <c r="H207" s="787"/>
      <c r="I207" s="104" t="s">
        <v>141</v>
      </c>
      <c r="J207" s="105">
        <v>1000</v>
      </c>
      <c r="K207" s="106">
        <f t="shared" si="9"/>
        <v>74019232</v>
      </c>
      <c r="L207" s="106">
        <v>0</v>
      </c>
      <c r="M207" s="106">
        <v>74019232</v>
      </c>
      <c r="N207" s="106">
        <v>0</v>
      </c>
      <c r="O207" s="106">
        <v>0</v>
      </c>
      <c r="P207" s="106">
        <v>0</v>
      </c>
      <c r="Q207" s="780">
        <v>0</v>
      </c>
      <c r="R207" s="781"/>
      <c r="S207" s="106">
        <v>0</v>
      </c>
      <c r="T207" s="106">
        <v>0</v>
      </c>
      <c r="U207" s="107">
        <v>0</v>
      </c>
    </row>
    <row r="208" spans="1:21" ht="24">
      <c r="A208" s="1"/>
      <c r="B208" s="101"/>
      <c r="C208" s="102" t="s">
        <v>5</v>
      </c>
      <c r="D208" s="102" t="s">
        <v>38</v>
      </c>
      <c r="E208" s="103" t="s">
        <v>39</v>
      </c>
      <c r="F208" s="102" t="s">
        <v>575</v>
      </c>
      <c r="G208" s="787" t="s">
        <v>576</v>
      </c>
      <c r="H208" s="787"/>
      <c r="I208" s="104" t="s">
        <v>142</v>
      </c>
      <c r="J208" s="105">
        <v>1000</v>
      </c>
      <c r="K208" s="106">
        <f t="shared" si="9"/>
        <v>74019232</v>
      </c>
      <c r="L208" s="106">
        <v>0</v>
      </c>
      <c r="M208" s="106">
        <v>74019232</v>
      </c>
      <c r="N208" s="106">
        <v>0</v>
      </c>
      <c r="O208" s="106">
        <v>0</v>
      </c>
      <c r="P208" s="106">
        <v>0</v>
      </c>
      <c r="Q208" s="780">
        <v>0</v>
      </c>
      <c r="R208" s="781"/>
      <c r="S208" s="106">
        <v>0</v>
      </c>
      <c r="T208" s="106">
        <v>0</v>
      </c>
      <c r="U208" s="107">
        <v>0</v>
      </c>
    </row>
    <row r="209" spans="1:21" ht="24">
      <c r="A209" s="1"/>
      <c r="B209" s="101"/>
      <c r="C209" s="102" t="s">
        <v>5</v>
      </c>
      <c r="D209" s="102" t="s">
        <v>38</v>
      </c>
      <c r="E209" s="103" t="s">
        <v>39</v>
      </c>
      <c r="F209" s="102" t="s">
        <v>577</v>
      </c>
      <c r="G209" s="787" t="s">
        <v>578</v>
      </c>
      <c r="H209" s="787"/>
      <c r="I209" s="104" t="s">
        <v>140</v>
      </c>
      <c r="J209" s="105">
        <v>300</v>
      </c>
      <c r="K209" s="106">
        <f t="shared" si="9"/>
        <v>8188033</v>
      </c>
      <c r="L209" s="106">
        <v>0</v>
      </c>
      <c r="M209" s="106">
        <v>8188033</v>
      </c>
      <c r="N209" s="106">
        <v>0</v>
      </c>
      <c r="O209" s="106">
        <v>0</v>
      </c>
      <c r="P209" s="106">
        <v>0</v>
      </c>
      <c r="Q209" s="780">
        <v>0</v>
      </c>
      <c r="R209" s="781"/>
      <c r="S209" s="106">
        <v>0</v>
      </c>
      <c r="T209" s="106">
        <v>0</v>
      </c>
      <c r="U209" s="107">
        <v>0</v>
      </c>
    </row>
    <row r="210" spans="1:21" ht="24">
      <c r="A210" s="1"/>
      <c r="B210" s="101"/>
      <c r="C210" s="102" t="s">
        <v>5</v>
      </c>
      <c r="D210" s="102" t="s">
        <v>38</v>
      </c>
      <c r="E210" s="103" t="s">
        <v>39</v>
      </c>
      <c r="F210" s="102" t="s">
        <v>577</v>
      </c>
      <c r="G210" s="787" t="s">
        <v>578</v>
      </c>
      <c r="H210" s="787"/>
      <c r="I210" s="104" t="s">
        <v>141</v>
      </c>
      <c r="J210" s="105">
        <v>300</v>
      </c>
      <c r="K210" s="106">
        <f t="shared" si="9"/>
        <v>8188033</v>
      </c>
      <c r="L210" s="106">
        <v>0</v>
      </c>
      <c r="M210" s="106">
        <v>8188033</v>
      </c>
      <c r="N210" s="106">
        <v>0</v>
      </c>
      <c r="O210" s="106">
        <v>0</v>
      </c>
      <c r="P210" s="106">
        <v>0</v>
      </c>
      <c r="Q210" s="780">
        <v>0</v>
      </c>
      <c r="R210" s="781"/>
      <c r="S210" s="106">
        <v>0</v>
      </c>
      <c r="T210" s="106">
        <v>0</v>
      </c>
      <c r="U210" s="107">
        <v>0</v>
      </c>
    </row>
    <row r="211" spans="1:21" ht="24">
      <c r="A211" s="1"/>
      <c r="B211" s="101"/>
      <c r="C211" s="102" t="s">
        <v>5</v>
      </c>
      <c r="D211" s="102" t="s">
        <v>38</v>
      </c>
      <c r="E211" s="103" t="s">
        <v>39</v>
      </c>
      <c r="F211" s="102" t="s">
        <v>577</v>
      </c>
      <c r="G211" s="787" t="s">
        <v>578</v>
      </c>
      <c r="H211" s="787"/>
      <c r="I211" s="104" t="s">
        <v>142</v>
      </c>
      <c r="J211" s="105">
        <v>0</v>
      </c>
      <c r="K211" s="106">
        <f t="shared" si="9"/>
        <v>8109321</v>
      </c>
      <c r="L211" s="106">
        <v>0</v>
      </c>
      <c r="M211" s="106">
        <v>8109321</v>
      </c>
      <c r="N211" s="106">
        <v>0</v>
      </c>
      <c r="O211" s="106">
        <v>0</v>
      </c>
      <c r="P211" s="106">
        <v>0</v>
      </c>
      <c r="Q211" s="780">
        <v>0</v>
      </c>
      <c r="R211" s="781"/>
      <c r="S211" s="106">
        <v>0</v>
      </c>
      <c r="T211" s="106">
        <v>0</v>
      </c>
      <c r="U211" s="107">
        <v>0</v>
      </c>
    </row>
    <row r="212" spans="1:21" ht="24">
      <c r="A212" s="1"/>
      <c r="B212" s="101"/>
      <c r="C212" s="102" t="s">
        <v>5</v>
      </c>
      <c r="D212" s="102" t="s">
        <v>38</v>
      </c>
      <c r="E212" s="103" t="s">
        <v>39</v>
      </c>
      <c r="F212" s="102" t="s">
        <v>579</v>
      </c>
      <c r="G212" s="787" t="s">
        <v>580</v>
      </c>
      <c r="H212" s="787"/>
      <c r="I212" s="104" t="s">
        <v>140</v>
      </c>
      <c r="J212" s="105">
        <v>1500</v>
      </c>
      <c r="K212" s="106">
        <f t="shared" si="9"/>
        <v>50000000</v>
      </c>
      <c r="L212" s="106">
        <v>0</v>
      </c>
      <c r="M212" s="106">
        <v>50000000</v>
      </c>
      <c r="N212" s="106">
        <v>0</v>
      </c>
      <c r="O212" s="106">
        <v>0</v>
      </c>
      <c r="P212" s="106">
        <v>0</v>
      </c>
      <c r="Q212" s="780">
        <v>0</v>
      </c>
      <c r="R212" s="781"/>
      <c r="S212" s="106">
        <v>0</v>
      </c>
      <c r="T212" s="106">
        <v>0</v>
      </c>
      <c r="U212" s="107">
        <v>0</v>
      </c>
    </row>
    <row r="213" spans="1:21" ht="24">
      <c r="A213" s="1"/>
      <c r="B213" s="101"/>
      <c r="C213" s="102" t="s">
        <v>5</v>
      </c>
      <c r="D213" s="102" t="s">
        <v>38</v>
      </c>
      <c r="E213" s="103" t="s">
        <v>39</v>
      </c>
      <c r="F213" s="102" t="s">
        <v>579</v>
      </c>
      <c r="G213" s="787" t="s">
        <v>580</v>
      </c>
      <c r="H213" s="787"/>
      <c r="I213" s="104" t="s">
        <v>141</v>
      </c>
      <c r="J213" s="105">
        <v>1500</v>
      </c>
      <c r="K213" s="106">
        <f t="shared" si="9"/>
        <v>50000000</v>
      </c>
      <c r="L213" s="106">
        <v>0</v>
      </c>
      <c r="M213" s="106">
        <v>50000000</v>
      </c>
      <c r="N213" s="106">
        <v>0</v>
      </c>
      <c r="O213" s="106">
        <v>0</v>
      </c>
      <c r="P213" s="106">
        <v>0</v>
      </c>
      <c r="Q213" s="780">
        <v>0</v>
      </c>
      <c r="R213" s="781"/>
      <c r="S213" s="106">
        <v>0</v>
      </c>
      <c r="T213" s="106">
        <v>0</v>
      </c>
      <c r="U213" s="107">
        <v>0</v>
      </c>
    </row>
    <row r="214" spans="1:21" ht="24">
      <c r="A214" s="1"/>
      <c r="B214" s="101"/>
      <c r="C214" s="102" t="s">
        <v>5</v>
      </c>
      <c r="D214" s="102" t="s">
        <v>38</v>
      </c>
      <c r="E214" s="103" t="s">
        <v>39</v>
      </c>
      <c r="F214" s="102" t="s">
        <v>579</v>
      </c>
      <c r="G214" s="787" t="s">
        <v>580</v>
      </c>
      <c r="H214" s="787"/>
      <c r="I214" s="104" t="s">
        <v>142</v>
      </c>
      <c r="J214" s="105">
        <v>0</v>
      </c>
      <c r="K214" s="106">
        <f t="shared" si="9"/>
        <v>48000000</v>
      </c>
      <c r="L214" s="106">
        <v>0</v>
      </c>
      <c r="M214" s="106">
        <v>48000000</v>
      </c>
      <c r="N214" s="106">
        <v>0</v>
      </c>
      <c r="O214" s="106">
        <v>0</v>
      </c>
      <c r="P214" s="106">
        <v>0</v>
      </c>
      <c r="Q214" s="780">
        <v>0</v>
      </c>
      <c r="R214" s="781"/>
      <c r="S214" s="106">
        <v>0</v>
      </c>
      <c r="T214" s="106">
        <v>0</v>
      </c>
      <c r="U214" s="107">
        <v>0</v>
      </c>
    </row>
    <row r="215" spans="1:21" ht="24">
      <c r="A215" s="1"/>
      <c r="B215" s="101"/>
      <c r="C215" s="102" t="s">
        <v>5</v>
      </c>
      <c r="D215" s="102" t="s">
        <v>38</v>
      </c>
      <c r="E215" s="103" t="s">
        <v>39</v>
      </c>
      <c r="F215" s="102" t="s">
        <v>583</v>
      </c>
      <c r="G215" s="787" t="s">
        <v>779</v>
      </c>
      <c r="H215" s="787"/>
      <c r="I215" s="104" t="s">
        <v>140</v>
      </c>
      <c r="J215" s="105">
        <v>1000</v>
      </c>
      <c r="K215" s="106">
        <f t="shared" si="9"/>
        <v>20000000</v>
      </c>
      <c r="L215" s="106">
        <v>0</v>
      </c>
      <c r="M215" s="106">
        <v>20000000</v>
      </c>
      <c r="N215" s="106">
        <v>0</v>
      </c>
      <c r="O215" s="106">
        <v>0</v>
      </c>
      <c r="P215" s="106">
        <v>0</v>
      </c>
      <c r="Q215" s="780">
        <v>0</v>
      </c>
      <c r="R215" s="781"/>
      <c r="S215" s="106">
        <v>0</v>
      </c>
      <c r="T215" s="106">
        <v>0</v>
      </c>
      <c r="U215" s="107">
        <v>0</v>
      </c>
    </row>
    <row r="216" spans="1:21" ht="24">
      <c r="A216" s="1"/>
      <c r="B216" s="101"/>
      <c r="C216" s="102" t="s">
        <v>5</v>
      </c>
      <c r="D216" s="102" t="s">
        <v>38</v>
      </c>
      <c r="E216" s="103" t="s">
        <v>39</v>
      </c>
      <c r="F216" s="102" t="s">
        <v>583</v>
      </c>
      <c r="G216" s="787" t="s">
        <v>779</v>
      </c>
      <c r="H216" s="787"/>
      <c r="I216" s="104" t="s">
        <v>141</v>
      </c>
      <c r="J216" s="105">
        <v>1000</v>
      </c>
      <c r="K216" s="106">
        <f t="shared" si="9"/>
        <v>20000000</v>
      </c>
      <c r="L216" s="106">
        <v>0</v>
      </c>
      <c r="M216" s="106">
        <v>20000000</v>
      </c>
      <c r="N216" s="106">
        <v>0</v>
      </c>
      <c r="O216" s="106">
        <v>0</v>
      </c>
      <c r="P216" s="106">
        <v>0</v>
      </c>
      <c r="Q216" s="780">
        <v>0</v>
      </c>
      <c r="R216" s="781"/>
      <c r="S216" s="106">
        <v>0</v>
      </c>
      <c r="T216" s="106">
        <v>0</v>
      </c>
      <c r="U216" s="107">
        <v>0</v>
      </c>
    </row>
    <row r="217" spans="1:21" ht="24">
      <c r="A217" s="1"/>
      <c r="B217" s="101"/>
      <c r="C217" s="102" t="s">
        <v>5</v>
      </c>
      <c r="D217" s="102" t="s">
        <v>38</v>
      </c>
      <c r="E217" s="103" t="s">
        <v>39</v>
      </c>
      <c r="F217" s="102" t="s">
        <v>583</v>
      </c>
      <c r="G217" s="787" t="s">
        <v>779</v>
      </c>
      <c r="H217" s="787"/>
      <c r="I217" s="104" t="s">
        <v>142</v>
      </c>
      <c r="J217" s="105">
        <v>1000</v>
      </c>
      <c r="K217" s="106">
        <f t="shared" si="9"/>
        <v>20000000</v>
      </c>
      <c r="L217" s="106">
        <v>0</v>
      </c>
      <c r="M217" s="106">
        <v>20000000</v>
      </c>
      <c r="N217" s="106">
        <v>0</v>
      </c>
      <c r="O217" s="106">
        <v>0</v>
      </c>
      <c r="P217" s="106">
        <v>0</v>
      </c>
      <c r="Q217" s="780">
        <v>0</v>
      </c>
      <c r="R217" s="781"/>
      <c r="S217" s="106">
        <v>0</v>
      </c>
      <c r="T217" s="106">
        <v>0</v>
      </c>
      <c r="U217" s="107">
        <v>0</v>
      </c>
    </row>
    <row r="218" spans="1:21" ht="24">
      <c r="A218" s="1"/>
      <c r="B218" s="101"/>
      <c r="C218" s="102" t="s">
        <v>5</v>
      </c>
      <c r="D218" s="102" t="s">
        <v>38</v>
      </c>
      <c r="E218" s="103" t="s">
        <v>39</v>
      </c>
      <c r="F218" s="102" t="s">
        <v>585</v>
      </c>
      <c r="G218" s="787" t="s">
        <v>586</v>
      </c>
      <c r="H218" s="787"/>
      <c r="I218" s="104" t="s">
        <v>140</v>
      </c>
      <c r="J218" s="105">
        <v>1000</v>
      </c>
      <c r="K218" s="106">
        <f t="shared" si="9"/>
        <v>23000000</v>
      </c>
      <c r="L218" s="106">
        <v>0</v>
      </c>
      <c r="M218" s="106">
        <v>23000000</v>
      </c>
      <c r="N218" s="106">
        <v>0</v>
      </c>
      <c r="O218" s="106">
        <v>0</v>
      </c>
      <c r="P218" s="106">
        <v>0</v>
      </c>
      <c r="Q218" s="780">
        <v>0</v>
      </c>
      <c r="R218" s="781"/>
      <c r="S218" s="106">
        <v>0</v>
      </c>
      <c r="T218" s="106">
        <v>0</v>
      </c>
      <c r="U218" s="107">
        <v>0</v>
      </c>
    </row>
    <row r="219" spans="1:21" ht="24">
      <c r="A219" s="1"/>
      <c r="B219" s="101"/>
      <c r="C219" s="102" t="s">
        <v>5</v>
      </c>
      <c r="D219" s="102" t="s">
        <v>38</v>
      </c>
      <c r="E219" s="103" t="s">
        <v>39</v>
      </c>
      <c r="F219" s="102" t="s">
        <v>585</v>
      </c>
      <c r="G219" s="787" t="s">
        <v>586</v>
      </c>
      <c r="H219" s="787"/>
      <c r="I219" s="104" t="s">
        <v>141</v>
      </c>
      <c r="J219" s="105">
        <v>1000</v>
      </c>
      <c r="K219" s="106">
        <f t="shared" si="9"/>
        <v>23000000</v>
      </c>
      <c r="L219" s="106">
        <v>0</v>
      </c>
      <c r="M219" s="106">
        <v>23000000</v>
      </c>
      <c r="N219" s="106">
        <v>0</v>
      </c>
      <c r="O219" s="106">
        <v>0</v>
      </c>
      <c r="P219" s="106">
        <v>0</v>
      </c>
      <c r="Q219" s="780">
        <v>0</v>
      </c>
      <c r="R219" s="781"/>
      <c r="S219" s="106">
        <v>0</v>
      </c>
      <c r="T219" s="106">
        <v>0</v>
      </c>
      <c r="U219" s="107">
        <v>0</v>
      </c>
    </row>
    <row r="220" spans="1:21" ht="24">
      <c r="A220" s="1"/>
      <c r="B220" s="101"/>
      <c r="C220" s="102" t="s">
        <v>5</v>
      </c>
      <c r="D220" s="102" t="s">
        <v>38</v>
      </c>
      <c r="E220" s="103" t="s">
        <v>39</v>
      </c>
      <c r="F220" s="102" t="s">
        <v>585</v>
      </c>
      <c r="G220" s="787" t="s">
        <v>586</v>
      </c>
      <c r="H220" s="787"/>
      <c r="I220" s="104" t="s">
        <v>142</v>
      </c>
      <c r="J220" s="105">
        <v>1000</v>
      </c>
      <c r="K220" s="106">
        <f t="shared" si="9"/>
        <v>23000000</v>
      </c>
      <c r="L220" s="106">
        <v>0</v>
      </c>
      <c r="M220" s="106">
        <v>23000000</v>
      </c>
      <c r="N220" s="106">
        <v>0</v>
      </c>
      <c r="O220" s="106">
        <v>0</v>
      </c>
      <c r="P220" s="106">
        <v>0</v>
      </c>
      <c r="Q220" s="780">
        <v>0</v>
      </c>
      <c r="R220" s="781"/>
      <c r="S220" s="106">
        <v>0</v>
      </c>
      <c r="T220" s="106">
        <v>0</v>
      </c>
      <c r="U220" s="107">
        <v>0</v>
      </c>
    </row>
    <row r="221" spans="1:21" ht="24">
      <c r="A221" s="1"/>
      <c r="B221" s="101"/>
      <c r="C221" s="102" t="s">
        <v>5</v>
      </c>
      <c r="D221" s="102" t="s">
        <v>38</v>
      </c>
      <c r="E221" s="103" t="s">
        <v>39</v>
      </c>
      <c r="F221" s="102" t="s">
        <v>587</v>
      </c>
      <c r="G221" s="787" t="s">
        <v>588</v>
      </c>
      <c r="H221" s="787"/>
      <c r="I221" s="104" t="s">
        <v>140</v>
      </c>
      <c r="J221" s="105">
        <v>1</v>
      </c>
      <c r="K221" s="106">
        <f t="shared" si="9"/>
        <v>16248170</v>
      </c>
      <c r="L221" s="106">
        <v>0</v>
      </c>
      <c r="M221" s="106">
        <v>16248170</v>
      </c>
      <c r="N221" s="106">
        <v>0</v>
      </c>
      <c r="O221" s="106">
        <v>0</v>
      </c>
      <c r="P221" s="106">
        <v>0</v>
      </c>
      <c r="Q221" s="780">
        <v>0</v>
      </c>
      <c r="R221" s="781"/>
      <c r="S221" s="106">
        <v>0</v>
      </c>
      <c r="T221" s="106">
        <v>0</v>
      </c>
      <c r="U221" s="107">
        <v>0</v>
      </c>
    </row>
    <row r="222" spans="1:21" ht="24">
      <c r="A222" s="1"/>
      <c r="B222" s="101"/>
      <c r="C222" s="102" t="s">
        <v>5</v>
      </c>
      <c r="D222" s="102" t="s">
        <v>38</v>
      </c>
      <c r="E222" s="103" t="s">
        <v>39</v>
      </c>
      <c r="F222" s="102" t="s">
        <v>587</v>
      </c>
      <c r="G222" s="787" t="s">
        <v>588</v>
      </c>
      <c r="H222" s="787"/>
      <c r="I222" s="104" t="s">
        <v>141</v>
      </c>
      <c r="J222" s="105">
        <v>1</v>
      </c>
      <c r="K222" s="106">
        <f t="shared" si="9"/>
        <v>16248170</v>
      </c>
      <c r="L222" s="106">
        <v>0</v>
      </c>
      <c r="M222" s="106">
        <v>16248170</v>
      </c>
      <c r="N222" s="106">
        <v>0</v>
      </c>
      <c r="O222" s="106">
        <v>0</v>
      </c>
      <c r="P222" s="106">
        <v>0</v>
      </c>
      <c r="Q222" s="780">
        <v>0</v>
      </c>
      <c r="R222" s="781"/>
      <c r="S222" s="106">
        <v>0</v>
      </c>
      <c r="T222" s="106">
        <v>0</v>
      </c>
      <c r="U222" s="107">
        <v>0</v>
      </c>
    </row>
    <row r="223" spans="1:21" ht="24">
      <c r="A223" s="1"/>
      <c r="B223" s="101"/>
      <c r="C223" s="102" t="s">
        <v>5</v>
      </c>
      <c r="D223" s="102" t="s">
        <v>38</v>
      </c>
      <c r="E223" s="103" t="s">
        <v>39</v>
      </c>
      <c r="F223" s="102" t="s">
        <v>587</v>
      </c>
      <c r="G223" s="787" t="s">
        <v>588</v>
      </c>
      <c r="H223" s="787"/>
      <c r="I223" s="104" t="s">
        <v>142</v>
      </c>
      <c r="J223" s="105">
        <v>1</v>
      </c>
      <c r="K223" s="106">
        <f t="shared" si="9"/>
        <v>16247409</v>
      </c>
      <c r="L223" s="106">
        <v>0</v>
      </c>
      <c r="M223" s="106">
        <v>16247409</v>
      </c>
      <c r="N223" s="106">
        <v>0</v>
      </c>
      <c r="O223" s="106">
        <v>0</v>
      </c>
      <c r="P223" s="106">
        <v>0</v>
      </c>
      <c r="Q223" s="780">
        <v>0</v>
      </c>
      <c r="R223" s="781"/>
      <c r="S223" s="106">
        <v>0</v>
      </c>
      <c r="T223" s="106">
        <v>0</v>
      </c>
      <c r="U223" s="107">
        <v>0</v>
      </c>
    </row>
    <row r="224" spans="1:21" ht="24">
      <c r="A224" s="1"/>
      <c r="B224" s="101"/>
      <c r="C224" s="102" t="s">
        <v>5</v>
      </c>
      <c r="D224" s="102" t="s">
        <v>38</v>
      </c>
      <c r="E224" s="103" t="s">
        <v>39</v>
      </c>
      <c r="F224" s="102" t="s">
        <v>589</v>
      </c>
      <c r="G224" s="787" t="s">
        <v>590</v>
      </c>
      <c r="H224" s="787"/>
      <c r="I224" s="104" t="s">
        <v>140</v>
      </c>
      <c r="J224" s="105">
        <v>450</v>
      </c>
      <c r="K224" s="106">
        <f t="shared" si="9"/>
        <v>40000000</v>
      </c>
      <c r="L224" s="106">
        <v>0</v>
      </c>
      <c r="M224" s="106">
        <v>40000000</v>
      </c>
      <c r="N224" s="106">
        <v>0</v>
      </c>
      <c r="O224" s="106">
        <v>0</v>
      </c>
      <c r="P224" s="106">
        <v>0</v>
      </c>
      <c r="Q224" s="780">
        <v>0</v>
      </c>
      <c r="R224" s="781"/>
      <c r="S224" s="106">
        <v>0</v>
      </c>
      <c r="T224" s="106">
        <v>0</v>
      </c>
      <c r="U224" s="107">
        <v>0</v>
      </c>
    </row>
    <row r="225" spans="1:21" ht="24">
      <c r="A225" s="1"/>
      <c r="B225" s="101"/>
      <c r="C225" s="102" t="s">
        <v>5</v>
      </c>
      <c r="D225" s="102" t="s">
        <v>38</v>
      </c>
      <c r="E225" s="103" t="s">
        <v>39</v>
      </c>
      <c r="F225" s="102" t="s">
        <v>589</v>
      </c>
      <c r="G225" s="787" t="s">
        <v>590</v>
      </c>
      <c r="H225" s="787"/>
      <c r="I225" s="104" t="s">
        <v>141</v>
      </c>
      <c r="J225" s="105">
        <v>450</v>
      </c>
      <c r="K225" s="106">
        <f t="shared" ref="K225:K288" si="10">+L225+M225+N225+O225+P225+Q225+S225+T225+U225</f>
        <v>40000000</v>
      </c>
      <c r="L225" s="106">
        <v>0</v>
      </c>
      <c r="M225" s="106">
        <v>40000000</v>
      </c>
      <c r="N225" s="106">
        <v>0</v>
      </c>
      <c r="O225" s="106">
        <v>0</v>
      </c>
      <c r="P225" s="106">
        <v>0</v>
      </c>
      <c r="Q225" s="780">
        <v>0</v>
      </c>
      <c r="R225" s="781"/>
      <c r="S225" s="106">
        <v>0</v>
      </c>
      <c r="T225" s="106">
        <v>0</v>
      </c>
      <c r="U225" s="107">
        <v>0</v>
      </c>
    </row>
    <row r="226" spans="1:21" ht="24">
      <c r="A226" s="1"/>
      <c r="B226" s="101"/>
      <c r="C226" s="102" t="s">
        <v>5</v>
      </c>
      <c r="D226" s="102" t="s">
        <v>38</v>
      </c>
      <c r="E226" s="103" t="s">
        <v>39</v>
      </c>
      <c r="F226" s="102" t="s">
        <v>589</v>
      </c>
      <c r="G226" s="787" t="s">
        <v>590</v>
      </c>
      <c r="H226" s="787"/>
      <c r="I226" s="104" t="s">
        <v>142</v>
      </c>
      <c r="J226" s="105">
        <v>0</v>
      </c>
      <c r="K226" s="106">
        <f t="shared" si="10"/>
        <v>14768380</v>
      </c>
      <c r="L226" s="106">
        <v>0</v>
      </c>
      <c r="M226" s="106">
        <v>14768380</v>
      </c>
      <c r="N226" s="106">
        <v>0</v>
      </c>
      <c r="O226" s="106">
        <v>0</v>
      </c>
      <c r="P226" s="106">
        <v>0</v>
      </c>
      <c r="Q226" s="780">
        <v>0</v>
      </c>
      <c r="R226" s="781"/>
      <c r="S226" s="106">
        <v>0</v>
      </c>
      <c r="T226" s="106">
        <v>0</v>
      </c>
      <c r="U226" s="107">
        <v>0</v>
      </c>
    </row>
    <row r="227" spans="1:21" ht="24">
      <c r="A227" s="1"/>
      <c r="B227" s="101"/>
      <c r="C227" s="102" t="s">
        <v>5</v>
      </c>
      <c r="D227" s="102" t="s">
        <v>38</v>
      </c>
      <c r="E227" s="103" t="s">
        <v>39</v>
      </c>
      <c r="F227" s="102" t="s">
        <v>591</v>
      </c>
      <c r="G227" s="787" t="s">
        <v>592</v>
      </c>
      <c r="H227" s="787"/>
      <c r="I227" s="104" t="s">
        <v>140</v>
      </c>
      <c r="J227" s="105">
        <v>500</v>
      </c>
      <c r="K227" s="106">
        <f t="shared" si="10"/>
        <v>16860314</v>
      </c>
      <c r="L227" s="106">
        <v>0</v>
      </c>
      <c r="M227" s="106">
        <v>16860314</v>
      </c>
      <c r="N227" s="106">
        <v>0</v>
      </c>
      <c r="O227" s="106">
        <v>0</v>
      </c>
      <c r="P227" s="106">
        <v>0</v>
      </c>
      <c r="Q227" s="780">
        <v>0</v>
      </c>
      <c r="R227" s="781"/>
      <c r="S227" s="106">
        <v>0</v>
      </c>
      <c r="T227" s="106">
        <v>0</v>
      </c>
      <c r="U227" s="107">
        <v>0</v>
      </c>
    </row>
    <row r="228" spans="1:21" ht="24">
      <c r="A228" s="1"/>
      <c r="B228" s="101"/>
      <c r="C228" s="102" t="s">
        <v>5</v>
      </c>
      <c r="D228" s="102" t="s">
        <v>38</v>
      </c>
      <c r="E228" s="103" t="s">
        <v>39</v>
      </c>
      <c r="F228" s="102" t="s">
        <v>591</v>
      </c>
      <c r="G228" s="787" t="s">
        <v>592</v>
      </c>
      <c r="H228" s="787"/>
      <c r="I228" s="104" t="s">
        <v>141</v>
      </c>
      <c r="J228" s="105">
        <v>500</v>
      </c>
      <c r="K228" s="106">
        <f t="shared" si="10"/>
        <v>16860314</v>
      </c>
      <c r="L228" s="106">
        <v>0</v>
      </c>
      <c r="M228" s="106">
        <v>16860314</v>
      </c>
      <c r="N228" s="106">
        <v>0</v>
      </c>
      <c r="O228" s="106">
        <v>0</v>
      </c>
      <c r="P228" s="106">
        <v>0</v>
      </c>
      <c r="Q228" s="780">
        <v>0</v>
      </c>
      <c r="R228" s="781"/>
      <c r="S228" s="106">
        <v>0</v>
      </c>
      <c r="T228" s="106">
        <v>0</v>
      </c>
      <c r="U228" s="107">
        <v>0</v>
      </c>
    </row>
    <row r="229" spans="1:21" ht="24">
      <c r="A229" s="1"/>
      <c r="B229" s="101"/>
      <c r="C229" s="102" t="s">
        <v>5</v>
      </c>
      <c r="D229" s="102" t="s">
        <v>38</v>
      </c>
      <c r="E229" s="103" t="s">
        <v>39</v>
      </c>
      <c r="F229" s="102" t="s">
        <v>591</v>
      </c>
      <c r="G229" s="787" t="s">
        <v>592</v>
      </c>
      <c r="H229" s="787"/>
      <c r="I229" s="104" t="s">
        <v>142</v>
      </c>
      <c r="J229" s="105">
        <v>500</v>
      </c>
      <c r="K229" s="106">
        <f t="shared" si="10"/>
        <v>16859782</v>
      </c>
      <c r="L229" s="106">
        <v>0</v>
      </c>
      <c r="M229" s="106">
        <v>16859782</v>
      </c>
      <c r="N229" s="106">
        <v>0</v>
      </c>
      <c r="O229" s="106">
        <v>0</v>
      </c>
      <c r="P229" s="106">
        <v>0</v>
      </c>
      <c r="Q229" s="780">
        <v>0</v>
      </c>
      <c r="R229" s="781"/>
      <c r="S229" s="106">
        <v>0</v>
      </c>
      <c r="T229" s="106">
        <v>0</v>
      </c>
      <c r="U229" s="107">
        <v>0</v>
      </c>
    </row>
    <row r="230" spans="1:21" ht="24">
      <c r="A230" s="1"/>
      <c r="B230" s="101"/>
      <c r="C230" s="102" t="s">
        <v>5</v>
      </c>
      <c r="D230" s="102" t="s">
        <v>38</v>
      </c>
      <c r="E230" s="103" t="s">
        <v>39</v>
      </c>
      <c r="F230" s="102" t="s">
        <v>593</v>
      </c>
      <c r="G230" s="787" t="s">
        <v>594</v>
      </c>
      <c r="H230" s="787"/>
      <c r="I230" s="104" t="s">
        <v>140</v>
      </c>
      <c r="J230" s="105">
        <v>200</v>
      </c>
      <c r="K230" s="106">
        <f t="shared" si="10"/>
        <v>17000000</v>
      </c>
      <c r="L230" s="106">
        <v>0</v>
      </c>
      <c r="M230" s="106">
        <v>17000000</v>
      </c>
      <c r="N230" s="106">
        <v>0</v>
      </c>
      <c r="O230" s="106">
        <v>0</v>
      </c>
      <c r="P230" s="106">
        <v>0</v>
      </c>
      <c r="Q230" s="780">
        <v>0</v>
      </c>
      <c r="R230" s="781"/>
      <c r="S230" s="106">
        <v>0</v>
      </c>
      <c r="T230" s="106">
        <v>0</v>
      </c>
      <c r="U230" s="107">
        <v>0</v>
      </c>
    </row>
    <row r="231" spans="1:21" ht="24">
      <c r="A231" s="1"/>
      <c r="B231" s="101"/>
      <c r="C231" s="102" t="s">
        <v>5</v>
      </c>
      <c r="D231" s="102" t="s">
        <v>38</v>
      </c>
      <c r="E231" s="103" t="s">
        <v>39</v>
      </c>
      <c r="F231" s="102" t="s">
        <v>593</v>
      </c>
      <c r="G231" s="787" t="s">
        <v>594</v>
      </c>
      <c r="H231" s="787"/>
      <c r="I231" s="104" t="s">
        <v>141</v>
      </c>
      <c r="J231" s="105">
        <v>200</v>
      </c>
      <c r="K231" s="106">
        <f t="shared" si="10"/>
        <v>34974452</v>
      </c>
      <c r="L231" s="106">
        <v>0</v>
      </c>
      <c r="M231" s="106">
        <v>34974452</v>
      </c>
      <c r="N231" s="106">
        <v>0</v>
      </c>
      <c r="O231" s="106">
        <v>0</v>
      </c>
      <c r="P231" s="106">
        <v>0</v>
      </c>
      <c r="Q231" s="780">
        <v>0</v>
      </c>
      <c r="R231" s="781"/>
      <c r="S231" s="106">
        <v>0</v>
      </c>
      <c r="T231" s="106">
        <v>0</v>
      </c>
      <c r="U231" s="107">
        <v>0</v>
      </c>
    </row>
    <row r="232" spans="1:21" ht="24">
      <c r="A232" s="1"/>
      <c r="B232" s="101"/>
      <c r="C232" s="102" t="s">
        <v>5</v>
      </c>
      <c r="D232" s="102" t="s">
        <v>38</v>
      </c>
      <c r="E232" s="103" t="s">
        <v>39</v>
      </c>
      <c r="F232" s="102" t="s">
        <v>593</v>
      </c>
      <c r="G232" s="787" t="s">
        <v>594</v>
      </c>
      <c r="H232" s="787"/>
      <c r="I232" s="104" t="s">
        <v>142</v>
      </c>
      <c r="J232" s="105">
        <v>200</v>
      </c>
      <c r="K232" s="106">
        <f t="shared" si="10"/>
        <v>34972331</v>
      </c>
      <c r="L232" s="106">
        <v>0</v>
      </c>
      <c r="M232" s="106">
        <v>34972331</v>
      </c>
      <c r="N232" s="106">
        <v>0</v>
      </c>
      <c r="O232" s="106">
        <v>0</v>
      </c>
      <c r="P232" s="106">
        <v>0</v>
      </c>
      <c r="Q232" s="780">
        <v>0</v>
      </c>
      <c r="R232" s="781"/>
      <c r="S232" s="106">
        <v>0</v>
      </c>
      <c r="T232" s="106">
        <v>0</v>
      </c>
      <c r="U232" s="107">
        <v>0</v>
      </c>
    </row>
    <row r="233" spans="1:21" ht="24">
      <c r="A233" s="1"/>
      <c r="B233" s="101"/>
      <c r="C233" s="102" t="s">
        <v>5</v>
      </c>
      <c r="D233" s="102" t="s">
        <v>38</v>
      </c>
      <c r="E233" s="103" t="s">
        <v>39</v>
      </c>
      <c r="F233" s="102" t="s">
        <v>597</v>
      </c>
      <c r="G233" s="787" t="s">
        <v>598</v>
      </c>
      <c r="H233" s="787"/>
      <c r="I233" s="104" t="s">
        <v>140</v>
      </c>
      <c r="J233" s="105">
        <v>40</v>
      </c>
      <c r="K233" s="106">
        <f t="shared" si="10"/>
        <v>5795108</v>
      </c>
      <c r="L233" s="106">
        <v>0</v>
      </c>
      <c r="M233" s="106">
        <v>5795108</v>
      </c>
      <c r="N233" s="106">
        <v>0</v>
      </c>
      <c r="O233" s="106">
        <v>0</v>
      </c>
      <c r="P233" s="106">
        <v>0</v>
      </c>
      <c r="Q233" s="780">
        <v>0</v>
      </c>
      <c r="R233" s="781"/>
      <c r="S233" s="106">
        <v>0</v>
      </c>
      <c r="T233" s="106">
        <v>0</v>
      </c>
      <c r="U233" s="107">
        <v>0</v>
      </c>
    </row>
    <row r="234" spans="1:21" ht="24">
      <c r="A234" s="1"/>
      <c r="B234" s="101"/>
      <c r="C234" s="102" t="s">
        <v>5</v>
      </c>
      <c r="D234" s="102" t="s">
        <v>38</v>
      </c>
      <c r="E234" s="103" t="s">
        <v>39</v>
      </c>
      <c r="F234" s="102" t="s">
        <v>597</v>
      </c>
      <c r="G234" s="787" t="s">
        <v>598</v>
      </c>
      <c r="H234" s="787"/>
      <c r="I234" s="104" t="s">
        <v>141</v>
      </c>
      <c r="J234" s="105">
        <v>40</v>
      </c>
      <c r="K234" s="106">
        <f t="shared" si="10"/>
        <v>5795108</v>
      </c>
      <c r="L234" s="106">
        <v>0</v>
      </c>
      <c r="M234" s="106">
        <v>5795108</v>
      </c>
      <c r="N234" s="106">
        <v>0</v>
      </c>
      <c r="O234" s="106">
        <v>0</v>
      </c>
      <c r="P234" s="106">
        <v>0</v>
      </c>
      <c r="Q234" s="780">
        <v>0</v>
      </c>
      <c r="R234" s="781"/>
      <c r="S234" s="106">
        <v>0</v>
      </c>
      <c r="T234" s="106">
        <v>0</v>
      </c>
      <c r="U234" s="107">
        <v>0</v>
      </c>
    </row>
    <row r="235" spans="1:21" ht="24">
      <c r="A235" s="1"/>
      <c r="B235" s="101"/>
      <c r="C235" s="102" t="s">
        <v>5</v>
      </c>
      <c r="D235" s="102" t="s">
        <v>38</v>
      </c>
      <c r="E235" s="103" t="s">
        <v>39</v>
      </c>
      <c r="F235" s="102" t="s">
        <v>597</v>
      </c>
      <c r="G235" s="787" t="s">
        <v>598</v>
      </c>
      <c r="H235" s="787"/>
      <c r="I235" s="104" t="s">
        <v>142</v>
      </c>
      <c r="J235" s="105">
        <v>0</v>
      </c>
      <c r="K235" s="106">
        <f t="shared" si="10"/>
        <v>5470598</v>
      </c>
      <c r="L235" s="106">
        <v>0</v>
      </c>
      <c r="M235" s="106">
        <v>5470598</v>
      </c>
      <c r="N235" s="106">
        <v>0</v>
      </c>
      <c r="O235" s="106">
        <v>0</v>
      </c>
      <c r="P235" s="106">
        <v>0</v>
      </c>
      <c r="Q235" s="780">
        <v>0</v>
      </c>
      <c r="R235" s="781"/>
      <c r="S235" s="106">
        <v>0</v>
      </c>
      <c r="T235" s="106">
        <v>0</v>
      </c>
      <c r="U235" s="107">
        <v>0</v>
      </c>
    </row>
    <row r="236" spans="1:21" ht="24">
      <c r="A236" s="1"/>
      <c r="B236" s="101"/>
      <c r="C236" s="102" t="s">
        <v>5</v>
      </c>
      <c r="D236" s="102" t="s">
        <v>38</v>
      </c>
      <c r="E236" s="103" t="s">
        <v>39</v>
      </c>
      <c r="F236" s="102" t="s">
        <v>599</v>
      </c>
      <c r="G236" s="787" t="s">
        <v>600</v>
      </c>
      <c r="H236" s="787"/>
      <c r="I236" s="104" t="s">
        <v>140</v>
      </c>
      <c r="J236" s="105">
        <v>1500</v>
      </c>
      <c r="K236" s="106">
        <f t="shared" si="10"/>
        <v>29000000</v>
      </c>
      <c r="L236" s="106">
        <v>0</v>
      </c>
      <c r="M236" s="106">
        <v>29000000</v>
      </c>
      <c r="N236" s="106">
        <v>0</v>
      </c>
      <c r="O236" s="106">
        <v>0</v>
      </c>
      <c r="P236" s="106">
        <v>0</v>
      </c>
      <c r="Q236" s="780">
        <v>0</v>
      </c>
      <c r="R236" s="781"/>
      <c r="S236" s="106">
        <v>0</v>
      </c>
      <c r="T236" s="106">
        <v>0</v>
      </c>
      <c r="U236" s="107">
        <v>0</v>
      </c>
    </row>
    <row r="237" spans="1:21" ht="24">
      <c r="A237" s="1"/>
      <c r="B237" s="101"/>
      <c r="C237" s="102" t="s">
        <v>5</v>
      </c>
      <c r="D237" s="102" t="s">
        <v>38</v>
      </c>
      <c r="E237" s="103" t="s">
        <v>39</v>
      </c>
      <c r="F237" s="102" t="s">
        <v>599</v>
      </c>
      <c r="G237" s="787" t="s">
        <v>600</v>
      </c>
      <c r="H237" s="787"/>
      <c r="I237" s="104" t="s">
        <v>141</v>
      </c>
      <c r="J237" s="105">
        <v>1500</v>
      </c>
      <c r="K237" s="106">
        <f t="shared" si="10"/>
        <v>29000000</v>
      </c>
      <c r="L237" s="106">
        <v>0</v>
      </c>
      <c r="M237" s="106">
        <v>29000000</v>
      </c>
      <c r="N237" s="106">
        <v>0</v>
      </c>
      <c r="O237" s="106">
        <v>0</v>
      </c>
      <c r="P237" s="106">
        <v>0</v>
      </c>
      <c r="Q237" s="780">
        <v>0</v>
      </c>
      <c r="R237" s="781"/>
      <c r="S237" s="106">
        <v>0</v>
      </c>
      <c r="T237" s="106">
        <v>0</v>
      </c>
      <c r="U237" s="107">
        <v>0</v>
      </c>
    </row>
    <row r="238" spans="1:21" ht="24">
      <c r="A238" s="1"/>
      <c r="B238" s="101"/>
      <c r="C238" s="102" t="s">
        <v>5</v>
      </c>
      <c r="D238" s="102" t="s">
        <v>38</v>
      </c>
      <c r="E238" s="103" t="s">
        <v>39</v>
      </c>
      <c r="F238" s="102" t="s">
        <v>599</v>
      </c>
      <c r="G238" s="787" t="s">
        <v>600</v>
      </c>
      <c r="H238" s="787"/>
      <c r="I238" s="104" t="s">
        <v>142</v>
      </c>
      <c r="J238" s="105">
        <v>1500</v>
      </c>
      <c r="K238" s="106">
        <f t="shared" si="10"/>
        <v>29000000</v>
      </c>
      <c r="L238" s="106">
        <v>0</v>
      </c>
      <c r="M238" s="106">
        <v>29000000</v>
      </c>
      <c r="N238" s="106">
        <v>0</v>
      </c>
      <c r="O238" s="106">
        <v>0</v>
      </c>
      <c r="P238" s="106">
        <v>0</v>
      </c>
      <c r="Q238" s="780">
        <v>0</v>
      </c>
      <c r="R238" s="781"/>
      <c r="S238" s="106">
        <v>0</v>
      </c>
      <c r="T238" s="106">
        <v>0</v>
      </c>
      <c r="U238" s="107">
        <v>0</v>
      </c>
    </row>
    <row r="239" spans="1:21" ht="24">
      <c r="A239" s="1"/>
      <c r="B239" s="101"/>
      <c r="C239" s="102" t="s">
        <v>5</v>
      </c>
      <c r="D239" s="102" t="s">
        <v>38</v>
      </c>
      <c r="E239" s="103" t="s">
        <v>39</v>
      </c>
      <c r="F239" s="102" t="s">
        <v>601</v>
      </c>
      <c r="G239" s="787" t="s">
        <v>781</v>
      </c>
      <c r="H239" s="787"/>
      <c r="I239" s="104" t="s">
        <v>140</v>
      </c>
      <c r="J239" s="105">
        <v>400</v>
      </c>
      <c r="K239" s="106">
        <f t="shared" si="10"/>
        <v>5314890</v>
      </c>
      <c r="L239" s="106">
        <v>0</v>
      </c>
      <c r="M239" s="106">
        <v>5314890</v>
      </c>
      <c r="N239" s="106">
        <v>0</v>
      </c>
      <c r="O239" s="106">
        <v>0</v>
      </c>
      <c r="P239" s="106">
        <v>0</v>
      </c>
      <c r="Q239" s="780">
        <v>0</v>
      </c>
      <c r="R239" s="781"/>
      <c r="S239" s="106">
        <v>0</v>
      </c>
      <c r="T239" s="106">
        <v>0</v>
      </c>
      <c r="U239" s="107">
        <v>0</v>
      </c>
    </row>
    <row r="240" spans="1:21" ht="24">
      <c r="A240" s="1"/>
      <c r="B240" s="101"/>
      <c r="C240" s="102" t="s">
        <v>5</v>
      </c>
      <c r="D240" s="102" t="s">
        <v>38</v>
      </c>
      <c r="E240" s="103" t="s">
        <v>39</v>
      </c>
      <c r="F240" s="102" t="s">
        <v>601</v>
      </c>
      <c r="G240" s="787" t="s">
        <v>781</v>
      </c>
      <c r="H240" s="787"/>
      <c r="I240" s="104" t="s">
        <v>141</v>
      </c>
      <c r="J240" s="105">
        <v>400</v>
      </c>
      <c r="K240" s="106">
        <f t="shared" si="10"/>
        <v>5314890</v>
      </c>
      <c r="L240" s="106">
        <v>0</v>
      </c>
      <c r="M240" s="106">
        <v>5314890</v>
      </c>
      <c r="N240" s="106">
        <v>0</v>
      </c>
      <c r="O240" s="106">
        <v>0</v>
      </c>
      <c r="P240" s="106">
        <v>0</v>
      </c>
      <c r="Q240" s="780">
        <v>0</v>
      </c>
      <c r="R240" s="781"/>
      <c r="S240" s="106">
        <v>0</v>
      </c>
      <c r="T240" s="106">
        <v>0</v>
      </c>
      <c r="U240" s="107">
        <v>0</v>
      </c>
    </row>
    <row r="241" spans="1:21" ht="24">
      <c r="A241" s="1"/>
      <c r="B241" s="101"/>
      <c r="C241" s="102" t="s">
        <v>5</v>
      </c>
      <c r="D241" s="102" t="s">
        <v>38</v>
      </c>
      <c r="E241" s="103" t="s">
        <v>39</v>
      </c>
      <c r="F241" s="102" t="s">
        <v>601</v>
      </c>
      <c r="G241" s="787" t="s">
        <v>781</v>
      </c>
      <c r="H241" s="787"/>
      <c r="I241" s="104" t="s">
        <v>142</v>
      </c>
      <c r="J241" s="105">
        <v>0</v>
      </c>
      <c r="K241" s="106">
        <f t="shared" si="10"/>
        <v>0</v>
      </c>
      <c r="L241" s="106">
        <v>0</v>
      </c>
      <c r="M241" s="106">
        <v>0</v>
      </c>
      <c r="N241" s="106">
        <v>0</v>
      </c>
      <c r="O241" s="106">
        <v>0</v>
      </c>
      <c r="P241" s="106">
        <v>0</v>
      </c>
      <c r="Q241" s="780">
        <v>0</v>
      </c>
      <c r="R241" s="781"/>
      <c r="S241" s="106">
        <v>0</v>
      </c>
      <c r="T241" s="106">
        <v>0</v>
      </c>
      <c r="U241" s="107">
        <v>0</v>
      </c>
    </row>
    <row r="242" spans="1:21" ht="24">
      <c r="A242" s="1"/>
      <c r="B242" s="101"/>
      <c r="C242" s="102" t="s">
        <v>5</v>
      </c>
      <c r="D242" s="102" t="s">
        <v>38</v>
      </c>
      <c r="E242" s="103" t="s">
        <v>39</v>
      </c>
      <c r="F242" s="102" t="s">
        <v>603</v>
      </c>
      <c r="G242" s="787" t="s">
        <v>604</v>
      </c>
      <c r="H242" s="787"/>
      <c r="I242" s="104" t="s">
        <v>140</v>
      </c>
      <c r="J242" s="105">
        <v>1000</v>
      </c>
      <c r="K242" s="106">
        <f t="shared" si="10"/>
        <v>5126053</v>
      </c>
      <c r="L242" s="106">
        <v>0</v>
      </c>
      <c r="M242" s="106">
        <v>5126053</v>
      </c>
      <c r="N242" s="106">
        <v>0</v>
      </c>
      <c r="O242" s="106">
        <v>0</v>
      </c>
      <c r="P242" s="106">
        <v>0</v>
      </c>
      <c r="Q242" s="780">
        <v>0</v>
      </c>
      <c r="R242" s="781"/>
      <c r="S242" s="106">
        <v>0</v>
      </c>
      <c r="T242" s="106">
        <v>0</v>
      </c>
      <c r="U242" s="107">
        <v>0</v>
      </c>
    </row>
    <row r="243" spans="1:21" ht="24">
      <c r="A243" s="1"/>
      <c r="B243" s="101"/>
      <c r="C243" s="102" t="s">
        <v>5</v>
      </c>
      <c r="D243" s="102" t="s">
        <v>38</v>
      </c>
      <c r="E243" s="103" t="s">
        <v>39</v>
      </c>
      <c r="F243" s="102" t="s">
        <v>603</v>
      </c>
      <c r="G243" s="787" t="s">
        <v>604</v>
      </c>
      <c r="H243" s="787"/>
      <c r="I243" s="104" t="s">
        <v>141</v>
      </c>
      <c r="J243" s="105">
        <v>1000</v>
      </c>
      <c r="K243" s="106">
        <f t="shared" si="10"/>
        <v>5126053</v>
      </c>
      <c r="L243" s="106">
        <v>0</v>
      </c>
      <c r="M243" s="106">
        <v>5126053</v>
      </c>
      <c r="N243" s="106">
        <v>0</v>
      </c>
      <c r="O243" s="106">
        <v>0</v>
      </c>
      <c r="P243" s="106">
        <v>0</v>
      </c>
      <c r="Q243" s="780">
        <v>0</v>
      </c>
      <c r="R243" s="781"/>
      <c r="S243" s="106">
        <v>0</v>
      </c>
      <c r="T243" s="106">
        <v>0</v>
      </c>
      <c r="U243" s="107">
        <v>0</v>
      </c>
    </row>
    <row r="244" spans="1:21" ht="24">
      <c r="A244" s="1"/>
      <c r="B244" s="101"/>
      <c r="C244" s="102" t="s">
        <v>5</v>
      </c>
      <c r="D244" s="102" t="s">
        <v>38</v>
      </c>
      <c r="E244" s="103" t="s">
        <v>39</v>
      </c>
      <c r="F244" s="102" t="s">
        <v>603</v>
      </c>
      <c r="G244" s="787" t="s">
        <v>604</v>
      </c>
      <c r="H244" s="787"/>
      <c r="I244" s="104" t="s">
        <v>142</v>
      </c>
      <c r="J244" s="105">
        <v>0</v>
      </c>
      <c r="K244" s="106">
        <f t="shared" si="10"/>
        <v>0</v>
      </c>
      <c r="L244" s="106">
        <v>0</v>
      </c>
      <c r="M244" s="106">
        <v>0</v>
      </c>
      <c r="N244" s="106">
        <v>0</v>
      </c>
      <c r="O244" s="106">
        <v>0</v>
      </c>
      <c r="P244" s="106">
        <v>0</v>
      </c>
      <c r="Q244" s="780">
        <v>0</v>
      </c>
      <c r="R244" s="781"/>
      <c r="S244" s="106">
        <v>0</v>
      </c>
      <c r="T244" s="106">
        <v>0</v>
      </c>
      <c r="U244" s="107">
        <v>0</v>
      </c>
    </row>
    <row r="245" spans="1:21" ht="24">
      <c r="A245" s="1"/>
      <c r="B245" s="101"/>
      <c r="C245" s="102" t="s">
        <v>5</v>
      </c>
      <c r="D245" s="102" t="s">
        <v>38</v>
      </c>
      <c r="E245" s="103" t="s">
        <v>39</v>
      </c>
      <c r="F245" s="102" t="s">
        <v>605</v>
      </c>
      <c r="G245" s="787" t="s">
        <v>782</v>
      </c>
      <c r="H245" s="787"/>
      <c r="I245" s="104" t="s">
        <v>140</v>
      </c>
      <c r="J245" s="105">
        <v>400</v>
      </c>
      <c r="K245" s="106">
        <f t="shared" si="10"/>
        <v>10000000</v>
      </c>
      <c r="L245" s="106">
        <v>0</v>
      </c>
      <c r="M245" s="106">
        <v>10000000</v>
      </c>
      <c r="N245" s="106">
        <v>0</v>
      </c>
      <c r="O245" s="106">
        <v>0</v>
      </c>
      <c r="P245" s="106">
        <v>0</v>
      </c>
      <c r="Q245" s="780">
        <v>0</v>
      </c>
      <c r="R245" s="781"/>
      <c r="S245" s="106">
        <v>0</v>
      </c>
      <c r="T245" s="106">
        <v>0</v>
      </c>
      <c r="U245" s="107">
        <v>0</v>
      </c>
    </row>
    <row r="246" spans="1:21" ht="24">
      <c r="A246" s="1"/>
      <c r="B246" s="101"/>
      <c r="C246" s="102" t="s">
        <v>5</v>
      </c>
      <c r="D246" s="102" t="s">
        <v>38</v>
      </c>
      <c r="E246" s="103" t="s">
        <v>39</v>
      </c>
      <c r="F246" s="102" t="s">
        <v>605</v>
      </c>
      <c r="G246" s="787" t="s">
        <v>782</v>
      </c>
      <c r="H246" s="787"/>
      <c r="I246" s="104" t="s">
        <v>141</v>
      </c>
      <c r="J246" s="105">
        <v>400</v>
      </c>
      <c r="K246" s="106">
        <f t="shared" si="10"/>
        <v>10000000</v>
      </c>
      <c r="L246" s="106">
        <v>0</v>
      </c>
      <c r="M246" s="106">
        <v>10000000</v>
      </c>
      <c r="N246" s="106">
        <v>0</v>
      </c>
      <c r="O246" s="106">
        <v>0</v>
      </c>
      <c r="P246" s="106">
        <v>0</v>
      </c>
      <c r="Q246" s="780">
        <v>0</v>
      </c>
      <c r="R246" s="781"/>
      <c r="S246" s="106">
        <v>0</v>
      </c>
      <c r="T246" s="106">
        <v>0</v>
      </c>
      <c r="U246" s="107">
        <v>0</v>
      </c>
    </row>
    <row r="247" spans="1:21" ht="24">
      <c r="A247" s="1"/>
      <c r="B247" s="101"/>
      <c r="C247" s="102" t="s">
        <v>5</v>
      </c>
      <c r="D247" s="102" t="s">
        <v>38</v>
      </c>
      <c r="E247" s="103" t="s">
        <v>39</v>
      </c>
      <c r="F247" s="102" t="s">
        <v>605</v>
      </c>
      <c r="G247" s="787" t="s">
        <v>782</v>
      </c>
      <c r="H247" s="787"/>
      <c r="I247" s="104" t="s">
        <v>142</v>
      </c>
      <c r="J247" s="105">
        <v>0</v>
      </c>
      <c r="K247" s="106">
        <f t="shared" si="10"/>
        <v>10000000</v>
      </c>
      <c r="L247" s="106">
        <v>0</v>
      </c>
      <c r="M247" s="106">
        <v>10000000</v>
      </c>
      <c r="N247" s="106">
        <v>0</v>
      </c>
      <c r="O247" s="106">
        <v>0</v>
      </c>
      <c r="P247" s="106">
        <v>0</v>
      </c>
      <c r="Q247" s="780">
        <v>0</v>
      </c>
      <c r="R247" s="781"/>
      <c r="S247" s="106">
        <v>0</v>
      </c>
      <c r="T247" s="106">
        <v>0</v>
      </c>
      <c r="U247" s="107">
        <v>0</v>
      </c>
    </row>
    <row r="248" spans="1:21" ht="24">
      <c r="A248" s="1"/>
      <c r="B248" s="101"/>
      <c r="C248" s="102" t="s">
        <v>5</v>
      </c>
      <c r="D248" s="102" t="s">
        <v>38</v>
      </c>
      <c r="E248" s="103" t="s">
        <v>39</v>
      </c>
      <c r="F248" s="102" t="s">
        <v>609</v>
      </c>
      <c r="G248" s="787" t="s">
        <v>610</v>
      </c>
      <c r="H248" s="787"/>
      <c r="I248" s="104" t="s">
        <v>140</v>
      </c>
      <c r="J248" s="105">
        <v>600</v>
      </c>
      <c r="K248" s="106">
        <f t="shared" si="10"/>
        <v>22000000</v>
      </c>
      <c r="L248" s="106">
        <v>0</v>
      </c>
      <c r="M248" s="106">
        <v>22000000</v>
      </c>
      <c r="N248" s="106">
        <v>0</v>
      </c>
      <c r="O248" s="106">
        <v>0</v>
      </c>
      <c r="P248" s="106">
        <v>0</v>
      </c>
      <c r="Q248" s="780">
        <v>0</v>
      </c>
      <c r="R248" s="781"/>
      <c r="S248" s="106">
        <v>0</v>
      </c>
      <c r="T248" s="106">
        <v>0</v>
      </c>
      <c r="U248" s="107">
        <v>0</v>
      </c>
    </row>
    <row r="249" spans="1:21" ht="24">
      <c r="A249" s="1"/>
      <c r="B249" s="101"/>
      <c r="C249" s="102" t="s">
        <v>5</v>
      </c>
      <c r="D249" s="102" t="s">
        <v>38</v>
      </c>
      <c r="E249" s="103" t="s">
        <v>39</v>
      </c>
      <c r="F249" s="102" t="s">
        <v>609</v>
      </c>
      <c r="G249" s="787" t="s">
        <v>610</v>
      </c>
      <c r="H249" s="787"/>
      <c r="I249" s="104" t="s">
        <v>141</v>
      </c>
      <c r="J249" s="105">
        <v>600</v>
      </c>
      <c r="K249" s="106">
        <f t="shared" si="10"/>
        <v>22000000</v>
      </c>
      <c r="L249" s="106">
        <v>0</v>
      </c>
      <c r="M249" s="106">
        <v>22000000</v>
      </c>
      <c r="N249" s="106">
        <v>0</v>
      </c>
      <c r="O249" s="106">
        <v>0</v>
      </c>
      <c r="P249" s="106">
        <v>0</v>
      </c>
      <c r="Q249" s="780">
        <v>0</v>
      </c>
      <c r="R249" s="781"/>
      <c r="S249" s="106">
        <v>0</v>
      </c>
      <c r="T249" s="106">
        <v>0</v>
      </c>
      <c r="U249" s="107">
        <v>0</v>
      </c>
    </row>
    <row r="250" spans="1:21" ht="24">
      <c r="A250" s="1"/>
      <c r="B250" s="101"/>
      <c r="C250" s="102" t="s">
        <v>5</v>
      </c>
      <c r="D250" s="102" t="s">
        <v>38</v>
      </c>
      <c r="E250" s="103" t="s">
        <v>39</v>
      </c>
      <c r="F250" s="102" t="s">
        <v>609</v>
      </c>
      <c r="G250" s="787" t="s">
        <v>610</v>
      </c>
      <c r="H250" s="787"/>
      <c r="I250" s="104" t="s">
        <v>142</v>
      </c>
      <c r="J250" s="105">
        <v>400</v>
      </c>
      <c r="K250" s="106">
        <f t="shared" si="10"/>
        <v>22000000</v>
      </c>
      <c r="L250" s="106">
        <v>0</v>
      </c>
      <c r="M250" s="106">
        <v>22000000</v>
      </c>
      <c r="N250" s="106">
        <v>0</v>
      </c>
      <c r="O250" s="106">
        <v>0</v>
      </c>
      <c r="P250" s="106">
        <v>0</v>
      </c>
      <c r="Q250" s="780">
        <v>0</v>
      </c>
      <c r="R250" s="781"/>
      <c r="S250" s="106">
        <v>0</v>
      </c>
      <c r="T250" s="106">
        <v>0</v>
      </c>
      <c r="U250" s="107">
        <v>0</v>
      </c>
    </row>
    <row r="251" spans="1:21" ht="24">
      <c r="A251" s="1"/>
      <c r="B251" s="101"/>
      <c r="C251" s="102" t="s">
        <v>5</v>
      </c>
      <c r="D251" s="102" t="s">
        <v>38</v>
      </c>
      <c r="E251" s="103" t="s">
        <v>39</v>
      </c>
      <c r="F251" s="102" t="s">
        <v>611</v>
      </c>
      <c r="G251" s="787" t="s">
        <v>612</v>
      </c>
      <c r="H251" s="787"/>
      <c r="I251" s="104" t="s">
        <v>140</v>
      </c>
      <c r="J251" s="105">
        <v>500</v>
      </c>
      <c r="K251" s="106">
        <f t="shared" si="10"/>
        <v>18597097</v>
      </c>
      <c r="L251" s="106">
        <v>0</v>
      </c>
      <c r="M251" s="106">
        <v>18597097</v>
      </c>
      <c r="N251" s="106">
        <v>0</v>
      </c>
      <c r="O251" s="106">
        <v>0</v>
      </c>
      <c r="P251" s="106">
        <v>0</v>
      </c>
      <c r="Q251" s="780">
        <v>0</v>
      </c>
      <c r="R251" s="781"/>
      <c r="S251" s="106">
        <v>0</v>
      </c>
      <c r="T251" s="106">
        <v>0</v>
      </c>
      <c r="U251" s="107">
        <v>0</v>
      </c>
    </row>
    <row r="252" spans="1:21" ht="24">
      <c r="A252" s="1"/>
      <c r="B252" s="101"/>
      <c r="C252" s="102" t="s">
        <v>5</v>
      </c>
      <c r="D252" s="102" t="s">
        <v>38</v>
      </c>
      <c r="E252" s="103" t="s">
        <v>39</v>
      </c>
      <c r="F252" s="102" t="s">
        <v>611</v>
      </c>
      <c r="G252" s="787" t="s">
        <v>612</v>
      </c>
      <c r="H252" s="787"/>
      <c r="I252" s="104" t="s">
        <v>141</v>
      </c>
      <c r="J252" s="105">
        <v>500</v>
      </c>
      <c r="K252" s="106">
        <f t="shared" si="10"/>
        <v>18597097</v>
      </c>
      <c r="L252" s="106">
        <v>0</v>
      </c>
      <c r="M252" s="106">
        <v>18597097</v>
      </c>
      <c r="N252" s="106">
        <v>0</v>
      </c>
      <c r="O252" s="106">
        <v>0</v>
      </c>
      <c r="P252" s="106">
        <v>0</v>
      </c>
      <c r="Q252" s="780">
        <v>0</v>
      </c>
      <c r="R252" s="781"/>
      <c r="S252" s="106">
        <v>0</v>
      </c>
      <c r="T252" s="106">
        <v>0</v>
      </c>
      <c r="U252" s="107">
        <v>0</v>
      </c>
    </row>
    <row r="253" spans="1:21" ht="24">
      <c r="A253" s="1"/>
      <c r="B253" s="101"/>
      <c r="C253" s="102" t="s">
        <v>5</v>
      </c>
      <c r="D253" s="102" t="s">
        <v>38</v>
      </c>
      <c r="E253" s="103" t="s">
        <v>39</v>
      </c>
      <c r="F253" s="102" t="s">
        <v>611</v>
      </c>
      <c r="G253" s="787" t="s">
        <v>612</v>
      </c>
      <c r="H253" s="787"/>
      <c r="I253" s="104" t="s">
        <v>142</v>
      </c>
      <c r="J253" s="105">
        <v>500</v>
      </c>
      <c r="K253" s="106">
        <f t="shared" si="10"/>
        <v>18597092</v>
      </c>
      <c r="L253" s="106">
        <v>0</v>
      </c>
      <c r="M253" s="106">
        <v>18597092</v>
      </c>
      <c r="N253" s="106">
        <v>0</v>
      </c>
      <c r="O253" s="106">
        <v>0</v>
      </c>
      <c r="P253" s="106">
        <v>0</v>
      </c>
      <c r="Q253" s="780">
        <v>0</v>
      </c>
      <c r="R253" s="781"/>
      <c r="S253" s="106">
        <v>0</v>
      </c>
      <c r="T253" s="106">
        <v>0</v>
      </c>
      <c r="U253" s="107">
        <v>0</v>
      </c>
    </row>
    <row r="254" spans="1:21" ht="24">
      <c r="A254" s="1"/>
      <c r="B254" s="101"/>
      <c r="C254" s="102" t="s">
        <v>5</v>
      </c>
      <c r="D254" s="102" t="s">
        <v>38</v>
      </c>
      <c r="E254" s="103" t="s">
        <v>39</v>
      </c>
      <c r="F254" s="102" t="s">
        <v>613</v>
      </c>
      <c r="G254" s="787" t="s">
        <v>614</v>
      </c>
      <c r="H254" s="787"/>
      <c r="I254" s="104" t="s">
        <v>140</v>
      </c>
      <c r="J254" s="105">
        <v>300</v>
      </c>
      <c r="K254" s="106">
        <f t="shared" si="10"/>
        <v>18000000</v>
      </c>
      <c r="L254" s="106">
        <v>0</v>
      </c>
      <c r="M254" s="106">
        <v>18000000</v>
      </c>
      <c r="N254" s="106">
        <v>0</v>
      </c>
      <c r="O254" s="106">
        <v>0</v>
      </c>
      <c r="P254" s="106">
        <v>0</v>
      </c>
      <c r="Q254" s="780">
        <v>0</v>
      </c>
      <c r="R254" s="781"/>
      <c r="S254" s="106">
        <v>0</v>
      </c>
      <c r="T254" s="106">
        <v>0</v>
      </c>
      <c r="U254" s="107">
        <v>0</v>
      </c>
    </row>
    <row r="255" spans="1:21" ht="24">
      <c r="A255" s="1"/>
      <c r="B255" s="101"/>
      <c r="C255" s="102" t="s">
        <v>5</v>
      </c>
      <c r="D255" s="102" t="s">
        <v>38</v>
      </c>
      <c r="E255" s="103" t="s">
        <v>39</v>
      </c>
      <c r="F255" s="102" t="s">
        <v>613</v>
      </c>
      <c r="G255" s="787" t="s">
        <v>614</v>
      </c>
      <c r="H255" s="787"/>
      <c r="I255" s="104" t="s">
        <v>141</v>
      </c>
      <c r="J255" s="105">
        <v>300</v>
      </c>
      <c r="K255" s="106">
        <f t="shared" si="10"/>
        <v>18000000</v>
      </c>
      <c r="L255" s="106">
        <v>0</v>
      </c>
      <c r="M255" s="106">
        <v>18000000</v>
      </c>
      <c r="N255" s="106">
        <v>0</v>
      </c>
      <c r="O255" s="106">
        <v>0</v>
      </c>
      <c r="P255" s="106">
        <v>0</v>
      </c>
      <c r="Q255" s="780">
        <v>0</v>
      </c>
      <c r="R255" s="781"/>
      <c r="S255" s="106">
        <v>0</v>
      </c>
      <c r="T255" s="106">
        <v>0</v>
      </c>
      <c r="U255" s="107">
        <v>0</v>
      </c>
    </row>
    <row r="256" spans="1:21" ht="24">
      <c r="A256" s="1"/>
      <c r="B256" s="101"/>
      <c r="C256" s="102" t="s">
        <v>5</v>
      </c>
      <c r="D256" s="102" t="s">
        <v>38</v>
      </c>
      <c r="E256" s="103" t="s">
        <v>39</v>
      </c>
      <c r="F256" s="102" t="s">
        <v>613</v>
      </c>
      <c r="G256" s="787" t="s">
        <v>614</v>
      </c>
      <c r="H256" s="787"/>
      <c r="I256" s="104" t="s">
        <v>142</v>
      </c>
      <c r="J256" s="105">
        <v>0</v>
      </c>
      <c r="K256" s="106">
        <f t="shared" si="10"/>
        <v>18000000</v>
      </c>
      <c r="L256" s="106">
        <v>0</v>
      </c>
      <c r="M256" s="106">
        <v>18000000</v>
      </c>
      <c r="N256" s="106">
        <v>0</v>
      </c>
      <c r="O256" s="106">
        <v>0</v>
      </c>
      <c r="P256" s="106">
        <v>0</v>
      </c>
      <c r="Q256" s="780">
        <v>0</v>
      </c>
      <c r="R256" s="781"/>
      <c r="S256" s="106">
        <v>0</v>
      </c>
      <c r="T256" s="106">
        <v>0</v>
      </c>
      <c r="U256" s="107">
        <v>0</v>
      </c>
    </row>
    <row r="257" spans="1:21" ht="24">
      <c r="A257" s="1"/>
      <c r="B257" s="101"/>
      <c r="C257" s="102" t="s">
        <v>5</v>
      </c>
      <c r="D257" s="102" t="s">
        <v>38</v>
      </c>
      <c r="E257" s="103" t="s">
        <v>39</v>
      </c>
      <c r="F257" s="102" t="s">
        <v>615</v>
      </c>
      <c r="G257" s="787" t="s">
        <v>616</v>
      </c>
      <c r="H257" s="787"/>
      <c r="I257" s="104" t="s">
        <v>140</v>
      </c>
      <c r="J257" s="105">
        <v>100</v>
      </c>
      <c r="K257" s="106">
        <f t="shared" si="10"/>
        <v>3914757</v>
      </c>
      <c r="L257" s="106">
        <v>0</v>
      </c>
      <c r="M257" s="106">
        <v>3914757</v>
      </c>
      <c r="N257" s="106">
        <v>0</v>
      </c>
      <c r="O257" s="106">
        <v>0</v>
      </c>
      <c r="P257" s="106">
        <v>0</v>
      </c>
      <c r="Q257" s="780">
        <v>0</v>
      </c>
      <c r="R257" s="781"/>
      <c r="S257" s="106">
        <v>0</v>
      </c>
      <c r="T257" s="106">
        <v>0</v>
      </c>
      <c r="U257" s="107">
        <v>0</v>
      </c>
    </row>
    <row r="258" spans="1:21" ht="24">
      <c r="A258" s="1"/>
      <c r="B258" s="101"/>
      <c r="C258" s="102" t="s">
        <v>5</v>
      </c>
      <c r="D258" s="102" t="s">
        <v>38</v>
      </c>
      <c r="E258" s="103" t="s">
        <v>39</v>
      </c>
      <c r="F258" s="102" t="s">
        <v>615</v>
      </c>
      <c r="G258" s="787" t="s">
        <v>616</v>
      </c>
      <c r="H258" s="787"/>
      <c r="I258" s="104" t="s">
        <v>141</v>
      </c>
      <c r="J258" s="105">
        <v>100</v>
      </c>
      <c r="K258" s="106">
        <f t="shared" si="10"/>
        <v>3914757</v>
      </c>
      <c r="L258" s="106">
        <v>0</v>
      </c>
      <c r="M258" s="106">
        <v>3914757</v>
      </c>
      <c r="N258" s="106">
        <v>0</v>
      </c>
      <c r="O258" s="106">
        <v>0</v>
      </c>
      <c r="P258" s="106">
        <v>0</v>
      </c>
      <c r="Q258" s="780">
        <v>0</v>
      </c>
      <c r="R258" s="781"/>
      <c r="S258" s="106">
        <v>0</v>
      </c>
      <c r="T258" s="106">
        <v>0</v>
      </c>
      <c r="U258" s="107">
        <v>0</v>
      </c>
    </row>
    <row r="259" spans="1:21" ht="24">
      <c r="A259" s="1"/>
      <c r="B259" s="101"/>
      <c r="C259" s="102" t="s">
        <v>5</v>
      </c>
      <c r="D259" s="102" t="s">
        <v>38</v>
      </c>
      <c r="E259" s="103" t="s">
        <v>39</v>
      </c>
      <c r="F259" s="102" t="s">
        <v>615</v>
      </c>
      <c r="G259" s="787" t="s">
        <v>616</v>
      </c>
      <c r="H259" s="787"/>
      <c r="I259" s="104" t="s">
        <v>142</v>
      </c>
      <c r="J259" s="105">
        <v>0</v>
      </c>
      <c r="K259" s="106">
        <f t="shared" si="10"/>
        <v>3556400</v>
      </c>
      <c r="L259" s="106">
        <v>0</v>
      </c>
      <c r="M259" s="106">
        <v>3556400</v>
      </c>
      <c r="N259" s="106">
        <v>0</v>
      </c>
      <c r="O259" s="106">
        <v>0</v>
      </c>
      <c r="P259" s="106">
        <v>0</v>
      </c>
      <c r="Q259" s="780">
        <v>0</v>
      </c>
      <c r="R259" s="781"/>
      <c r="S259" s="106">
        <v>0</v>
      </c>
      <c r="T259" s="106">
        <v>0</v>
      </c>
      <c r="U259" s="107">
        <v>0</v>
      </c>
    </row>
    <row r="260" spans="1:21" ht="24">
      <c r="A260" s="1"/>
      <c r="B260" s="101"/>
      <c r="C260" s="102" t="s">
        <v>5</v>
      </c>
      <c r="D260" s="102" t="s">
        <v>38</v>
      </c>
      <c r="E260" s="103" t="s">
        <v>39</v>
      </c>
      <c r="F260" s="102" t="s">
        <v>617</v>
      </c>
      <c r="G260" s="787" t="s">
        <v>618</v>
      </c>
      <c r="H260" s="787"/>
      <c r="I260" s="104" t="s">
        <v>140</v>
      </c>
      <c r="J260" s="105">
        <v>50</v>
      </c>
      <c r="K260" s="106">
        <f t="shared" si="10"/>
        <v>23854565</v>
      </c>
      <c r="L260" s="106">
        <v>0</v>
      </c>
      <c r="M260" s="106">
        <v>23854565</v>
      </c>
      <c r="N260" s="106">
        <v>0</v>
      </c>
      <c r="O260" s="106">
        <v>0</v>
      </c>
      <c r="P260" s="106">
        <v>0</v>
      </c>
      <c r="Q260" s="780">
        <v>0</v>
      </c>
      <c r="R260" s="781"/>
      <c r="S260" s="106">
        <v>0</v>
      </c>
      <c r="T260" s="106">
        <v>0</v>
      </c>
      <c r="U260" s="107">
        <v>0</v>
      </c>
    </row>
    <row r="261" spans="1:21" ht="24">
      <c r="A261" s="1"/>
      <c r="B261" s="101"/>
      <c r="C261" s="102" t="s">
        <v>5</v>
      </c>
      <c r="D261" s="102" t="s">
        <v>38</v>
      </c>
      <c r="E261" s="103" t="s">
        <v>39</v>
      </c>
      <c r="F261" s="102" t="s">
        <v>617</v>
      </c>
      <c r="G261" s="787" t="s">
        <v>618</v>
      </c>
      <c r="H261" s="787"/>
      <c r="I261" s="104" t="s">
        <v>141</v>
      </c>
      <c r="J261" s="105">
        <v>50</v>
      </c>
      <c r="K261" s="106">
        <f t="shared" si="10"/>
        <v>23854565</v>
      </c>
      <c r="L261" s="106">
        <v>0</v>
      </c>
      <c r="M261" s="106">
        <v>23854565</v>
      </c>
      <c r="N261" s="106">
        <v>0</v>
      </c>
      <c r="O261" s="106">
        <v>0</v>
      </c>
      <c r="P261" s="106">
        <v>0</v>
      </c>
      <c r="Q261" s="780">
        <v>0</v>
      </c>
      <c r="R261" s="781"/>
      <c r="S261" s="106">
        <v>0</v>
      </c>
      <c r="T261" s="106">
        <v>0</v>
      </c>
      <c r="U261" s="107">
        <v>0</v>
      </c>
    </row>
    <row r="262" spans="1:21" ht="24">
      <c r="A262" s="1"/>
      <c r="B262" s="101"/>
      <c r="C262" s="102" t="s">
        <v>5</v>
      </c>
      <c r="D262" s="102" t="s">
        <v>38</v>
      </c>
      <c r="E262" s="103" t="s">
        <v>39</v>
      </c>
      <c r="F262" s="102" t="s">
        <v>617</v>
      </c>
      <c r="G262" s="787" t="s">
        <v>618</v>
      </c>
      <c r="H262" s="787"/>
      <c r="I262" s="104" t="s">
        <v>142</v>
      </c>
      <c r="J262" s="105">
        <v>50</v>
      </c>
      <c r="K262" s="106">
        <f t="shared" si="10"/>
        <v>23854421</v>
      </c>
      <c r="L262" s="106">
        <v>0</v>
      </c>
      <c r="M262" s="106">
        <v>23854421</v>
      </c>
      <c r="N262" s="106">
        <v>0</v>
      </c>
      <c r="O262" s="106">
        <v>0</v>
      </c>
      <c r="P262" s="106">
        <v>0</v>
      </c>
      <c r="Q262" s="780">
        <v>0</v>
      </c>
      <c r="R262" s="781"/>
      <c r="S262" s="106">
        <v>0</v>
      </c>
      <c r="T262" s="106">
        <v>0</v>
      </c>
      <c r="U262" s="107">
        <v>0</v>
      </c>
    </row>
    <row r="263" spans="1:21" ht="24">
      <c r="A263" s="1"/>
      <c r="B263" s="101"/>
      <c r="C263" s="102" t="s">
        <v>5</v>
      </c>
      <c r="D263" s="102" t="s">
        <v>38</v>
      </c>
      <c r="E263" s="103" t="s">
        <v>39</v>
      </c>
      <c r="F263" s="102" t="s">
        <v>619</v>
      </c>
      <c r="G263" s="787" t="s">
        <v>620</v>
      </c>
      <c r="H263" s="787"/>
      <c r="I263" s="104" t="s">
        <v>140</v>
      </c>
      <c r="J263" s="105">
        <v>0.2</v>
      </c>
      <c r="K263" s="106">
        <f t="shared" si="10"/>
        <v>5117597</v>
      </c>
      <c r="L263" s="106">
        <v>0</v>
      </c>
      <c r="M263" s="106">
        <v>5117597</v>
      </c>
      <c r="N263" s="106">
        <v>0</v>
      </c>
      <c r="O263" s="106">
        <v>0</v>
      </c>
      <c r="P263" s="106">
        <v>0</v>
      </c>
      <c r="Q263" s="780">
        <v>0</v>
      </c>
      <c r="R263" s="781"/>
      <c r="S263" s="106">
        <v>0</v>
      </c>
      <c r="T263" s="106">
        <v>0</v>
      </c>
      <c r="U263" s="107">
        <v>0</v>
      </c>
    </row>
    <row r="264" spans="1:21" ht="24">
      <c r="A264" s="1"/>
      <c r="B264" s="101"/>
      <c r="C264" s="102" t="s">
        <v>5</v>
      </c>
      <c r="D264" s="102" t="s">
        <v>38</v>
      </c>
      <c r="E264" s="103" t="s">
        <v>39</v>
      </c>
      <c r="F264" s="102" t="s">
        <v>619</v>
      </c>
      <c r="G264" s="787" t="s">
        <v>620</v>
      </c>
      <c r="H264" s="787"/>
      <c r="I264" s="104" t="s">
        <v>141</v>
      </c>
      <c r="J264" s="105">
        <v>0.2</v>
      </c>
      <c r="K264" s="106">
        <f t="shared" si="10"/>
        <v>5117597</v>
      </c>
      <c r="L264" s="106">
        <v>0</v>
      </c>
      <c r="M264" s="106">
        <v>5117597</v>
      </c>
      <c r="N264" s="106">
        <v>0</v>
      </c>
      <c r="O264" s="106">
        <v>0</v>
      </c>
      <c r="P264" s="106">
        <v>0</v>
      </c>
      <c r="Q264" s="780">
        <v>0</v>
      </c>
      <c r="R264" s="781"/>
      <c r="S264" s="106">
        <v>0</v>
      </c>
      <c r="T264" s="106">
        <v>0</v>
      </c>
      <c r="U264" s="107">
        <v>0</v>
      </c>
    </row>
    <row r="265" spans="1:21" ht="24">
      <c r="A265" s="1"/>
      <c r="B265" s="101"/>
      <c r="C265" s="102" t="s">
        <v>5</v>
      </c>
      <c r="D265" s="102" t="s">
        <v>38</v>
      </c>
      <c r="E265" s="103" t="s">
        <v>39</v>
      </c>
      <c r="F265" s="102" t="s">
        <v>619</v>
      </c>
      <c r="G265" s="787" t="s">
        <v>620</v>
      </c>
      <c r="H265" s="787"/>
      <c r="I265" s="104" t="s">
        <v>142</v>
      </c>
      <c r="J265" s="105">
        <v>0</v>
      </c>
      <c r="K265" s="106">
        <f t="shared" si="10"/>
        <v>5117597</v>
      </c>
      <c r="L265" s="106">
        <v>0</v>
      </c>
      <c r="M265" s="106">
        <v>5117597</v>
      </c>
      <c r="N265" s="106">
        <v>0</v>
      </c>
      <c r="O265" s="106">
        <v>0</v>
      </c>
      <c r="P265" s="106">
        <v>0</v>
      </c>
      <c r="Q265" s="780">
        <v>0</v>
      </c>
      <c r="R265" s="781"/>
      <c r="S265" s="106">
        <v>0</v>
      </c>
      <c r="T265" s="106">
        <v>0</v>
      </c>
      <c r="U265" s="107">
        <v>0</v>
      </c>
    </row>
    <row r="266" spans="1:21" ht="24">
      <c r="A266" s="1"/>
      <c r="B266" s="101"/>
      <c r="C266" s="102" t="s">
        <v>5</v>
      </c>
      <c r="D266" s="102" t="s">
        <v>38</v>
      </c>
      <c r="E266" s="103" t="s">
        <v>39</v>
      </c>
      <c r="F266" s="102" t="s">
        <v>621</v>
      </c>
      <c r="G266" s="787" t="s">
        <v>622</v>
      </c>
      <c r="H266" s="787"/>
      <c r="I266" s="104" t="s">
        <v>140</v>
      </c>
      <c r="J266" s="105">
        <v>1000</v>
      </c>
      <c r="K266" s="106">
        <f t="shared" si="10"/>
        <v>1286602</v>
      </c>
      <c r="L266" s="106">
        <v>0</v>
      </c>
      <c r="M266" s="106">
        <v>1286602</v>
      </c>
      <c r="N266" s="106">
        <v>0</v>
      </c>
      <c r="O266" s="106">
        <v>0</v>
      </c>
      <c r="P266" s="106">
        <v>0</v>
      </c>
      <c r="Q266" s="780">
        <v>0</v>
      </c>
      <c r="R266" s="781"/>
      <c r="S266" s="106">
        <v>0</v>
      </c>
      <c r="T266" s="106">
        <v>0</v>
      </c>
      <c r="U266" s="107">
        <v>0</v>
      </c>
    </row>
    <row r="267" spans="1:21" ht="24">
      <c r="A267" s="1"/>
      <c r="B267" s="101"/>
      <c r="C267" s="102" t="s">
        <v>5</v>
      </c>
      <c r="D267" s="102" t="s">
        <v>38</v>
      </c>
      <c r="E267" s="103" t="s">
        <v>39</v>
      </c>
      <c r="F267" s="102" t="s">
        <v>621</v>
      </c>
      <c r="G267" s="787" t="s">
        <v>622</v>
      </c>
      <c r="H267" s="787"/>
      <c r="I267" s="104" t="s">
        <v>141</v>
      </c>
      <c r="J267" s="105">
        <v>1000</v>
      </c>
      <c r="K267" s="106">
        <f t="shared" si="10"/>
        <v>1286602</v>
      </c>
      <c r="L267" s="106">
        <v>0</v>
      </c>
      <c r="M267" s="106">
        <v>1286602</v>
      </c>
      <c r="N267" s="106">
        <v>0</v>
      </c>
      <c r="O267" s="106">
        <v>0</v>
      </c>
      <c r="P267" s="106">
        <v>0</v>
      </c>
      <c r="Q267" s="780">
        <v>0</v>
      </c>
      <c r="R267" s="781"/>
      <c r="S267" s="106">
        <v>0</v>
      </c>
      <c r="T267" s="106">
        <v>0</v>
      </c>
      <c r="U267" s="107">
        <v>0</v>
      </c>
    </row>
    <row r="268" spans="1:21" ht="24">
      <c r="A268" s="1"/>
      <c r="B268" s="101"/>
      <c r="C268" s="102" t="s">
        <v>5</v>
      </c>
      <c r="D268" s="102" t="s">
        <v>38</v>
      </c>
      <c r="E268" s="103" t="s">
        <v>39</v>
      </c>
      <c r="F268" s="102" t="s">
        <v>621</v>
      </c>
      <c r="G268" s="787" t="s">
        <v>622</v>
      </c>
      <c r="H268" s="787"/>
      <c r="I268" s="104" t="s">
        <v>142</v>
      </c>
      <c r="J268" s="105">
        <v>0</v>
      </c>
      <c r="K268" s="106">
        <f t="shared" si="10"/>
        <v>1286602</v>
      </c>
      <c r="L268" s="106">
        <v>0</v>
      </c>
      <c r="M268" s="106">
        <v>1286602</v>
      </c>
      <c r="N268" s="106">
        <v>0</v>
      </c>
      <c r="O268" s="106">
        <v>0</v>
      </c>
      <c r="P268" s="106">
        <v>0</v>
      </c>
      <c r="Q268" s="780">
        <v>0</v>
      </c>
      <c r="R268" s="781"/>
      <c r="S268" s="106">
        <v>0</v>
      </c>
      <c r="T268" s="106">
        <v>0</v>
      </c>
      <c r="U268" s="107">
        <v>0</v>
      </c>
    </row>
    <row r="269" spans="1:21" ht="24">
      <c r="A269" s="1"/>
      <c r="B269" s="101"/>
      <c r="C269" s="102" t="s">
        <v>5</v>
      </c>
      <c r="D269" s="102" t="s">
        <v>38</v>
      </c>
      <c r="E269" s="103" t="s">
        <v>39</v>
      </c>
      <c r="F269" s="102" t="s">
        <v>623</v>
      </c>
      <c r="G269" s="787" t="s">
        <v>784</v>
      </c>
      <c r="H269" s="787"/>
      <c r="I269" s="104" t="s">
        <v>140</v>
      </c>
      <c r="J269" s="105">
        <v>600</v>
      </c>
      <c r="K269" s="106">
        <f t="shared" si="10"/>
        <v>11361211</v>
      </c>
      <c r="L269" s="106">
        <v>0</v>
      </c>
      <c r="M269" s="106">
        <v>11361211</v>
      </c>
      <c r="N269" s="106">
        <v>0</v>
      </c>
      <c r="O269" s="106">
        <v>0</v>
      </c>
      <c r="P269" s="106">
        <v>0</v>
      </c>
      <c r="Q269" s="780">
        <v>0</v>
      </c>
      <c r="R269" s="781"/>
      <c r="S269" s="106">
        <v>0</v>
      </c>
      <c r="T269" s="106">
        <v>0</v>
      </c>
      <c r="U269" s="107">
        <v>0</v>
      </c>
    </row>
    <row r="270" spans="1:21" ht="24">
      <c r="A270" s="1"/>
      <c r="B270" s="101"/>
      <c r="C270" s="102" t="s">
        <v>5</v>
      </c>
      <c r="D270" s="102" t="s">
        <v>38</v>
      </c>
      <c r="E270" s="103" t="s">
        <v>39</v>
      </c>
      <c r="F270" s="102" t="s">
        <v>623</v>
      </c>
      <c r="G270" s="787" t="s">
        <v>784</v>
      </c>
      <c r="H270" s="787"/>
      <c r="I270" s="104" t="s">
        <v>141</v>
      </c>
      <c r="J270" s="105">
        <v>600</v>
      </c>
      <c r="K270" s="106">
        <f t="shared" si="10"/>
        <v>11361211</v>
      </c>
      <c r="L270" s="106">
        <v>0</v>
      </c>
      <c r="M270" s="106">
        <v>11361211</v>
      </c>
      <c r="N270" s="106">
        <v>0</v>
      </c>
      <c r="O270" s="106">
        <v>0</v>
      </c>
      <c r="P270" s="106">
        <v>0</v>
      </c>
      <c r="Q270" s="780">
        <v>0</v>
      </c>
      <c r="R270" s="781"/>
      <c r="S270" s="106">
        <v>0</v>
      </c>
      <c r="T270" s="106">
        <v>0</v>
      </c>
      <c r="U270" s="107">
        <v>0</v>
      </c>
    </row>
    <row r="271" spans="1:21" ht="24">
      <c r="A271" s="1"/>
      <c r="B271" s="101"/>
      <c r="C271" s="102" t="s">
        <v>5</v>
      </c>
      <c r="D271" s="102" t="s">
        <v>38</v>
      </c>
      <c r="E271" s="103" t="s">
        <v>39</v>
      </c>
      <c r="F271" s="102" t="s">
        <v>623</v>
      </c>
      <c r="G271" s="787" t="s">
        <v>784</v>
      </c>
      <c r="H271" s="787"/>
      <c r="I271" s="104" t="s">
        <v>142</v>
      </c>
      <c r="J271" s="105">
        <v>600</v>
      </c>
      <c r="K271" s="106">
        <f t="shared" si="10"/>
        <v>11361211</v>
      </c>
      <c r="L271" s="106">
        <v>0</v>
      </c>
      <c r="M271" s="106">
        <v>11361211</v>
      </c>
      <c r="N271" s="106">
        <v>0</v>
      </c>
      <c r="O271" s="106">
        <v>0</v>
      </c>
      <c r="P271" s="106">
        <v>0</v>
      </c>
      <c r="Q271" s="780">
        <v>0</v>
      </c>
      <c r="R271" s="781"/>
      <c r="S271" s="106">
        <v>0</v>
      </c>
      <c r="T271" s="106">
        <v>0</v>
      </c>
      <c r="U271" s="107">
        <v>0</v>
      </c>
    </row>
    <row r="272" spans="1:21" ht="24">
      <c r="A272" s="1"/>
      <c r="B272" s="101"/>
      <c r="C272" s="102" t="s">
        <v>5</v>
      </c>
      <c r="D272" s="102" t="s">
        <v>38</v>
      </c>
      <c r="E272" s="103" t="s">
        <v>39</v>
      </c>
      <c r="F272" s="102" t="s">
        <v>625</v>
      </c>
      <c r="G272" s="787" t="s">
        <v>626</v>
      </c>
      <c r="H272" s="787"/>
      <c r="I272" s="104" t="s">
        <v>140</v>
      </c>
      <c r="J272" s="105">
        <v>200</v>
      </c>
      <c r="K272" s="106">
        <f t="shared" si="10"/>
        <v>23188971</v>
      </c>
      <c r="L272" s="106">
        <v>0</v>
      </c>
      <c r="M272" s="106">
        <v>23188971</v>
      </c>
      <c r="N272" s="106">
        <v>0</v>
      </c>
      <c r="O272" s="106">
        <v>0</v>
      </c>
      <c r="P272" s="106">
        <v>0</v>
      </c>
      <c r="Q272" s="780">
        <v>0</v>
      </c>
      <c r="R272" s="781"/>
      <c r="S272" s="106">
        <v>0</v>
      </c>
      <c r="T272" s="106">
        <v>0</v>
      </c>
      <c r="U272" s="107">
        <v>0</v>
      </c>
    </row>
    <row r="273" spans="1:21" ht="24">
      <c r="A273" s="1"/>
      <c r="B273" s="101"/>
      <c r="C273" s="102" t="s">
        <v>5</v>
      </c>
      <c r="D273" s="102" t="s">
        <v>38</v>
      </c>
      <c r="E273" s="103" t="s">
        <v>39</v>
      </c>
      <c r="F273" s="102" t="s">
        <v>625</v>
      </c>
      <c r="G273" s="787" t="s">
        <v>626</v>
      </c>
      <c r="H273" s="787"/>
      <c r="I273" s="104" t="s">
        <v>141</v>
      </c>
      <c r="J273" s="105">
        <v>200</v>
      </c>
      <c r="K273" s="106">
        <f t="shared" si="10"/>
        <v>23188971</v>
      </c>
      <c r="L273" s="106">
        <v>0</v>
      </c>
      <c r="M273" s="106">
        <v>23188971</v>
      </c>
      <c r="N273" s="106">
        <v>0</v>
      </c>
      <c r="O273" s="106">
        <v>0</v>
      </c>
      <c r="P273" s="106">
        <v>0</v>
      </c>
      <c r="Q273" s="780">
        <v>0</v>
      </c>
      <c r="R273" s="781"/>
      <c r="S273" s="106">
        <v>0</v>
      </c>
      <c r="T273" s="106">
        <v>0</v>
      </c>
      <c r="U273" s="107">
        <v>0</v>
      </c>
    </row>
    <row r="274" spans="1:21" ht="24">
      <c r="A274" s="1"/>
      <c r="B274" s="101"/>
      <c r="C274" s="102" t="s">
        <v>5</v>
      </c>
      <c r="D274" s="102" t="s">
        <v>38</v>
      </c>
      <c r="E274" s="103" t="s">
        <v>39</v>
      </c>
      <c r="F274" s="102" t="s">
        <v>625</v>
      </c>
      <c r="G274" s="787" t="s">
        <v>626</v>
      </c>
      <c r="H274" s="787"/>
      <c r="I274" s="104" t="s">
        <v>142</v>
      </c>
      <c r="J274" s="105">
        <v>0</v>
      </c>
      <c r="K274" s="106">
        <f t="shared" si="10"/>
        <v>23188969</v>
      </c>
      <c r="L274" s="106">
        <v>0</v>
      </c>
      <c r="M274" s="106">
        <v>23188969</v>
      </c>
      <c r="N274" s="106">
        <v>0</v>
      </c>
      <c r="O274" s="106">
        <v>0</v>
      </c>
      <c r="P274" s="106">
        <v>0</v>
      </c>
      <c r="Q274" s="780">
        <v>0</v>
      </c>
      <c r="R274" s="781"/>
      <c r="S274" s="106">
        <v>0</v>
      </c>
      <c r="T274" s="106">
        <v>0</v>
      </c>
      <c r="U274" s="107">
        <v>0</v>
      </c>
    </row>
    <row r="275" spans="1:21" ht="24">
      <c r="A275" s="1"/>
      <c r="B275" s="101"/>
      <c r="C275" s="102" t="s">
        <v>5</v>
      </c>
      <c r="D275" s="102" t="s">
        <v>38</v>
      </c>
      <c r="E275" s="103" t="s">
        <v>39</v>
      </c>
      <c r="F275" s="102" t="s">
        <v>627</v>
      </c>
      <c r="G275" s="787" t="s">
        <v>628</v>
      </c>
      <c r="H275" s="787"/>
      <c r="I275" s="104" t="s">
        <v>140</v>
      </c>
      <c r="J275" s="105">
        <v>150</v>
      </c>
      <c r="K275" s="106">
        <f t="shared" si="10"/>
        <v>13000000</v>
      </c>
      <c r="L275" s="106">
        <v>0</v>
      </c>
      <c r="M275" s="106">
        <v>13000000</v>
      </c>
      <c r="N275" s="106">
        <v>0</v>
      </c>
      <c r="O275" s="106">
        <v>0</v>
      </c>
      <c r="P275" s="106">
        <v>0</v>
      </c>
      <c r="Q275" s="780">
        <v>0</v>
      </c>
      <c r="R275" s="781"/>
      <c r="S275" s="106">
        <v>0</v>
      </c>
      <c r="T275" s="106">
        <v>0</v>
      </c>
      <c r="U275" s="107">
        <v>0</v>
      </c>
    </row>
    <row r="276" spans="1:21" ht="24">
      <c r="A276" s="1"/>
      <c r="B276" s="101"/>
      <c r="C276" s="102" t="s">
        <v>5</v>
      </c>
      <c r="D276" s="102" t="s">
        <v>38</v>
      </c>
      <c r="E276" s="103" t="s">
        <v>39</v>
      </c>
      <c r="F276" s="102" t="s">
        <v>627</v>
      </c>
      <c r="G276" s="787" t="s">
        <v>628</v>
      </c>
      <c r="H276" s="787"/>
      <c r="I276" s="104" t="s">
        <v>141</v>
      </c>
      <c r="J276" s="105">
        <v>150</v>
      </c>
      <c r="K276" s="106">
        <f t="shared" si="10"/>
        <v>13000000</v>
      </c>
      <c r="L276" s="106">
        <v>0</v>
      </c>
      <c r="M276" s="106">
        <v>13000000</v>
      </c>
      <c r="N276" s="106">
        <v>0</v>
      </c>
      <c r="O276" s="106">
        <v>0</v>
      </c>
      <c r="P276" s="106">
        <v>0</v>
      </c>
      <c r="Q276" s="780">
        <v>0</v>
      </c>
      <c r="R276" s="781"/>
      <c r="S276" s="106">
        <v>0</v>
      </c>
      <c r="T276" s="106">
        <v>0</v>
      </c>
      <c r="U276" s="107">
        <v>0</v>
      </c>
    </row>
    <row r="277" spans="1:21" ht="24">
      <c r="A277" s="1"/>
      <c r="B277" s="101"/>
      <c r="C277" s="102" t="s">
        <v>5</v>
      </c>
      <c r="D277" s="102" t="s">
        <v>38</v>
      </c>
      <c r="E277" s="103" t="s">
        <v>39</v>
      </c>
      <c r="F277" s="102" t="s">
        <v>627</v>
      </c>
      <c r="G277" s="787" t="s">
        <v>628</v>
      </c>
      <c r="H277" s="787"/>
      <c r="I277" s="104" t="s">
        <v>142</v>
      </c>
      <c r="J277" s="105">
        <v>150</v>
      </c>
      <c r="K277" s="106">
        <f t="shared" si="10"/>
        <v>13000000</v>
      </c>
      <c r="L277" s="106">
        <v>0</v>
      </c>
      <c r="M277" s="106">
        <v>13000000</v>
      </c>
      <c r="N277" s="106">
        <v>0</v>
      </c>
      <c r="O277" s="106">
        <v>0</v>
      </c>
      <c r="P277" s="106">
        <v>0</v>
      </c>
      <c r="Q277" s="780">
        <v>0</v>
      </c>
      <c r="R277" s="781"/>
      <c r="S277" s="106">
        <v>0</v>
      </c>
      <c r="T277" s="106">
        <v>0</v>
      </c>
      <c r="U277" s="107">
        <v>0</v>
      </c>
    </row>
    <row r="278" spans="1:21" ht="24">
      <c r="A278" s="1"/>
      <c r="B278" s="101"/>
      <c r="C278" s="102" t="s">
        <v>5</v>
      </c>
      <c r="D278" s="102" t="s">
        <v>38</v>
      </c>
      <c r="E278" s="103" t="s">
        <v>39</v>
      </c>
      <c r="F278" s="102" t="s">
        <v>629</v>
      </c>
      <c r="G278" s="787" t="s">
        <v>630</v>
      </c>
      <c r="H278" s="787"/>
      <c r="I278" s="104" t="s">
        <v>140</v>
      </c>
      <c r="J278" s="105">
        <v>1</v>
      </c>
      <c r="K278" s="106">
        <f t="shared" si="10"/>
        <v>1777460</v>
      </c>
      <c r="L278" s="106">
        <v>0</v>
      </c>
      <c r="M278" s="106">
        <v>1777460</v>
      </c>
      <c r="N278" s="106">
        <v>0</v>
      </c>
      <c r="O278" s="106">
        <v>0</v>
      </c>
      <c r="P278" s="106">
        <v>0</v>
      </c>
      <c r="Q278" s="780">
        <v>0</v>
      </c>
      <c r="R278" s="781"/>
      <c r="S278" s="106">
        <v>0</v>
      </c>
      <c r="T278" s="106">
        <v>0</v>
      </c>
      <c r="U278" s="107">
        <v>0</v>
      </c>
    </row>
    <row r="279" spans="1:21" ht="24">
      <c r="A279" s="1"/>
      <c r="B279" s="101"/>
      <c r="C279" s="102" t="s">
        <v>5</v>
      </c>
      <c r="D279" s="102" t="s">
        <v>38</v>
      </c>
      <c r="E279" s="103" t="s">
        <v>39</v>
      </c>
      <c r="F279" s="102" t="s">
        <v>629</v>
      </c>
      <c r="G279" s="787" t="s">
        <v>630</v>
      </c>
      <c r="H279" s="787"/>
      <c r="I279" s="104" t="s">
        <v>141</v>
      </c>
      <c r="J279" s="105">
        <v>1</v>
      </c>
      <c r="K279" s="106">
        <f t="shared" si="10"/>
        <v>1777460</v>
      </c>
      <c r="L279" s="106">
        <v>0</v>
      </c>
      <c r="M279" s="106">
        <v>1777460</v>
      </c>
      <c r="N279" s="106">
        <v>0</v>
      </c>
      <c r="O279" s="106">
        <v>0</v>
      </c>
      <c r="P279" s="106">
        <v>0</v>
      </c>
      <c r="Q279" s="780">
        <v>0</v>
      </c>
      <c r="R279" s="781"/>
      <c r="S279" s="106">
        <v>0</v>
      </c>
      <c r="T279" s="106">
        <v>0</v>
      </c>
      <c r="U279" s="107">
        <v>0</v>
      </c>
    </row>
    <row r="280" spans="1:21" ht="24">
      <c r="A280" s="1"/>
      <c r="B280" s="101"/>
      <c r="C280" s="102" t="s">
        <v>5</v>
      </c>
      <c r="D280" s="102" t="s">
        <v>38</v>
      </c>
      <c r="E280" s="103" t="s">
        <v>39</v>
      </c>
      <c r="F280" s="102" t="s">
        <v>629</v>
      </c>
      <c r="G280" s="787" t="s">
        <v>630</v>
      </c>
      <c r="H280" s="787"/>
      <c r="I280" s="104" t="s">
        <v>142</v>
      </c>
      <c r="J280" s="105">
        <v>0</v>
      </c>
      <c r="K280" s="106">
        <f t="shared" si="10"/>
        <v>1777264</v>
      </c>
      <c r="L280" s="106">
        <v>0</v>
      </c>
      <c r="M280" s="106">
        <v>1777264</v>
      </c>
      <c r="N280" s="106">
        <v>0</v>
      </c>
      <c r="O280" s="106">
        <v>0</v>
      </c>
      <c r="P280" s="106">
        <v>0</v>
      </c>
      <c r="Q280" s="780">
        <v>0</v>
      </c>
      <c r="R280" s="781"/>
      <c r="S280" s="106">
        <v>0</v>
      </c>
      <c r="T280" s="106">
        <v>0</v>
      </c>
      <c r="U280" s="107">
        <v>0</v>
      </c>
    </row>
    <row r="281" spans="1:21" ht="24">
      <c r="A281" s="1"/>
      <c r="B281" s="101"/>
      <c r="C281" s="102" t="s">
        <v>5</v>
      </c>
      <c r="D281" s="102" t="s">
        <v>38</v>
      </c>
      <c r="E281" s="103" t="s">
        <v>39</v>
      </c>
      <c r="F281" s="102" t="s">
        <v>631</v>
      </c>
      <c r="G281" s="787" t="s">
        <v>632</v>
      </c>
      <c r="H281" s="787"/>
      <c r="I281" s="104" t="s">
        <v>140</v>
      </c>
      <c r="J281" s="105">
        <v>1</v>
      </c>
      <c r="K281" s="106">
        <f t="shared" si="10"/>
        <v>3128237</v>
      </c>
      <c r="L281" s="106">
        <v>0</v>
      </c>
      <c r="M281" s="106">
        <v>3128237</v>
      </c>
      <c r="N281" s="106">
        <v>0</v>
      </c>
      <c r="O281" s="106">
        <v>0</v>
      </c>
      <c r="P281" s="106">
        <v>0</v>
      </c>
      <c r="Q281" s="780">
        <v>0</v>
      </c>
      <c r="R281" s="781"/>
      <c r="S281" s="106">
        <v>0</v>
      </c>
      <c r="T281" s="106">
        <v>0</v>
      </c>
      <c r="U281" s="107">
        <v>0</v>
      </c>
    </row>
    <row r="282" spans="1:21" ht="24">
      <c r="A282" s="1"/>
      <c r="B282" s="101"/>
      <c r="C282" s="102" t="s">
        <v>5</v>
      </c>
      <c r="D282" s="102" t="s">
        <v>38</v>
      </c>
      <c r="E282" s="103" t="s">
        <v>39</v>
      </c>
      <c r="F282" s="102" t="s">
        <v>631</v>
      </c>
      <c r="G282" s="787" t="s">
        <v>632</v>
      </c>
      <c r="H282" s="787"/>
      <c r="I282" s="104" t="s">
        <v>141</v>
      </c>
      <c r="J282" s="105">
        <v>1</v>
      </c>
      <c r="K282" s="106">
        <f t="shared" si="10"/>
        <v>3128237</v>
      </c>
      <c r="L282" s="106">
        <v>0</v>
      </c>
      <c r="M282" s="106">
        <v>3128237</v>
      </c>
      <c r="N282" s="106">
        <v>0</v>
      </c>
      <c r="O282" s="106">
        <v>0</v>
      </c>
      <c r="P282" s="106">
        <v>0</v>
      </c>
      <c r="Q282" s="780">
        <v>0</v>
      </c>
      <c r="R282" s="781"/>
      <c r="S282" s="106">
        <v>0</v>
      </c>
      <c r="T282" s="106">
        <v>0</v>
      </c>
      <c r="U282" s="107">
        <v>0</v>
      </c>
    </row>
    <row r="283" spans="1:21" ht="24">
      <c r="A283" s="1"/>
      <c r="B283" s="101"/>
      <c r="C283" s="102" t="s">
        <v>5</v>
      </c>
      <c r="D283" s="102" t="s">
        <v>38</v>
      </c>
      <c r="E283" s="103" t="s">
        <v>39</v>
      </c>
      <c r="F283" s="102" t="s">
        <v>631</v>
      </c>
      <c r="G283" s="787" t="s">
        <v>632</v>
      </c>
      <c r="H283" s="787"/>
      <c r="I283" s="104" t="s">
        <v>142</v>
      </c>
      <c r="J283" s="105">
        <v>1</v>
      </c>
      <c r="K283" s="106">
        <f t="shared" si="10"/>
        <v>3128237</v>
      </c>
      <c r="L283" s="106">
        <v>0</v>
      </c>
      <c r="M283" s="106">
        <v>3128237</v>
      </c>
      <c r="N283" s="106">
        <v>0</v>
      </c>
      <c r="O283" s="106">
        <v>0</v>
      </c>
      <c r="P283" s="106">
        <v>0</v>
      </c>
      <c r="Q283" s="780">
        <v>0</v>
      </c>
      <c r="R283" s="781"/>
      <c r="S283" s="106">
        <v>0</v>
      </c>
      <c r="T283" s="106">
        <v>0</v>
      </c>
      <c r="U283" s="107">
        <v>0</v>
      </c>
    </row>
    <row r="284" spans="1:21" ht="24">
      <c r="A284" s="1"/>
      <c r="B284" s="101"/>
      <c r="C284" s="102" t="s">
        <v>5</v>
      </c>
      <c r="D284" s="102" t="s">
        <v>38</v>
      </c>
      <c r="E284" s="103" t="s">
        <v>39</v>
      </c>
      <c r="F284" s="102" t="s">
        <v>633</v>
      </c>
      <c r="G284" s="787" t="s">
        <v>634</v>
      </c>
      <c r="H284" s="787"/>
      <c r="I284" s="104" t="s">
        <v>140</v>
      </c>
      <c r="J284" s="105">
        <v>1</v>
      </c>
      <c r="K284" s="106">
        <f t="shared" si="10"/>
        <v>914774</v>
      </c>
      <c r="L284" s="106">
        <v>0</v>
      </c>
      <c r="M284" s="106">
        <v>914774</v>
      </c>
      <c r="N284" s="106">
        <v>0</v>
      </c>
      <c r="O284" s="106">
        <v>0</v>
      </c>
      <c r="P284" s="106">
        <v>0</v>
      </c>
      <c r="Q284" s="780">
        <v>0</v>
      </c>
      <c r="R284" s="781"/>
      <c r="S284" s="106">
        <v>0</v>
      </c>
      <c r="T284" s="106">
        <v>0</v>
      </c>
      <c r="U284" s="107">
        <v>0</v>
      </c>
    </row>
    <row r="285" spans="1:21" ht="24">
      <c r="A285" s="1"/>
      <c r="B285" s="101"/>
      <c r="C285" s="102" t="s">
        <v>5</v>
      </c>
      <c r="D285" s="102" t="s">
        <v>38</v>
      </c>
      <c r="E285" s="103" t="s">
        <v>39</v>
      </c>
      <c r="F285" s="102" t="s">
        <v>633</v>
      </c>
      <c r="G285" s="787" t="s">
        <v>634</v>
      </c>
      <c r="H285" s="787"/>
      <c r="I285" s="104" t="s">
        <v>141</v>
      </c>
      <c r="J285" s="105">
        <v>1</v>
      </c>
      <c r="K285" s="106">
        <f t="shared" si="10"/>
        <v>914774</v>
      </c>
      <c r="L285" s="106">
        <v>0</v>
      </c>
      <c r="M285" s="106">
        <v>914774</v>
      </c>
      <c r="N285" s="106">
        <v>0</v>
      </c>
      <c r="O285" s="106">
        <v>0</v>
      </c>
      <c r="P285" s="106">
        <v>0</v>
      </c>
      <c r="Q285" s="780">
        <v>0</v>
      </c>
      <c r="R285" s="781"/>
      <c r="S285" s="106">
        <v>0</v>
      </c>
      <c r="T285" s="106">
        <v>0</v>
      </c>
      <c r="U285" s="107">
        <v>0</v>
      </c>
    </row>
    <row r="286" spans="1:21" ht="24">
      <c r="A286" s="1"/>
      <c r="B286" s="101"/>
      <c r="C286" s="102" t="s">
        <v>5</v>
      </c>
      <c r="D286" s="102" t="s">
        <v>38</v>
      </c>
      <c r="E286" s="103" t="s">
        <v>39</v>
      </c>
      <c r="F286" s="102" t="s">
        <v>633</v>
      </c>
      <c r="G286" s="787" t="s">
        <v>634</v>
      </c>
      <c r="H286" s="787"/>
      <c r="I286" s="104" t="s">
        <v>142</v>
      </c>
      <c r="J286" s="105">
        <v>0</v>
      </c>
      <c r="K286" s="106">
        <f t="shared" si="10"/>
        <v>914124</v>
      </c>
      <c r="L286" s="106">
        <v>0</v>
      </c>
      <c r="M286" s="106">
        <v>914124</v>
      </c>
      <c r="N286" s="106">
        <v>0</v>
      </c>
      <c r="O286" s="106">
        <v>0</v>
      </c>
      <c r="P286" s="106">
        <v>0</v>
      </c>
      <c r="Q286" s="780">
        <v>0</v>
      </c>
      <c r="R286" s="781"/>
      <c r="S286" s="106">
        <v>0</v>
      </c>
      <c r="T286" s="106">
        <v>0</v>
      </c>
      <c r="U286" s="107">
        <v>0</v>
      </c>
    </row>
    <row r="287" spans="1:21" ht="24">
      <c r="A287" s="1"/>
      <c r="B287" s="101"/>
      <c r="C287" s="102" t="s">
        <v>5</v>
      </c>
      <c r="D287" s="102" t="s">
        <v>38</v>
      </c>
      <c r="E287" s="103" t="s">
        <v>39</v>
      </c>
      <c r="F287" s="102" t="s">
        <v>635</v>
      </c>
      <c r="G287" s="787" t="s">
        <v>785</v>
      </c>
      <c r="H287" s="787"/>
      <c r="I287" s="104" t="s">
        <v>140</v>
      </c>
      <c r="J287" s="105">
        <v>0.5</v>
      </c>
      <c r="K287" s="106">
        <f t="shared" si="10"/>
        <v>38000000</v>
      </c>
      <c r="L287" s="106">
        <v>0</v>
      </c>
      <c r="M287" s="106">
        <v>38000000</v>
      </c>
      <c r="N287" s="106">
        <v>0</v>
      </c>
      <c r="O287" s="106">
        <v>0</v>
      </c>
      <c r="P287" s="106">
        <v>0</v>
      </c>
      <c r="Q287" s="780">
        <v>0</v>
      </c>
      <c r="R287" s="781"/>
      <c r="S287" s="106">
        <v>0</v>
      </c>
      <c r="T287" s="106">
        <v>0</v>
      </c>
      <c r="U287" s="107">
        <v>0</v>
      </c>
    </row>
    <row r="288" spans="1:21" ht="24">
      <c r="A288" s="1"/>
      <c r="B288" s="101"/>
      <c r="C288" s="102" t="s">
        <v>5</v>
      </c>
      <c r="D288" s="102" t="s">
        <v>38</v>
      </c>
      <c r="E288" s="103" t="s">
        <v>39</v>
      </c>
      <c r="F288" s="102" t="s">
        <v>635</v>
      </c>
      <c r="G288" s="787" t="s">
        <v>785</v>
      </c>
      <c r="H288" s="787"/>
      <c r="I288" s="104" t="s">
        <v>141</v>
      </c>
      <c r="J288" s="105">
        <v>0.5</v>
      </c>
      <c r="K288" s="106">
        <f t="shared" si="10"/>
        <v>58000000</v>
      </c>
      <c r="L288" s="106">
        <v>0</v>
      </c>
      <c r="M288" s="106">
        <v>58000000</v>
      </c>
      <c r="N288" s="106">
        <v>0</v>
      </c>
      <c r="O288" s="106">
        <v>0</v>
      </c>
      <c r="P288" s="106">
        <v>0</v>
      </c>
      <c r="Q288" s="780">
        <v>0</v>
      </c>
      <c r="R288" s="781"/>
      <c r="S288" s="106">
        <v>0</v>
      </c>
      <c r="T288" s="106">
        <v>0</v>
      </c>
      <c r="U288" s="107">
        <v>0</v>
      </c>
    </row>
    <row r="289" spans="1:21" ht="24">
      <c r="A289" s="1"/>
      <c r="B289" s="101"/>
      <c r="C289" s="102" t="s">
        <v>5</v>
      </c>
      <c r="D289" s="102" t="s">
        <v>38</v>
      </c>
      <c r="E289" s="103" t="s">
        <v>39</v>
      </c>
      <c r="F289" s="102" t="s">
        <v>635</v>
      </c>
      <c r="G289" s="787" t="s">
        <v>785</v>
      </c>
      <c r="H289" s="787"/>
      <c r="I289" s="104" t="s">
        <v>142</v>
      </c>
      <c r="J289" s="105">
        <v>0</v>
      </c>
      <c r="K289" s="106">
        <f t="shared" ref="K289:K352" si="11">+L289+M289+N289+O289+P289+Q289+S289+T289+U289</f>
        <v>50111604</v>
      </c>
      <c r="L289" s="106">
        <v>0</v>
      </c>
      <c r="M289" s="106">
        <v>50111604</v>
      </c>
      <c r="N289" s="106">
        <v>0</v>
      </c>
      <c r="O289" s="106">
        <v>0</v>
      </c>
      <c r="P289" s="106">
        <v>0</v>
      </c>
      <c r="Q289" s="780">
        <v>0</v>
      </c>
      <c r="R289" s="781"/>
      <c r="S289" s="106">
        <v>0</v>
      </c>
      <c r="T289" s="106">
        <v>0</v>
      </c>
      <c r="U289" s="107">
        <v>0</v>
      </c>
    </row>
    <row r="290" spans="1:21" ht="24">
      <c r="A290" s="1"/>
      <c r="B290" s="101"/>
      <c r="C290" s="102" t="s">
        <v>5</v>
      </c>
      <c r="D290" s="102" t="s">
        <v>38</v>
      </c>
      <c r="E290" s="103" t="s">
        <v>39</v>
      </c>
      <c r="F290" s="102" t="s">
        <v>637</v>
      </c>
      <c r="G290" s="787" t="s">
        <v>786</v>
      </c>
      <c r="H290" s="787"/>
      <c r="I290" s="104" t="s">
        <v>140</v>
      </c>
      <c r="J290" s="105">
        <v>2500</v>
      </c>
      <c r="K290" s="106">
        <f t="shared" si="11"/>
        <v>45000000</v>
      </c>
      <c r="L290" s="106">
        <v>0</v>
      </c>
      <c r="M290" s="106">
        <v>45000000</v>
      </c>
      <c r="N290" s="106">
        <v>0</v>
      </c>
      <c r="O290" s="106">
        <v>0</v>
      </c>
      <c r="P290" s="106">
        <v>0</v>
      </c>
      <c r="Q290" s="780">
        <v>0</v>
      </c>
      <c r="R290" s="781"/>
      <c r="S290" s="106">
        <v>0</v>
      </c>
      <c r="T290" s="106">
        <v>0</v>
      </c>
      <c r="U290" s="107">
        <v>0</v>
      </c>
    </row>
    <row r="291" spans="1:21" ht="24">
      <c r="A291" s="1"/>
      <c r="B291" s="101"/>
      <c r="C291" s="102" t="s">
        <v>5</v>
      </c>
      <c r="D291" s="102" t="s">
        <v>38</v>
      </c>
      <c r="E291" s="103" t="s">
        <v>39</v>
      </c>
      <c r="F291" s="102" t="s">
        <v>637</v>
      </c>
      <c r="G291" s="787" t="s">
        <v>786</v>
      </c>
      <c r="H291" s="787"/>
      <c r="I291" s="104" t="s">
        <v>141</v>
      </c>
      <c r="J291" s="105">
        <v>2500</v>
      </c>
      <c r="K291" s="106">
        <f t="shared" si="11"/>
        <v>45000000</v>
      </c>
      <c r="L291" s="106">
        <v>0</v>
      </c>
      <c r="M291" s="106">
        <v>45000000</v>
      </c>
      <c r="N291" s="106">
        <v>0</v>
      </c>
      <c r="O291" s="106">
        <v>0</v>
      </c>
      <c r="P291" s="106">
        <v>0</v>
      </c>
      <c r="Q291" s="780">
        <v>0</v>
      </c>
      <c r="R291" s="781"/>
      <c r="S291" s="106">
        <v>0</v>
      </c>
      <c r="T291" s="106">
        <v>0</v>
      </c>
      <c r="U291" s="107">
        <v>0</v>
      </c>
    </row>
    <row r="292" spans="1:21" ht="24">
      <c r="A292" s="1"/>
      <c r="B292" s="101"/>
      <c r="C292" s="102" t="s">
        <v>5</v>
      </c>
      <c r="D292" s="102" t="s">
        <v>38</v>
      </c>
      <c r="E292" s="103" t="s">
        <v>39</v>
      </c>
      <c r="F292" s="102" t="s">
        <v>637</v>
      </c>
      <c r="G292" s="787" t="s">
        <v>786</v>
      </c>
      <c r="H292" s="787"/>
      <c r="I292" s="104" t="s">
        <v>142</v>
      </c>
      <c r="J292" s="105">
        <v>0</v>
      </c>
      <c r="K292" s="106">
        <f t="shared" si="11"/>
        <v>43999742</v>
      </c>
      <c r="L292" s="106">
        <v>0</v>
      </c>
      <c r="M292" s="106">
        <v>43999742</v>
      </c>
      <c r="N292" s="106">
        <v>0</v>
      </c>
      <c r="O292" s="106">
        <v>0</v>
      </c>
      <c r="P292" s="106">
        <v>0</v>
      </c>
      <c r="Q292" s="780">
        <v>0</v>
      </c>
      <c r="R292" s="781"/>
      <c r="S292" s="106">
        <v>0</v>
      </c>
      <c r="T292" s="106">
        <v>0</v>
      </c>
      <c r="U292" s="107">
        <v>0</v>
      </c>
    </row>
    <row r="293" spans="1:21" ht="24">
      <c r="A293" s="1"/>
      <c r="B293" s="101"/>
      <c r="C293" s="102" t="s">
        <v>5</v>
      </c>
      <c r="D293" s="102" t="s">
        <v>38</v>
      </c>
      <c r="E293" s="103" t="s">
        <v>39</v>
      </c>
      <c r="F293" s="102" t="s">
        <v>639</v>
      </c>
      <c r="G293" s="787" t="s">
        <v>640</v>
      </c>
      <c r="H293" s="787"/>
      <c r="I293" s="104" t="s">
        <v>140</v>
      </c>
      <c r="J293" s="105">
        <v>150</v>
      </c>
      <c r="K293" s="106">
        <f t="shared" si="11"/>
        <v>22073730</v>
      </c>
      <c r="L293" s="106">
        <v>0</v>
      </c>
      <c r="M293" s="106">
        <v>22073730</v>
      </c>
      <c r="N293" s="106">
        <v>0</v>
      </c>
      <c r="O293" s="106">
        <v>0</v>
      </c>
      <c r="P293" s="106">
        <v>0</v>
      </c>
      <c r="Q293" s="780">
        <v>0</v>
      </c>
      <c r="R293" s="781"/>
      <c r="S293" s="106">
        <v>0</v>
      </c>
      <c r="T293" s="106">
        <v>0</v>
      </c>
      <c r="U293" s="107">
        <v>0</v>
      </c>
    </row>
    <row r="294" spans="1:21" ht="24">
      <c r="A294" s="1"/>
      <c r="B294" s="101"/>
      <c r="C294" s="102" t="s">
        <v>5</v>
      </c>
      <c r="D294" s="102" t="s">
        <v>38</v>
      </c>
      <c r="E294" s="103" t="s">
        <v>39</v>
      </c>
      <c r="F294" s="102" t="s">
        <v>639</v>
      </c>
      <c r="G294" s="787" t="s">
        <v>640</v>
      </c>
      <c r="H294" s="787"/>
      <c r="I294" s="104" t="s">
        <v>141</v>
      </c>
      <c r="J294" s="105">
        <v>150</v>
      </c>
      <c r="K294" s="106">
        <f t="shared" si="11"/>
        <v>22073730</v>
      </c>
      <c r="L294" s="106"/>
      <c r="M294" s="106">
        <v>22073730</v>
      </c>
      <c r="N294" s="106">
        <v>0</v>
      </c>
      <c r="O294" s="106">
        <v>0</v>
      </c>
      <c r="P294" s="106">
        <v>0</v>
      </c>
      <c r="Q294" s="780">
        <v>0</v>
      </c>
      <c r="R294" s="781"/>
      <c r="S294" s="106">
        <v>0</v>
      </c>
      <c r="T294" s="106">
        <v>0</v>
      </c>
      <c r="U294" s="107">
        <v>0</v>
      </c>
    </row>
    <row r="295" spans="1:21" ht="24">
      <c r="A295" s="1"/>
      <c r="B295" s="101"/>
      <c r="C295" s="102" t="s">
        <v>5</v>
      </c>
      <c r="D295" s="102" t="s">
        <v>38</v>
      </c>
      <c r="E295" s="103" t="s">
        <v>39</v>
      </c>
      <c r="F295" s="102" t="s">
        <v>639</v>
      </c>
      <c r="G295" s="787" t="s">
        <v>640</v>
      </c>
      <c r="H295" s="787"/>
      <c r="I295" s="104" t="s">
        <v>142</v>
      </c>
      <c r="J295" s="105">
        <v>150</v>
      </c>
      <c r="K295" s="106">
        <f t="shared" si="11"/>
        <v>22073730</v>
      </c>
      <c r="L295" s="106"/>
      <c r="M295" s="106">
        <v>22073730</v>
      </c>
      <c r="N295" s="106">
        <v>0</v>
      </c>
      <c r="O295" s="106">
        <v>0</v>
      </c>
      <c r="P295" s="106">
        <v>0</v>
      </c>
      <c r="Q295" s="780">
        <v>0</v>
      </c>
      <c r="R295" s="781"/>
      <c r="S295" s="106">
        <v>0</v>
      </c>
      <c r="T295" s="106">
        <v>0</v>
      </c>
      <c r="U295" s="107">
        <v>0</v>
      </c>
    </row>
    <row r="296" spans="1:21" ht="24">
      <c r="A296" s="1"/>
      <c r="B296" s="101"/>
      <c r="C296" s="102" t="s">
        <v>5</v>
      </c>
      <c r="D296" s="102" t="s">
        <v>38</v>
      </c>
      <c r="E296" s="103" t="s">
        <v>39</v>
      </c>
      <c r="F296" s="102" t="s">
        <v>641</v>
      </c>
      <c r="G296" s="787" t="s">
        <v>642</v>
      </c>
      <c r="H296" s="787"/>
      <c r="I296" s="104" t="s">
        <v>140</v>
      </c>
      <c r="J296" s="105">
        <v>200</v>
      </c>
      <c r="K296" s="106">
        <f t="shared" si="11"/>
        <v>20000000</v>
      </c>
      <c r="L296" s="106"/>
      <c r="M296" s="106">
        <v>20000000</v>
      </c>
      <c r="N296" s="106">
        <v>0</v>
      </c>
      <c r="O296" s="106">
        <v>0</v>
      </c>
      <c r="P296" s="106">
        <v>0</v>
      </c>
      <c r="Q296" s="780">
        <v>0</v>
      </c>
      <c r="R296" s="781"/>
      <c r="S296" s="106">
        <v>0</v>
      </c>
      <c r="T296" s="106">
        <v>0</v>
      </c>
      <c r="U296" s="107">
        <v>0</v>
      </c>
    </row>
    <row r="297" spans="1:21" ht="24">
      <c r="A297" s="1"/>
      <c r="B297" s="101"/>
      <c r="C297" s="102" t="s">
        <v>5</v>
      </c>
      <c r="D297" s="102" t="s">
        <v>38</v>
      </c>
      <c r="E297" s="103" t="s">
        <v>39</v>
      </c>
      <c r="F297" s="102" t="s">
        <v>641</v>
      </c>
      <c r="G297" s="787" t="s">
        <v>642</v>
      </c>
      <c r="H297" s="787"/>
      <c r="I297" s="104" t="s">
        <v>141</v>
      </c>
      <c r="J297" s="105">
        <v>200</v>
      </c>
      <c r="K297" s="106">
        <f t="shared" si="11"/>
        <v>25000000</v>
      </c>
      <c r="L297" s="106"/>
      <c r="M297" s="106">
        <v>25000000</v>
      </c>
      <c r="N297" s="106">
        <v>0</v>
      </c>
      <c r="O297" s="106">
        <v>0</v>
      </c>
      <c r="P297" s="106">
        <v>0</v>
      </c>
      <c r="Q297" s="780">
        <v>0</v>
      </c>
      <c r="R297" s="781"/>
      <c r="S297" s="106">
        <v>0</v>
      </c>
      <c r="T297" s="106">
        <v>0</v>
      </c>
      <c r="U297" s="107">
        <v>0</v>
      </c>
    </row>
    <row r="298" spans="1:21" ht="24">
      <c r="A298" s="1"/>
      <c r="B298" s="101"/>
      <c r="C298" s="102" t="s">
        <v>5</v>
      </c>
      <c r="D298" s="102" t="s">
        <v>38</v>
      </c>
      <c r="E298" s="103" t="s">
        <v>39</v>
      </c>
      <c r="F298" s="102" t="s">
        <v>641</v>
      </c>
      <c r="G298" s="787" t="s">
        <v>642</v>
      </c>
      <c r="H298" s="787"/>
      <c r="I298" s="104" t="s">
        <v>142</v>
      </c>
      <c r="J298" s="105">
        <v>200</v>
      </c>
      <c r="K298" s="106">
        <f t="shared" si="11"/>
        <v>25000000</v>
      </c>
      <c r="L298" s="106"/>
      <c r="M298" s="106">
        <v>25000000</v>
      </c>
      <c r="N298" s="106">
        <v>0</v>
      </c>
      <c r="O298" s="106">
        <v>0</v>
      </c>
      <c r="P298" s="106">
        <v>0</v>
      </c>
      <c r="Q298" s="780">
        <v>0</v>
      </c>
      <c r="R298" s="781"/>
      <c r="S298" s="106">
        <v>0</v>
      </c>
      <c r="T298" s="106">
        <v>0</v>
      </c>
      <c r="U298" s="107">
        <v>0</v>
      </c>
    </row>
    <row r="299" spans="1:21" ht="24">
      <c r="A299" s="1"/>
      <c r="B299" s="101"/>
      <c r="C299" s="102" t="s">
        <v>5</v>
      </c>
      <c r="D299" s="102" t="s">
        <v>38</v>
      </c>
      <c r="E299" s="103" t="s">
        <v>39</v>
      </c>
      <c r="F299" s="102" t="s">
        <v>643</v>
      </c>
      <c r="G299" s="787" t="s">
        <v>644</v>
      </c>
      <c r="H299" s="787"/>
      <c r="I299" s="104" t="s">
        <v>140</v>
      </c>
      <c r="J299" s="105">
        <v>100</v>
      </c>
      <c r="K299" s="106">
        <f t="shared" si="11"/>
        <v>10000000</v>
      </c>
      <c r="L299" s="106"/>
      <c r="M299" s="106">
        <v>10000000</v>
      </c>
      <c r="N299" s="106">
        <v>0</v>
      </c>
      <c r="O299" s="106">
        <v>0</v>
      </c>
      <c r="P299" s="106">
        <v>0</v>
      </c>
      <c r="Q299" s="780">
        <v>0</v>
      </c>
      <c r="R299" s="781"/>
      <c r="S299" s="106">
        <v>0</v>
      </c>
      <c r="T299" s="106">
        <v>0</v>
      </c>
      <c r="U299" s="107">
        <v>0</v>
      </c>
    </row>
    <row r="300" spans="1:21" ht="24">
      <c r="A300" s="1"/>
      <c r="B300" s="101"/>
      <c r="C300" s="102" t="s">
        <v>5</v>
      </c>
      <c r="D300" s="102" t="s">
        <v>38</v>
      </c>
      <c r="E300" s="103" t="s">
        <v>39</v>
      </c>
      <c r="F300" s="102" t="s">
        <v>643</v>
      </c>
      <c r="G300" s="787" t="s">
        <v>644</v>
      </c>
      <c r="H300" s="787"/>
      <c r="I300" s="104" t="s">
        <v>141</v>
      </c>
      <c r="J300" s="105">
        <v>100</v>
      </c>
      <c r="K300" s="106">
        <f t="shared" si="11"/>
        <v>15000000</v>
      </c>
      <c r="L300" s="106"/>
      <c r="M300" s="106">
        <v>15000000</v>
      </c>
      <c r="N300" s="106">
        <v>0</v>
      </c>
      <c r="O300" s="106">
        <v>0</v>
      </c>
      <c r="P300" s="106">
        <v>0</v>
      </c>
      <c r="Q300" s="780">
        <v>0</v>
      </c>
      <c r="R300" s="781"/>
      <c r="S300" s="106">
        <v>0</v>
      </c>
      <c r="T300" s="106">
        <v>0</v>
      </c>
      <c r="U300" s="107">
        <v>0</v>
      </c>
    </row>
    <row r="301" spans="1:21" ht="24">
      <c r="A301" s="1"/>
      <c r="B301" s="101"/>
      <c r="C301" s="102" t="s">
        <v>5</v>
      </c>
      <c r="D301" s="102" t="s">
        <v>38</v>
      </c>
      <c r="E301" s="103" t="s">
        <v>39</v>
      </c>
      <c r="F301" s="102" t="s">
        <v>643</v>
      </c>
      <c r="G301" s="787" t="s">
        <v>644</v>
      </c>
      <c r="H301" s="787"/>
      <c r="I301" s="104" t="s">
        <v>142</v>
      </c>
      <c r="J301" s="105">
        <v>100</v>
      </c>
      <c r="K301" s="106">
        <f t="shared" si="11"/>
        <v>15000000</v>
      </c>
      <c r="L301" s="106"/>
      <c r="M301" s="106">
        <v>15000000</v>
      </c>
      <c r="N301" s="106">
        <v>0</v>
      </c>
      <c r="O301" s="106">
        <v>0</v>
      </c>
      <c r="P301" s="106">
        <v>0</v>
      </c>
      <c r="Q301" s="780">
        <v>0</v>
      </c>
      <c r="R301" s="781"/>
      <c r="S301" s="106">
        <v>0</v>
      </c>
      <c r="T301" s="106">
        <v>0</v>
      </c>
      <c r="U301" s="107">
        <v>0</v>
      </c>
    </row>
    <row r="302" spans="1:21" ht="24">
      <c r="A302" s="1"/>
      <c r="B302" s="101"/>
      <c r="C302" s="102" t="s">
        <v>5</v>
      </c>
      <c r="D302" s="102" t="s">
        <v>38</v>
      </c>
      <c r="E302" s="103" t="s">
        <v>39</v>
      </c>
      <c r="F302" s="102" t="s">
        <v>645</v>
      </c>
      <c r="G302" s="787" t="s">
        <v>646</v>
      </c>
      <c r="H302" s="787"/>
      <c r="I302" s="104" t="s">
        <v>140</v>
      </c>
      <c r="J302" s="105">
        <v>200</v>
      </c>
      <c r="K302" s="106">
        <f t="shared" si="11"/>
        <v>19000000</v>
      </c>
      <c r="L302" s="106">
        <v>0</v>
      </c>
      <c r="M302" s="106">
        <v>19000000</v>
      </c>
      <c r="N302" s="106">
        <v>0</v>
      </c>
      <c r="O302" s="106">
        <v>0</v>
      </c>
      <c r="P302" s="106">
        <v>0</v>
      </c>
      <c r="Q302" s="780">
        <v>0</v>
      </c>
      <c r="R302" s="781"/>
      <c r="S302" s="106">
        <v>0</v>
      </c>
      <c r="T302" s="106">
        <v>0</v>
      </c>
      <c r="U302" s="107">
        <v>0</v>
      </c>
    </row>
    <row r="303" spans="1:21" ht="24">
      <c r="A303" s="1"/>
      <c r="B303" s="101"/>
      <c r="C303" s="102" t="s">
        <v>5</v>
      </c>
      <c r="D303" s="102" t="s">
        <v>38</v>
      </c>
      <c r="E303" s="103" t="s">
        <v>39</v>
      </c>
      <c r="F303" s="102" t="s">
        <v>645</v>
      </c>
      <c r="G303" s="787" t="s">
        <v>646</v>
      </c>
      <c r="H303" s="787"/>
      <c r="I303" s="104" t="s">
        <v>141</v>
      </c>
      <c r="J303" s="105">
        <v>200</v>
      </c>
      <c r="K303" s="106">
        <f t="shared" si="11"/>
        <v>41685293</v>
      </c>
      <c r="L303" s="106">
        <v>0</v>
      </c>
      <c r="M303" s="106">
        <v>41685293</v>
      </c>
      <c r="N303" s="106">
        <v>0</v>
      </c>
      <c r="O303" s="106">
        <v>0</v>
      </c>
      <c r="P303" s="106">
        <v>0</v>
      </c>
      <c r="Q303" s="780">
        <v>0</v>
      </c>
      <c r="R303" s="781"/>
      <c r="S303" s="106">
        <v>0</v>
      </c>
      <c r="T303" s="106">
        <v>0</v>
      </c>
      <c r="U303" s="107">
        <v>0</v>
      </c>
    </row>
    <row r="304" spans="1:21" ht="24">
      <c r="A304" s="1"/>
      <c r="B304" s="101"/>
      <c r="C304" s="102" t="s">
        <v>5</v>
      </c>
      <c r="D304" s="102" t="s">
        <v>38</v>
      </c>
      <c r="E304" s="103" t="s">
        <v>39</v>
      </c>
      <c r="F304" s="102" t="s">
        <v>645</v>
      </c>
      <c r="G304" s="787" t="s">
        <v>646</v>
      </c>
      <c r="H304" s="787"/>
      <c r="I304" s="104" t="s">
        <v>142</v>
      </c>
      <c r="J304" s="105">
        <v>200</v>
      </c>
      <c r="K304" s="106">
        <f t="shared" si="11"/>
        <v>41685293</v>
      </c>
      <c r="L304" s="106">
        <v>0</v>
      </c>
      <c r="M304" s="106">
        <v>41685293</v>
      </c>
      <c r="N304" s="106">
        <v>0</v>
      </c>
      <c r="O304" s="106">
        <v>0</v>
      </c>
      <c r="P304" s="106">
        <v>0</v>
      </c>
      <c r="Q304" s="780">
        <v>0</v>
      </c>
      <c r="R304" s="781"/>
      <c r="S304" s="106">
        <v>0</v>
      </c>
      <c r="T304" s="106">
        <v>0</v>
      </c>
      <c r="U304" s="107">
        <v>0</v>
      </c>
    </row>
    <row r="305" spans="1:21" ht="24">
      <c r="A305" s="1"/>
      <c r="B305" s="101"/>
      <c r="C305" s="102" t="s">
        <v>5</v>
      </c>
      <c r="D305" s="102" t="s">
        <v>38</v>
      </c>
      <c r="E305" s="103" t="s">
        <v>39</v>
      </c>
      <c r="F305" s="102" t="s">
        <v>647</v>
      </c>
      <c r="G305" s="787" t="s">
        <v>787</v>
      </c>
      <c r="H305" s="787"/>
      <c r="I305" s="104" t="s">
        <v>140</v>
      </c>
      <c r="J305" s="105">
        <v>60</v>
      </c>
      <c r="K305" s="106">
        <f t="shared" si="11"/>
        <v>8000000</v>
      </c>
      <c r="L305" s="106">
        <v>0</v>
      </c>
      <c r="M305" s="106">
        <v>8000000</v>
      </c>
      <c r="N305" s="106">
        <v>0</v>
      </c>
      <c r="O305" s="106">
        <v>0</v>
      </c>
      <c r="P305" s="106">
        <v>0</v>
      </c>
      <c r="Q305" s="780">
        <v>0</v>
      </c>
      <c r="R305" s="781"/>
      <c r="S305" s="106">
        <v>0</v>
      </c>
      <c r="T305" s="106">
        <v>0</v>
      </c>
      <c r="U305" s="107">
        <v>0</v>
      </c>
    </row>
    <row r="306" spans="1:21" ht="24">
      <c r="A306" s="1"/>
      <c r="B306" s="101"/>
      <c r="C306" s="102" t="s">
        <v>5</v>
      </c>
      <c r="D306" s="102" t="s">
        <v>38</v>
      </c>
      <c r="E306" s="103" t="s">
        <v>39</v>
      </c>
      <c r="F306" s="102" t="s">
        <v>647</v>
      </c>
      <c r="G306" s="787" t="s">
        <v>787</v>
      </c>
      <c r="H306" s="787"/>
      <c r="I306" s="104" t="s">
        <v>141</v>
      </c>
      <c r="J306" s="105">
        <v>60</v>
      </c>
      <c r="K306" s="106">
        <f t="shared" si="11"/>
        <v>8000000</v>
      </c>
      <c r="L306" s="106">
        <v>0</v>
      </c>
      <c r="M306" s="106">
        <v>8000000</v>
      </c>
      <c r="N306" s="106">
        <v>0</v>
      </c>
      <c r="O306" s="106">
        <v>0</v>
      </c>
      <c r="P306" s="106">
        <v>0</v>
      </c>
      <c r="Q306" s="780">
        <v>0</v>
      </c>
      <c r="R306" s="781"/>
      <c r="S306" s="106">
        <v>0</v>
      </c>
      <c r="T306" s="106">
        <v>0</v>
      </c>
      <c r="U306" s="107">
        <v>0</v>
      </c>
    </row>
    <row r="307" spans="1:21" ht="24">
      <c r="A307" s="1"/>
      <c r="B307" s="101"/>
      <c r="C307" s="102" t="s">
        <v>5</v>
      </c>
      <c r="D307" s="102" t="s">
        <v>38</v>
      </c>
      <c r="E307" s="103" t="s">
        <v>39</v>
      </c>
      <c r="F307" s="102" t="s">
        <v>647</v>
      </c>
      <c r="G307" s="787" t="s">
        <v>787</v>
      </c>
      <c r="H307" s="787"/>
      <c r="I307" s="104" t="s">
        <v>142</v>
      </c>
      <c r="J307" s="105">
        <v>0</v>
      </c>
      <c r="K307" s="106">
        <f t="shared" si="11"/>
        <v>8000000</v>
      </c>
      <c r="L307" s="106">
        <v>0</v>
      </c>
      <c r="M307" s="106">
        <v>8000000</v>
      </c>
      <c r="N307" s="106">
        <v>0</v>
      </c>
      <c r="O307" s="106">
        <v>0</v>
      </c>
      <c r="P307" s="106">
        <v>0</v>
      </c>
      <c r="Q307" s="780">
        <v>0</v>
      </c>
      <c r="R307" s="781"/>
      <c r="S307" s="106">
        <v>0</v>
      </c>
      <c r="T307" s="106">
        <v>0</v>
      </c>
      <c r="U307" s="107">
        <v>0</v>
      </c>
    </row>
    <row r="308" spans="1:21" ht="24">
      <c r="A308" s="1"/>
      <c r="B308" s="101"/>
      <c r="C308" s="102" t="s">
        <v>5</v>
      </c>
      <c r="D308" s="102" t="s">
        <v>38</v>
      </c>
      <c r="E308" s="103" t="s">
        <v>39</v>
      </c>
      <c r="F308" s="102" t="s">
        <v>649</v>
      </c>
      <c r="G308" s="787" t="s">
        <v>650</v>
      </c>
      <c r="H308" s="787"/>
      <c r="I308" s="104" t="s">
        <v>140</v>
      </c>
      <c r="J308" s="105">
        <v>30</v>
      </c>
      <c r="K308" s="106">
        <f t="shared" si="11"/>
        <v>5358297</v>
      </c>
      <c r="L308" s="106">
        <v>0</v>
      </c>
      <c r="M308" s="106">
        <v>5358297</v>
      </c>
      <c r="N308" s="106">
        <v>0</v>
      </c>
      <c r="O308" s="106">
        <v>0</v>
      </c>
      <c r="P308" s="106">
        <v>0</v>
      </c>
      <c r="Q308" s="780">
        <v>0</v>
      </c>
      <c r="R308" s="781"/>
      <c r="S308" s="106">
        <v>0</v>
      </c>
      <c r="T308" s="106">
        <v>0</v>
      </c>
      <c r="U308" s="107">
        <v>0</v>
      </c>
    </row>
    <row r="309" spans="1:21" ht="24">
      <c r="A309" s="1"/>
      <c r="B309" s="101"/>
      <c r="C309" s="102" t="s">
        <v>5</v>
      </c>
      <c r="D309" s="102" t="s">
        <v>38</v>
      </c>
      <c r="E309" s="103" t="s">
        <v>39</v>
      </c>
      <c r="F309" s="102" t="s">
        <v>649</v>
      </c>
      <c r="G309" s="787" t="s">
        <v>650</v>
      </c>
      <c r="H309" s="787"/>
      <c r="I309" s="104" t="s">
        <v>141</v>
      </c>
      <c r="J309" s="105">
        <v>30</v>
      </c>
      <c r="K309" s="106">
        <f t="shared" si="11"/>
        <v>5358297</v>
      </c>
      <c r="L309" s="106">
        <v>0</v>
      </c>
      <c r="M309" s="106">
        <v>5358297</v>
      </c>
      <c r="N309" s="106">
        <v>0</v>
      </c>
      <c r="O309" s="106">
        <v>0</v>
      </c>
      <c r="P309" s="106">
        <v>0</v>
      </c>
      <c r="Q309" s="780">
        <v>0</v>
      </c>
      <c r="R309" s="781"/>
      <c r="S309" s="106">
        <v>0</v>
      </c>
      <c r="T309" s="106">
        <v>0</v>
      </c>
      <c r="U309" s="107">
        <v>0</v>
      </c>
    </row>
    <row r="310" spans="1:21" ht="24">
      <c r="A310" s="1"/>
      <c r="B310" s="101"/>
      <c r="C310" s="102" t="s">
        <v>5</v>
      </c>
      <c r="D310" s="102" t="s">
        <v>38</v>
      </c>
      <c r="E310" s="103" t="s">
        <v>39</v>
      </c>
      <c r="F310" s="102" t="s">
        <v>649</v>
      </c>
      <c r="G310" s="787" t="s">
        <v>650</v>
      </c>
      <c r="H310" s="787"/>
      <c r="I310" s="104" t="s">
        <v>142</v>
      </c>
      <c r="J310" s="105">
        <v>30</v>
      </c>
      <c r="K310" s="106">
        <f t="shared" si="11"/>
        <v>5205602.4000000004</v>
      </c>
      <c r="L310" s="106">
        <v>0</v>
      </c>
      <c r="M310" s="106">
        <v>5205602.4000000004</v>
      </c>
      <c r="N310" s="106">
        <v>0</v>
      </c>
      <c r="O310" s="106">
        <v>0</v>
      </c>
      <c r="P310" s="106">
        <v>0</v>
      </c>
      <c r="Q310" s="780">
        <v>0</v>
      </c>
      <c r="R310" s="781"/>
      <c r="S310" s="106">
        <v>0</v>
      </c>
      <c r="T310" s="106">
        <v>0</v>
      </c>
      <c r="U310" s="107">
        <v>0</v>
      </c>
    </row>
    <row r="311" spans="1:21" ht="24">
      <c r="A311" s="1"/>
      <c r="B311" s="101"/>
      <c r="C311" s="102" t="s">
        <v>5</v>
      </c>
      <c r="D311" s="102" t="s">
        <v>38</v>
      </c>
      <c r="E311" s="103" t="s">
        <v>39</v>
      </c>
      <c r="F311" s="102" t="s">
        <v>651</v>
      </c>
      <c r="G311" s="787" t="s">
        <v>652</v>
      </c>
      <c r="H311" s="787"/>
      <c r="I311" s="104" t="s">
        <v>140</v>
      </c>
      <c r="J311" s="105">
        <v>180</v>
      </c>
      <c r="K311" s="106">
        <f t="shared" si="11"/>
        <v>1267225</v>
      </c>
      <c r="L311" s="106">
        <v>0</v>
      </c>
      <c r="M311" s="106">
        <v>1267225</v>
      </c>
      <c r="N311" s="106">
        <v>0</v>
      </c>
      <c r="O311" s="106">
        <v>0</v>
      </c>
      <c r="P311" s="106">
        <v>0</v>
      </c>
      <c r="Q311" s="780">
        <v>0</v>
      </c>
      <c r="R311" s="781"/>
      <c r="S311" s="106">
        <v>0</v>
      </c>
      <c r="T311" s="106">
        <v>0</v>
      </c>
      <c r="U311" s="107">
        <v>0</v>
      </c>
    </row>
    <row r="312" spans="1:21" ht="24">
      <c r="A312" s="1"/>
      <c r="B312" s="101"/>
      <c r="C312" s="102" t="s">
        <v>5</v>
      </c>
      <c r="D312" s="102" t="s">
        <v>38</v>
      </c>
      <c r="E312" s="103" t="s">
        <v>39</v>
      </c>
      <c r="F312" s="102" t="s">
        <v>651</v>
      </c>
      <c r="G312" s="787" t="s">
        <v>652</v>
      </c>
      <c r="H312" s="787"/>
      <c r="I312" s="104" t="s">
        <v>141</v>
      </c>
      <c r="J312" s="105">
        <v>180</v>
      </c>
      <c r="K312" s="106">
        <f t="shared" si="11"/>
        <v>1267225</v>
      </c>
      <c r="L312" s="106">
        <v>0</v>
      </c>
      <c r="M312" s="106">
        <v>1267225</v>
      </c>
      <c r="N312" s="106">
        <v>0</v>
      </c>
      <c r="O312" s="106">
        <v>0</v>
      </c>
      <c r="P312" s="106">
        <v>0</v>
      </c>
      <c r="Q312" s="780">
        <v>0</v>
      </c>
      <c r="R312" s="781"/>
      <c r="S312" s="106">
        <v>0</v>
      </c>
      <c r="T312" s="106">
        <v>0</v>
      </c>
      <c r="U312" s="107">
        <v>0</v>
      </c>
    </row>
    <row r="313" spans="1:21" ht="24">
      <c r="A313" s="1"/>
      <c r="B313" s="101"/>
      <c r="C313" s="102" t="s">
        <v>5</v>
      </c>
      <c r="D313" s="102" t="s">
        <v>38</v>
      </c>
      <c r="E313" s="103" t="s">
        <v>39</v>
      </c>
      <c r="F313" s="102" t="s">
        <v>651</v>
      </c>
      <c r="G313" s="787" t="s">
        <v>652</v>
      </c>
      <c r="H313" s="787"/>
      <c r="I313" s="104" t="s">
        <v>142</v>
      </c>
      <c r="J313" s="105">
        <v>0</v>
      </c>
      <c r="K313" s="106">
        <f t="shared" si="11"/>
        <v>951960</v>
      </c>
      <c r="L313" s="106">
        <v>0</v>
      </c>
      <c r="M313" s="106">
        <v>951960</v>
      </c>
      <c r="N313" s="106">
        <v>0</v>
      </c>
      <c r="O313" s="106">
        <v>0</v>
      </c>
      <c r="P313" s="106">
        <v>0</v>
      </c>
      <c r="Q313" s="780">
        <v>0</v>
      </c>
      <c r="R313" s="781"/>
      <c r="S313" s="106">
        <v>0</v>
      </c>
      <c r="T313" s="106">
        <v>0</v>
      </c>
      <c r="U313" s="107">
        <v>0</v>
      </c>
    </row>
    <row r="314" spans="1:21" ht="24">
      <c r="A314" s="1"/>
      <c r="B314" s="101"/>
      <c r="C314" s="102" t="s">
        <v>5</v>
      </c>
      <c r="D314" s="102" t="s">
        <v>38</v>
      </c>
      <c r="E314" s="103" t="s">
        <v>39</v>
      </c>
      <c r="F314" s="102" t="s">
        <v>653</v>
      </c>
      <c r="G314" s="787" t="s">
        <v>654</v>
      </c>
      <c r="H314" s="787"/>
      <c r="I314" s="104" t="s">
        <v>140</v>
      </c>
      <c r="J314" s="105">
        <v>100</v>
      </c>
      <c r="K314" s="106">
        <f t="shared" si="11"/>
        <v>10000000</v>
      </c>
      <c r="L314" s="106">
        <v>0</v>
      </c>
      <c r="M314" s="106">
        <v>10000000</v>
      </c>
      <c r="N314" s="106">
        <v>0</v>
      </c>
      <c r="O314" s="106">
        <v>0</v>
      </c>
      <c r="P314" s="106">
        <v>0</v>
      </c>
      <c r="Q314" s="780">
        <v>0</v>
      </c>
      <c r="R314" s="781"/>
      <c r="S314" s="106">
        <v>0</v>
      </c>
      <c r="T314" s="106">
        <v>0</v>
      </c>
      <c r="U314" s="107">
        <v>0</v>
      </c>
    </row>
    <row r="315" spans="1:21" ht="24">
      <c r="A315" s="1"/>
      <c r="B315" s="101"/>
      <c r="C315" s="102" t="s">
        <v>5</v>
      </c>
      <c r="D315" s="102" t="s">
        <v>38</v>
      </c>
      <c r="E315" s="103" t="s">
        <v>39</v>
      </c>
      <c r="F315" s="102" t="s">
        <v>653</v>
      </c>
      <c r="G315" s="787" t="s">
        <v>654</v>
      </c>
      <c r="H315" s="787"/>
      <c r="I315" s="104" t="s">
        <v>141</v>
      </c>
      <c r="J315" s="105">
        <v>100</v>
      </c>
      <c r="K315" s="106">
        <f t="shared" si="11"/>
        <v>10000000</v>
      </c>
      <c r="L315" s="106">
        <v>0</v>
      </c>
      <c r="M315" s="106">
        <v>10000000</v>
      </c>
      <c r="N315" s="106">
        <v>0</v>
      </c>
      <c r="O315" s="106">
        <v>0</v>
      </c>
      <c r="P315" s="106">
        <v>0</v>
      </c>
      <c r="Q315" s="780">
        <v>0</v>
      </c>
      <c r="R315" s="781"/>
      <c r="S315" s="106">
        <v>0</v>
      </c>
      <c r="T315" s="106">
        <v>0</v>
      </c>
      <c r="U315" s="107">
        <v>0</v>
      </c>
    </row>
    <row r="316" spans="1:21" ht="24">
      <c r="A316" s="1"/>
      <c r="B316" s="101"/>
      <c r="C316" s="102" t="s">
        <v>5</v>
      </c>
      <c r="D316" s="102" t="s">
        <v>38</v>
      </c>
      <c r="E316" s="103" t="s">
        <v>39</v>
      </c>
      <c r="F316" s="102" t="s">
        <v>653</v>
      </c>
      <c r="G316" s="787" t="s">
        <v>654</v>
      </c>
      <c r="H316" s="787"/>
      <c r="I316" s="104" t="s">
        <v>142</v>
      </c>
      <c r="J316" s="105">
        <v>100</v>
      </c>
      <c r="K316" s="106">
        <f t="shared" si="11"/>
        <v>10000000</v>
      </c>
      <c r="L316" s="106">
        <v>0</v>
      </c>
      <c r="M316" s="106">
        <v>10000000</v>
      </c>
      <c r="N316" s="106">
        <v>0</v>
      </c>
      <c r="O316" s="106">
        <v>0</v>
      </c>
      <c r="P316" s="106">
        <v>0</v>
      </c>
      <c r="Q316" s="780">
        <v>0</v>
      </c>
      <c r="R316" s="781"/>
      <c r="S316" s="106">
        <v>0</v>
      </c>
      <c r="T316" s="106">
        <v>0</v>
      </c>
      <c r="U316" s="107">
        <v>0</v>
      </c>
    </row>
    <row r="317" spans="1:21" ht="24">
      <c r="A317" s="1"/>
      <c r="B317" s="101"/>
      <c r="C317" s="102" t="s">
        <v>5</v>
      </c>
      <c r="D317" s="102" t="s">
        <v>38</v>
      </c>
      <c r="E317" s="103" t="s">
        <v>39</v>
      </c>
      <c r="F317" s="102" t="s">
        <v>655</v>
      </c>
      <c r="G317" s="787" t="s">
        <v>656</v>
      </c>
      <c r="H317" s="787"/>
      <c r="I317" s="104" t="s">
        <v>140</v>
      </c>
      <c r="J317" s="105">
        <v>200</v>
      </c>
      <c r="K317" s="106">
        <f t="shared" si="11"/>
        <v>578233</v>
      </c>
      <c r="L317" s="106">
        <v>0</v>
      </c>
      <c r="M317" s="106">
        <v>578233</v>
      </c>
      <c r="N317" s="106">
        <v>0</v>
      </c>
      <c r="O317" s="106">
        <v>0</v>
      </c>
      <c r="P317" s="106">
        <v>0</v>
      </c>
      <c r="Q317" s="780">
        <v>0</v>
      </c>
      <c r="R317" s="781"/>
      <c r="S317" s="106">
        <v>0</v>
      </c>
      <c r="T317" s="106">
        <v>0</v>
      </c>
      <c r="U317" s="107">
        <v>0</v>
      </c>
    </row>
    <row r="318" spans="1:21" ht="24">
      <c r="A318" s="1"/>
      <c r="B318" s="101"/>
      <c r="C318" s="102" t="s">
        <v>5</v>
      </c>
      <c r="D318" s="102" t="s">
        <v>38</v>
      </c>
      <c r="E318" s="103" t="s">
        <v>39</v>
      </c>
      <c r="F318" s="102" t="s">
        <v>655</v>
      </c>
      <c r="G318" s="787" t="s">
        <v>656</v>
      </c>
      <c r="H318" s="787"/>
      <c r="I318" s="104" t="s">
        <v>141</v>
      </c>
      <c r="J318" s="105">
        <v>200</v>
      </c>
      <c r="K318" s="106">
        <f t="shared" si="11"/>
        <v>578233</v>
      </c>
      <c r="L318" s="106">
        <v>0</v>
      </c>
      <c r="M318" s="106">
        <v>578233</v>
      </c>
      <c r="N318" s="106">
        <v>0</v>
      </c>
      <c r="O318" s="106">
        <v>0</v>
      </c>
      <c r="P318" s="106">
        <v>0</v>
      </c>
      <c r="Q318" s="780">
        <v>0</v>
      </c>
      <c r="R318" s="781"/>
      <c r="S318" s="106">
        <v>0</v>
      </c>
      <c r="T318" s="106">
        <v>0</v>
      </c>
      <c r="U318" s="107">
        <v>0</v>
      </c>
    </row>
    <row r="319" spans="1:21" ht="24">
      <c r="A319" s="1"/>
      <c r="B319" s="101"/>
      <c r="C319" s="102" t="s">
        <v>5</v>
      </c>
      <c r="D319" s="102" t="s">
        <v>38</v>
      </c>
      <c r="E319" s="103" t="s">
        <v>39</v>
      </c>
      <c r="F319" s="102" t="s">
        <v>655</v>
      </c>
      <c r="G319" s="787" t="s">
        <v>656</v>
      </c>
      <c r="H319" s="787"/>
      <c r="I319" s="104" t="s">
        <v>142</v>
      </c>
      <c r="J319" s="105">
        <v>0</v>
      </c>
      <c r="K319" s="106">
        <f t="shared" si="11"/>
        <v>578232</v>
      </c>
      <c r="L319" s="106">
        <v>0</v>
      </c>
      <c r="M319" s="106">
        <v>578232</v>
      </c>
      <c r="N319" s="106">
        <v>0</v>
      </c>
      <c r="O319" s="106">
        <v>0</v>
      </c>
      <c r="P319" s="106">
        <v>0</v>
      </c>
      <c r="Q319" s="780">
        <v>0</v>
      </c>
      <c r="R319" s="781"/>
      <c r="S319" s="106">
        <v>0</v>
      </c>
      <c r="T319" s="106">
        <v>0</v>
      </c>
      <c r="U319" s="107">
        <v>0</v>
      </c>
    </row>
    <row r="320" spans="1:21" ht="24">
      <c r="A320" s="1"/>
      <c r="B320" s="101"/>
      <c r="C320" s="102" t="s">
        <v>5</v>
      </c>
      <c r="D320" s="102" t="s">
        <v>38</v>
      </c>
      <c r="E320" s="103" t="s">
        <v>39</v>
      </c>
      <c r="F320" s="102" t="s">
        <v>657</v>
      </c>
      <c r="G320" s="787" t="s">
        <v>658</v>
      </c>
      <c r="H320" s="787"/>
      <c r="I320" s="104" t="s">
        <v>140</v>
      </c>
      <c r="J320" s="105">
        <v>250</v>
      </c>
      <c r="K320" s="106">
        <f t="shared" si="11"/>
        <v>15627598</v>
      </c>
      <c r="L320" s="106">
        <v>0</v>
      </c>
      <c r="M320" s="106">
        <v>15627598</v>
      </c>
      <c r="N320" s="106">
        <v>0</v>
      </c>
      <c r="O320" s="106">
        <v>0</v>
      </c>
      <c r="P320" s="106">
        <v>0</v>
      </c>
      <c r="Q320" s="780">
        <v>0</v>
      </c>
      <c r="R320" s="781"/>
      <c r="S320" s="106">
        <v>0</v>
      </c>
      <c r="T320" s="106">
        <v>0</v>
      </c>
      <c r="U320" s="107">
        <v>0</v>
      </c>
    </row>
    <row r="321" spans="1:21" ht="24">
      <c r="A321" s="1"/>
      <c r="B321" s="101"/>
      <c r="C321" s="102" t="s">
        <v>5</v>
      </c>
      <c r="D321" s="102" t="s">
        <v>38</v>
      </c>
      <c r="E321" s="103" t="s">
        <v>39</v>
      </c>
      <c r="F321" s="102" t="s">
        <v>657</v>
      </c>
      <c r="G321" s="787" t="s">
        <v>658</v>
      </c>
      <c r="H321" s="787"/>
      <c r="I321" s="104" t="s">
        <v>141</v>
      </c>
      <c r="J321" s="105">
        <v>250</v>
      </c>
      <c r="K321" s="106">
        <f t="shared" si="11"/>
        <v>15627598</v>
      </c>
      <c r="L321" s="106">
        <v>0</v>
      </c>
      <c r="M321" s="106">
        <v>15627598</v>
      </c>
      <c r="N321" s="106">
        <v>0</v>
      </c>
      <c r="O321" s="106">
        <v>0</v>
      </c>
      <c r="P321" s="106">
        <v>0</v>
      </c>
      <c r="Q321" s="780">
        <v>0</v>
      </c>
      <c r="R321" s="781"/>
      <c r="S321" s="106">
        <v>0</v>
      </c>
      <c r="T321" s="106">
        <v>0</v>
      </c>
      <c r="U321" s="107">
        <v>0</v>
      </c>
    </row>
    <row r="322" spans="1:21" ht="24">
      <c r="A322" s="1"/>
      <c r="B322" s="101"/>
      <c r="C322" s="102" t="s">
        <v>5</v>
      </c>
      <c r="D322" s="102" t="s">
        <v>38</v>
      </c>
      <c r="E322" s="103" t="s">
        <v>39</v>
      </c>
      <c r="F322" s="102" t="s">
        <v>657</v>
      </c>
      <c r="G322" s="787" t="s">
        <v>658</v>
      </c>
      <c r="H322" s="787"/>
      <c r="I322" s="104" t="s">
        <v>142</v>
      </c>
      <c r="J322" s="105">
        <v>150</v>
      </c>
      <c r="K322" s="106">
        <f t="shared" si="11"/>
        <v>15627593</v>
      </c>
      <c r="L322" s="106">
        <v>0</v>
      </c>
      <c r="M322" s="106">
        <v>15627593</v>
      </c>
      <c r="N322" s="106">
        <v>0</v>
      </c>
      <c r="O322" s="106">
        <v>0</v>
      </c>
      <c r="P322" s="106">
        <v>0</v>
      </c>
      <c r="Q322" s="780">
        <v>0</v>
      </c>
      <c r="R322" s="781"/>
      <c r="S322" s="106">
        <v>0</v>
      </c>
      <c r="T322" s="106">
        <v>0</v>
      </c>
      <c r="U322" s="107">
        <v>0</v>
      </c>
    </row>
    <row r="323" spans="1:21" ht="24">
      <c r="A323" s="1"/>
      <c r="B323" s="101"/>
      <c r="C323" s="102" t="s">
        <v>5</v>
      </c>
      <c r="D323" s="102" t="s">
        <v>38</v>
      </c>
      <c r="E323" s="103" t="s">
        <v>39</v>
      </c>
      <c r="F323" s="102" t="s">
        <v>659</v>
      </c>
      <c r="G323" s="787" t="s">
        <v>788</v>
      </c>
      <c r="H323" s="787"/>
      <c r="I323" s="104" t="s">
        <v>140</v>
      </c>
      <c r="J323" s="105">
        <v>100</v>
      </c>
      <c r="K323" s="106">
        <f t="shared" si="11"/>
        <v>15314848</v>
      </c>
      <c r="L323" s="106">
        <v>0</v>
      </c>
      <c r="M323" s="106">
        <v>15314848</v>
      </c>
      <c r="N323" s="106">
        <v>0</v>
      </c>
      <c r="O323" s="106">
        <v>0</v>
      </c>
      <c r="P323" s="106">
        <v>0</v>
      </c>
      <c r="Q323" s="780">
        <v>0</v>
      </c>
      <c r="R323" s="781"/>
      <c r="S323" s="106">
        <v>0</v>
      </c>
      <c r="T323" s="106">
        <v>0</v>
      </c>
      <c r="U323" s="107">
        <v>0</v>
      </c>
    </row>
    <row r="324" spans="1:21" ht="24">
      <c r="A324" s="1"/>
      <c r="B324" s="101"/>
      <c r="C324" s="102" t="s">
        <v>5</v>
      </c>
      <c r="D324" s="102" t="s">
        <v>38</v>
      </c>
      <c r="E324" s="103" t="s">
        <v>39</v>
      </c>
      <c r="F324" s="102" t="s">
        <v>659</v>
      </c>
      <c r="G324" s="787" t="s">
        <v>788</v>
      </c>
      <c r="H324" s="787"/>
      <c r="I324" s="104" t="s">
        <v>141</v>
      </c>
      <c r="J324" s="105">
        <v>100</v>
      </c>
      <c r="K324" s="106">
        <f t="shared" si="11"/>
        <v>15314848</v>
      </c>
      <c r="L324" s="106">
        <v>0</v>
      </c>
      <c r="M324" s="106">
        <v>15314848</v>
      </c>
      <c r="N324" s="106">
        <v>0</v>
      </c>
      <c r="O324" s="106">
        <v>0</v>
      </c>
      <c r="P324" s="106">
        <v>0</v>
      </c>
      <c r="Q324" s="780">
        <v>0</v>
      </c>
      <c r="R324" s="781"/>
      <c r="S324" s="106">
        <v>0</v>
      </c>
      <c r="T324" s="106">
        <v>0</v>
      </c>
      <c r="U324" s="107">
        <v>0</v>
      </c>
    </row>
    <row r="325" spans="1:21" ht="24">
      <c r="A325" s="1"/>
      <c r="B325" s="101"/>
      <c r="C325" s="102" t="s">
        <v>5</v>
      </c>
      <c r="D325" s="102" t="s">
        <v>38</v>
      </c>
      <c r="E325" s="103" t="s">
        <v>39</v>
      </c>
      <c r="F325" s="102" t="s">
        <v>659</v>
      </c>
      <c r="G325" s="787" t="s">
        <v>788</v>
      </c>
      <c r="H325" s="787"/>
      <c r="I325" s="104" t="s">
        <v>142</v>
      </c>
      <c r="J325" s="105">
        <v>50</v>
      </c>
      <c r="K325" s="106">
        <f t="shared" si="11"/>
        <v>14626438</v>
      </c>
      <c r="L325" s="106">
        <v>0</v>
      </c>
      <c r="M325" s="106">
        <v>14626438</v>
      </c>
      <c r="N325" s="106">
        <v>0</v>
      </c>
      <c r="O325" s="106">
        <v>0</v>
      </c>
      <c r="P325" s="106">
        <v>0</v>
      </c>
      <c r="Q325" s="780">
        <v>0</v>
      </c>
      <c r="R325" s="781"/>
      <c r="S325" s="106">
        <v>0</v>
      </c>
      <c r="T325" s="106">
        <v>0</v>
      </c>
      <c r="U325" s="107">
        <v>0</v>
      </c>
    </row>
    <row r="326" spans="1:21" ht="24">
      <c r="A326" s="1"/>
      <c r="B326" s="101"/>
      <c r="C326" s="102" t="s">
        <v>5</v>
      </c>
      <c r="D326" s="102" t="s">
        <v>38</v>
      </c>
      <c r="E326" s="103" t="s">
        <v>39</v>
      </c>
      <c r="F326" s="102" t="s">
        <v>661</v>
      </c>
      <c r="G326" s="787" t="s">
        <v>662</v>
      </c>
      <c r="H326" s="787"/>
      <c r="I326" s="104" t="s">
        <v>140</v>
      </c>
      <c r="J326" s="105">
        <v>200</v>
      </c>
      <c r="K326" s="106">
        <f t="shared" si="11"/>
        <v>12061518</v>
      </c>
      <c r="L326" s="106">
        <v>0</v>
      </c>
      <c r="M326" s="106">
        <v>12061518</v>
      </c>
      <c r="N326" s="106">
        <v>0</v>
      </c>
      <c r="O326" s="106">
        <v>0</v>
      </c>
      <c r="P326" s="106">
        <v>0</v>
      </c>
      <c r="Q326" s="780">
        <v>0</v>
      </c>
      <c r="R326" s="781"/>
      <c r="S326" s="106">
        <v>0</v>
      </c>
      <c r="T326" s="106">
        <v>0</v>
      </c>
      <c r="U326" s="107">
        <v>0</v>
      </c>
    </row>
    <row r="327" spans="1:21" ht="24">
      <c r="A327" s="1"/>
      <c r="B327" s="101"/>
      <c r="C327" s="102" t="s">
        <v>5</v>
      </c>
      <c r="D327" s="102" t="s">
        <v>38</v>
      </c>
      <c r="E327" s="103" t="s">
        <v>39</v>
      </c>
      <c r="F327" s="102" t="s">
        <v>661</v>
      </c>
      <c r="G327" s="787" t="s">
        <v>662</v>
      </c>
      <c r="H327" s="787"/>
      <c r="I327" s="104" t="s">
        <v>141</v>
      </c>
      <c r="J327" s="105">
        <v>200</v>
      </c>
      <c r="K327" s="106">
        <f t="shared" si="11"/>
        <v>12061518</v>
      </c>
      <c r="L327" s="106">
        <v>0</v>
      </c>
      <c r="M327" s="106">
        <v>12061518</v>
      </c>
      <c r="N327" s="106">
        <v>0</v>
      </c>
      <c r="O327" s="106">
        <v>0</v>
      </c>
      <c r="P327" s="106">
        <v>0</v>
      </c>
      <c r="Q327" s="780">
        <v>0</v>
      </c>
      <c r="R327" s="781"/>
      <c r="S327" s="106">
        <v>0</v>
      </c>
      <c r="T327" s="106">
        <v>0</v>
      </c>
      <c r="U327" s="107">
        <v>0</v>
      </c>
    </row>
    <row r="328" spans="1:21" ht="24">
      <c r="A328" s="1"/>
      <c r="B328" s="101"/>
      <c r="C328" s="102" t="s">
        <v>5</v>
      </c>
      <c r="D328" s="102" t="s">
        <v>38</v>
      </c>
      <c r="E328" s="103" t="s">
        <v>39</v>
      </c>
      <c r="F328" s="102" t="s">
        <v>661</v>
      </c>
      <c r="G328" s="787" t="s">
        <v>662</v>
      </c>
      <c r="H328" s="787"/>
      <c r="I328" s="104" t="s">
        <v>142</v>
      </c>
      <c r="J328" s="105">
        <v>100</v>
      </c>
      <c r="K328" s="106">
        <f t="shared" si="11"/>
        <v>12061269</v>
      </c>
      <c r="L328" s="106">
        <v>0</v>
      </c>
      <c r="M328" s="106">
        <v>12061269</v>
      </c>
      <c r="N328" s="106">
        <v>0</v>
      </c>
      <c r="O328" s="106">
        <v>0</v>
      </c>
      <c r="P328" s="106">
        <v>0</v>
      </c>
      <c r="Q328" s="780">
        <v>0</v>
      </c>
      <c r="R328" s="781"/>
      <c r="S328" s="106">
        <v>0</v>
      </c>
      <c r="T328" s="106">
        <v>0</v>
      </c>
      <c r="U328" s="107">
        <v>0</v>
      </c>
    </row>
    <row r="329" spans="1:21" ht="24">
      <c r="A329" s="1"/>
      <c r="B329" s="101"/>
      <c r="C329" s="102" t="s">
        <v>5</v>
      </c>
      <c r="D329" s="102" t="s">
        <v>38</v>
      </c>
      <c r="E329" s="103" t="s">
        <v>39</v>
      </c>
      <c r="F329" s="102" t="s">
        <v>663</v>
      </c>
      <c r="G329" s="787" t="s">
        <v>664</v>
      </c>
      <c r="H329" s="787"/>
      <c r="I329" s="104" t="s">
        <v>140</v>
      </c>
      <c r="J329" s="105">
        <v>170</v>
      </c>
      <c r="K329" s="106">
        <f t="shared" si="11"/>
        <v>16683196</v>
      </c>
      <c r="L329" s="106">
        <v>0</v>
      </c>
      <c r="M329" s="106">
        <v>16683196</v>
      </c>
      <c r="N329" s="106">
        <v>0</v>
      </c>
      <c r="O329" s="106">
        <v>0</v>
      </c>
      <c r="P329" s="106">
        <v>0</v>
      </c>
      <c r="Q329" s="780">
        <v>0</v>
      </c>
      <c r="R329" s="781"/>
      <c r="S329" s="106">
        <v>0</v>
      </c>
      <c r="T329" s="106">
        <v>0</v>
      </c>
      <c r="U329" s="107">
        <v>0</v>
      </c>
    </row>
    <row r="330" spans="1:21" ht="24">
      <c r="A330" s="1"/>
      <c r="B330" s="101"/>
      <c r="C330" s="102" t="s">
        <v>5</v>
      </c>
      <c r="D330" s="102" t="s">
        <v>38</v>
      </c>
      <c r="E330" s="103" t="s">
        <v>39</v>
      </c>
      <c r="F330" s="102" t="s">
        <v>663</v>
      </c>
      <c r="G330" s="787" t="s">
        <v>664</v>
      </c>
      <c r="H330" s="787"/>
      <c r="I330" s="104" t="s">
        <v>141</v>
      </c>
      <c r="J330" s="105">
        <v>170</v>
      </c>
      <c r="K330" s="106">
        <f t="shared" si="11"/>
        <v>16683196</v>
      </c>
      <c r="L330" s="106">
        <v>0</v>
      </c>
      <c r="M330" s="106">
        <v>16683196</v>
      </c>
      <c r="N330" s="106">
        <v>0</v>
      </c>
      <c r="O330" s="106">
        <v>0</v>
      </c>
      <c r="P330" s="106">
        <v>0</v>
      </c>
      <c r="Q330" s="780">
        <v>0</v>
      </c>
      <c r="R330" s="781"/>
      <c r="S330" s="106">
        <v>0</v>
      </c>
      <c r="T330" s="106">
        <v>0</v>
      </c>
      <c r="U330" s="107">
        <v>0</v>
      </c>
    </row>
    <row r="331" spans="1:21" ht="24">
      <c r="A331" s="1"/>
      <c r="B331" s="101"/>
      <c r="C331" s="102" t="s">
        <v>5</v>
      </c>
      <c r="D331" s="102" t="s">
        <v>38</v>
      </c>
      <c r="E331" s="103" t="s">
        <v>39</v>
      </c>
      <c r="F331" s="102" t="s">
        <v>663</v>
      </c>
      <c r="G331" s="787" t="s">
        <v>664</v>
      </c>
      <c r="H331" s="787"/>
      <c r="I331" s="104" t="s">
        <v>142</v>
      </c>
      <c r="J331" s="105">
        <v>0</v>
      </c>
      <c r="K331" s="106">
        <f t="shared" si="11"/>
        <v>16114266</v>
      </c>
      <c r="L331" s="106">
        <v>0</v>
      </c>
      <c r="M331" s="106">
        <v>16114266</v>
      </c>
      <c r="N331" s="106">
        <v>0</v>
      </c>
      <c r="O331" s="106">
        <v>0</v>
      </c>
      <c r="P331" s="106">
        <v>0</v>
      </c>
      <c r="Q331" s="780">
        <v>0</v>
      </c>
      <c r="R331" s="781"/>
      <c r="S331" s="106">
        <v>0</v>
      </c>
      <c r="T331" s="106">
        <v>0</v>
      </c>
      <c r="U331" s="107">
        <v>0</v>
      </c>
    </row>
    <row r="332" spans="1:21" ht="24">
      <c r="A332" s="1"/>
      <c r="B332" s="101"/>
      <c r="C332" s="102" t="s">
        <v>5</v>
      </c>
      <c r="D332" s="102" t="s">
        <v>38</v>
      </c>
      <c r="E332" s="103" t="s">
        <v>39</v>
      </c>
      <c r="F332" s="102" t="s">
        <v>669</v>
      </c>
      <c r="G332" s="787" t="s">
        <v>670</v>
      </c>
      <c r="H332" s="787"/>
      <c r="I332" s="104" t="s">
        <v>140</v>
      </c>
      <c r="J332" s="105">
        <v>1</v>
      </c>
      <c r="K332" s="106">
        <f t="shared" si="11"/>
        <v>27081445</v>
      </c>
      <c r="L332" s="106">
        <v>0</v>
      </c>
      <c r="M332" s="106">
        <v>27081445</v>
      </c>
      <c r="N332" s="106">
        <v>0</v>
      </c>
      <c r="O332" s="106">
        <v>0</v>
      </c>
      <c r="P332" s="106">
        <v>0</v>
      </c>
      <c r="Q332" s="780">
        <v>0</v>
      </c>
      <c r="R332" s="781"/>
      <c r="S332" s="106">
        <v>0</v>
      </c>
      <c r="T332" s="106">
        <v>0</v>
      </c>
      <c r="U332" s="107">
        <v>0</v>
      </c>
    </row>
    <row r="333" spans="1:21" ht="24">
      <c r="A333" s="1"/>
      <c r="B333" s="101"/>
      <c r="C333" s="102" t="s">
        <v>5</v>
      </c>
      <c r="D333" s="102" t="s">
        <v>38</v>
      </c>
      <c r="E333" s="103" t="s">
        <v>39</v>
      </c>
      <c r="F333" s="102" t="s">
        <v>669</v>
      </c>
      <c r="G333" s="787" t="s">
        <v>670</v>
      </c>
      <c r="H333" s="787"/>
      <c r="I333" s="104" t="s">
        <v>141</v>
      </c>
      <c r="J333" s="105">
        <v>1</v>
      </c>
      <c r="K333" s="106">
        <f t="shared" si="11"/>
        <v>72217186</v>
      </c>
      <c r="L333" s="106">
        <v>0</v>
      </c>
      <c r="M333" s="106">
        <v>72217186</v>
      </c>
      <c r="N333" s="106">
        <v>0</v>
      </c>
      <c r="O333" s="106">
        <v>0</v>
      </c>
      <c r="P333" s="106">
        <v>0</v>
      </c>
      <c r="Q333" s="780">
        <v>0</v>
      </c>
      <c r="R333" s="781"/>
      <c r="S333" s="106">
        <v>0</v>
      </c>
      <c r="T333" s="106">
        <v>0</v>
      </c>
      <c r="U333" s="107">
        <v>0</v>
      </c>
    </row>
    <row r="334" spans="1:21" ht="24">
      <c r="A334" s="1"/>
      <c r="B334" s="101"/>
      <c r="C334" s="102" t="s">
        <v>5</v>
      </c>
      <c r="D334" s="102" t="s">
        <v>38</v>
      </c>
      <c r="E334" s="103" t="s">
        <v>39</v>
      </c>
      <c r="F334" s="102" t="s">
        <v>669</v>
      </c>
      <c r="G334" s="787" t="s">
        <v>670</v>
      </c>
      <c r="H334" s="787"/>
      <c r="I334" s="104" t="s">
        <v>142</v>
      </c>
      <c r="J334" s="105">
        <v>1</v>
      </c>
      <c r="K334" s="106">
        <f t="shared" si="11"/>
        <v>72214311</v>
      </c>
      <c r="L334" s="106">
        <v>0</v>
      </c>
      <c r="M334" s="106">
        <v>72214311</v>
      </c>
      <c r="N334" s="106">
        <v>0</v>
      </c>
      <c r="O334" s="106">
        <v>0</v>
      </c>
      <c r="P334" s="106">
        <v>0</v>
      </c>
      <c r="Q334" s="780">
        <v>0</v>
      </c>
      <c r="R334" s="781"/>
      <c r="S334" s="106">
        <v>0</v>
      </c>
      <c r="T334" s="106">
        <v>0</v>
      </c>
      <c r="U334" s="107">
        <v>0</v>
      </c>
    </row>
    <row r="335" spans="1:21" ht="24">
      <c r="A335" s="1"/>
      <c r="B335" s="101"/>
      <c r="C335" s="102" t="s">
        <v>5</v>
      </c>
      <c r="D335" s="102" t="s">
        <v>38</v>
      </c>
      <c r="E335" s="103" t="s">
        <v>39</v>
      </c>
      <c r="F335" s="102" t="s">
        <v>671</v>
      </c>
      <c r="G335" s="787" t="s">
        <v>672</v>
      </c>
      <c r="H335" s="787"/>
      <c r="I335" s="104" t="s">
        <v>140</v>
      </c>
      <c r="J335" s="105">
        <v>1</v>
      </c>
      <c r="K335" s="106">
        <f t="shared" si="11"/>
        <v>23776424</v>
      </c>
      <c r="L335" s="106">
        <v>0</v>
      </c>
      <c r="M335" s="106">
        <v>23776424</v>
      </c>
      <c r="N335" s="106">
        <v>0</v>
      </c>
      <c r="O335" s="106">
        <v>0</v>
      </c>
      <c r="P335" s="106">
        <v>0</v>
      </c>
      <c r="Q335" s="780">
        <v>0</v>
      </c>
      <c r="R335" s="781"/>
      <c r="S335" s="106">
        <v>0</v>
      </c>
      <c r="T335" s="106">
        <v>0</v>
      </c>
      <c r="U335" s="107">
        <v>0</v>
      </c>
    </row>
    <row r="336" spans="1:21" ht="24">
      <c r="A336" s="1"/>
      <c r="B336" s="101"/>
      <c r="C336" s="102" t="s">
        <v>5</v>
      </c>
      <c r="D336" s="102" t="s">
        <v>38</v>
      </c>
      <c r="E336" s="103" t="s">
        <v>39</v>
      </c>
      <c r="F336" s="102" t="s">
        <v>671</v>
      </c>
      <c r="G336" s="787" t="s">
        <v>672</v>
      </c>
      <c r="H336" s="787"/>
      <c r="I336" s="104" t="s">
        <v>141</v>
      </c>
      <c r="J336" s="105">
        <v>1</v>
      </c>
      <c r="K336" s="106">
        <f t="shared" si="11"/>
        <v>23776424</v>
      </c>
      <c r="L336" s="106">
        <v>0</v>
      </c>
      <c r="M336" s="106">
        <v>23776424</v>
      </c>
      <c r="N336" s="106">
        <v>0</v>
      </c>
      <c r="O336" s="106">
        <v>0</v>
      </c>
      <c r="P336" s="106">
        <v>0</v>
      </c>
      <c r="Q336" s="780">
        <v>0</v>
      </c>
      <c r="R336" s="781"/>
      <c r="S336" s="106">
        <v>0</v>
      </c>
      <c r="T336" s="106">
        <v>0</v>
      </c>
      <c r="U336" s="107">
        <v>0</v>
      </c>
    </row>
    <row r="337" spans="1:21" ht="24">
      <c r="A337" s="1"/>
      <c r="B337" s="101"/>
      <c r="C337" s="102" t="s">
        <v>5</v>
      </c>
      <c r="D337" s="102" t="s">
        <v>38</v>
      </c>
      <c r="E337" s="103" t="s">
        <v>39</v>
      </c>
      <c r="F337" s="102" t="s">
        <v>671</v>
      </c>
      <c r="G337" s="787" t="s">
        <v>672</v>
      </c>
      <c r="H337" s="787"/>
      <c r="I337" s="104" t="s">
        <v>142</v>
      </c>
      <c r="J337" s="105">
        <v>0</v>
      </c>
      <c r="K337" s="106">
        <f t="shared" si="11"/>
        <v>19635736</v>
      </c>
      <c r="L337" s="106">
        <v>0</v>
      </c>
      <c r="M337" s="106">
        <v>19635736</v>
      </c>
      <c r="N337" s="106">
        <v>0</v>
      </c>
      <c r="O337" s="106">
        <v>0</v>
      </c>
      <c r="P337" s="106">
        <v>0</v>
      </c>
      <c r="Q337" s="780">
        <v>0</v>
      </c>
      <c r="R337" s="781"/>
      <c r="S337" s="106">
        <v>0</v>
      </c>
      <c r="T337" s="106">
        <v>0</v>
      </c>
      <c r="U337" s="107">
        <v>0</v>
      </c>
    </row>
    <row r="338" spans="1:21" ht="24">
      <c r="A338" s="1"/>
      <c r="B338" s="101"/>
      <c r="C338" s="102" t="s">
        <v>5</v>
      </c>
      <c r="D338" s="102" t="s">
        <v>38</v>
      </c>
      <c r="E338" s="103" t="s">
        <v>39</v>
      </c>
      <c r="F338" s="102" t="s">
        <v>673</v>
      </c>
      <c r="G338" s="787" t="s">
        <v>674</v>
      </c>
      <c r="H338" s="787"/>
      <c r="I338" s="104" t="s">
        <v>140</v>
      </c>
      <c r="J338" s="105">
        <v>0</v>
      </c>
      <c r="K338" s="106">
        <f t="shared" si="11"/>
        <v>20000000</v>
      </c>
      <c r="L338" s="106">
        <v>0</v>
      </c>
      <c r="M338" s="106">
        <v>20000000</v>
      </c>
      <c r="N338" s="106">
        <v>0</v>
      </c>
      <c r="O338" s="106">
        <v>0</v>
      </c>
      <c r="P338" s="106">
        <v>0</v>
      </c>
      <c r="Q338" s="780">
        <v>0</v>
      </c>
      <c r="R338" s="781"/>
      <c r="S338" s="106">
        <v>0</v>
      </c>
      <c r="T338" s="106">
        <v>0</v>
      </c>
      <c r="U338" s="107">
        <v>0</v>
      </c>
    </row>
    <row r="339" spans="1:21" ht="24">
      <c r="A339" s="1"/>
      <c r="B339" s="101"/>
      <c r="C339" s="102" t="s">
        <v>5</v>
      </c>
      <c r="D339" s="102" t="s">
        <v>38</v>
      </c>
      <c r="E339" s="103" t="s">
        <v>39</v>
      </c>
      <c r="F339" s="102" t="s">
        <v>673</v>
      </c>
      <c r="G339" s="787" t="s">
        <v>674</v>
      </c>
      <c r="H339" s="787"/>
      <c r="I339" s="104" t="s">
        <v>141</v>
      </c>
      <c r="J339" s="105">
        <v>0</v>
      </c>
      <c r="K339" s="106">
        <f t="shared" si="11"/>
        <v>20000000</v>
      </c>
      <c r="L339" s="106">
        <v>0</v>
      </c>
      <c r="M339" s="106">
        <v>20000000</v>
      </c>
      <c r="N339" s="106">
        <v>0</v>
      </c>
      <c r="O339" s="106">
        <v>0</v>
      </c>
      <c r="P339" s="106">
        <v>0</v>
      </c>
      <c r="Q339" s="780">
        <v>0</v>
      </c>
      <c r="R339" s="781"/>
      <c r="S339" s="106">
        <v>0</v>
      </c>
      <c r="T339" s="106">
        <v>0</v>
      </c>
      <c r="U339" s="107">
        <v>0</v>
      </c>
    </row>
    <row r="340" spans="1:21" ht="24">
      <c r="A340" s="1"/>
      <c r="B340" s="101"/>
      <c r="C340" s="102" t="s">
        <v>5</v>
      </c>
      <c r="D340" s="102" t="s">
        <v>38</v>
      </c>
      <c r="E340" s="103" t="s">
        <v>39</v>
      </c>
      <c r="F340" s="102" t="s">
        <v>673</v>
      </c>
      <c r="G340" s="787" t="s">
        <v>674</v>
      </c>
      <c r="H340" s="787"/>
      <c r="I340" s="104" t="s">
        <v>142</v>
      </c>
      <c r="J340" s="105">
        <v>0</v>
      </c>
      <c r="K340" s="106">
        <f t="shared" si="11"/>
        <v>20000000</v>
      </c>
      <c r="L340" s="106">
        <v>0</v>
      </c>
      <c r="M340" s="106">
        <v>20000000</v>
      </c>
      <c r="N340" s="106">
        <v>0</v>
      </c>
      <c r="O340" s="106">
        <v>0</v>
      </c>
      <c r="P340" s="106">
        <v>0</v>
      </c>
      <c r="Q340" s="780">
        <v>0</v>
      </c>
      <c r="R340" s="781"/>
      <c r="S340" s="106">
        <v>0</v>
      </c>
      <c r="T340" s="106">
        <v>0</v>
      </c>
      <c r="U340" s="107">
        <v>0</v>
      </c>
    </row>
    <row r="341" spans="1:21" ht="24">
      <c r="A341" s="1"/>
      <c r="B341" s="101"/>
      <c r="C341" s="102" t="s">
        <v>5</v>
      </c>
      <c r="D341" s="102" t="s">
        <v>38</v>
      </c>
      <c r="E341" s="103" t="s">
        <v>39</v>
      </c>
      <c r="F341" s="102" t="s">
        <v>675</v>
      </c>
      <c r="G341" s="787" t="s">
        <v>676</v>
      </c>
      <c r="H341" s="787"/>
      <c r="I341" s="104" t="s">
        <v>140</v>
      </c>
      <c r="J341" s="105">
        <v>1</v>
      </c>
      <c r="K341" s="106">
        <f t="shared" si="11"/>
        <v>135600000</v>
      </c>
      <c r="L341" s="106">
        <v>0</v>
      </c>
      <c r="M341" s="106">
        <v>135600000</v>
      </c>
      <c r="N341" s="106">
        <v>0</v>
      </c>
      <c r="O341" s="106">
        <v>0</v>
      </c>
      <c r="P341" s="106">
        <v>0</v>
      </c>
      <c r="Q341" s="780">
        <v>0</v>
      </c>
      <c r="R341" s="781"/>
      <c r="S341" s="106">
        <v>0</v>
      </c>
      <c r="T341" s="106">
        <v>0</v>
      </c>
      <c r="U341" s="107">
        <v>0</v>
      </c>
    </row>
    <row r="342" spans="1:21" ht="24">
      <c r="A342" s="1"/>
      <c r="B342" s="101"/>
      <c r="C342" s="102" t="s">
        <v>5</v>
      </c>
      <c r="D342" s="102" t="s">
        <v>38</v>
      </c>
      <c r="E342" s="103" t="s">
        <v>39</v>
      </c>
      <c r="F342" s="102" t="s">
        <v>675</v>
      </c>
      <c r="G342" s="787" t="s">
        <v>676</v>
      </c>
      <c r="H342" s="787"/>
      <c r="I342" s="104" t="s">
        <v>141</v>
      </c>
      <c r="J342" s="105">
        <v>1</v>
      </c>
      <c r="K342" s="106">
        <f t="shared" si="11"/>
        <v>135600000</v>
      </c>
      <c r="L342" s="106">
        <v>0</v>
      </c>
      <c r="M342" s="106">
        <v>135600000</v>
      </c>
      <c r="N342" s="106">
        <v>0</v>
      </c>
      <c r="O342" s="106">
        <v>0</v>
      </c>
      <c r="P342" s="106">
        <v>0</v>
      </c>
      <c r="Q342" s="780">
        <v>0</v>
      </c>
      <c r="R342" s="781"/>
      <c r="S342" s="106">
        <v>0</v>
      </c>
      <c r="T342" s="106">
        <v>0</v>
      </c>
      <c r="U342" s="107">
        <v>0</v>
      </c>
    </row>
    <row r="343" spans="1:21" ht="24">
      <c r="A343" s="1"/>
      <c r="B343" s="101"/>
      <c r="C343" s="102" t="s">
        <v>5</v>
      </c>
      <c r="D343" s="102" t="s">
        <v>38</v>
      </c>
      <c r="E343" s="103" t="s">
        <v>39</v>
      </c>
      <c r="F343" s="102" t="s">
        <v>675</v>
      </c>
      <c r="G343" s="787" t="s">
        <v>676</v>
      </c>
      <c r="H343" s="787"/>
      <c r="I343" s="104" t="s">
        <v>142</v>
      </c>
      <c r="J343" s="105">
        <v>0</v>
      </c>
      <c r="K343" s="106">
        <f t="shared" si="11"/>
        <v>135600000</v>
      </c>
      <c r="L343" s="106">
        <v>0</v>
      </c>
      <c r="M343" s="106">
        <v>135600000</v>
      </c>
      <c r="N343" s="106">
        <v>0</v>
      </c>
      <c r="O343" s="106">
        <v>0</v>
      </c>
      <c r="P343" s="106">
        <v>0</v>
      </c>
      <c r="Q343" s="780">
        <v>0</v>
      </c>
      <c r="R343" s="781"/>
      <c r="S343" s="106">
        <v>0</v>
      </c>
      <c r="T343" s="106">
        <v>0</v>
      </c>
      <c r="U343" s="107">
        <v>0</v>
      </c>
    </row>
    <row r="344" spans="1:21" ht="24">
      <c r="A344" s="1"/>
      <c r="B344" s="101"/>
      <c r="C344" s="102" t="s">
        <v>5</v>
      </c>
      <c r="D344" s="102" t="s">
        <v>38</v>
      </c>
      <c r="E344" s="103" t="s">
        <v>39</v>
      </c>
      <c r="F344" s="102" t="s">
        <v>677</v>
      </c>
      <c r="G344" s="787" t="s">
        <v>678</v>
      </c>
      <c r="H344" s="787"/>
      <c r="I344" s="104" t="s">
        <v>140</v>
      </c>
      <c r="J344" s="105">
        <v>0.4</v>
      </c>
      <c r="K344" s="106">
        <f t="shared" si="11"/>
        <v>54785941</v>
      </c>
      <c r="L344" s="106">
        <v>0</v>
      </c>
      <c r="M344" s="106">
        <v>54785941</v>
      </c>
      <c r="N344" s="106">
        <v>0</v>
      </c>
      <c r="O344" s="106">
        <v>0</v>
      </c>
      <c r="P344" s="106">
        <v>0</v>
      </c>
      <c r="Q344" s="780">
        <v>0</v>
      </c>
      <c r="R344" s="781"/>
      <c r="S344" s="106">
        <v>0</v>
      </c>
      <c r="T344" s="106">
        <v>0</v>
      </c>
      <c r="U344" s="107">
        <v>0</v>
      </c>
    </row>
    <row r="345" spans="1:21" ht="24">
      <c r="A345" s="1"/>
      <c r="B345" s="101"/>
      <c r="C345" s="102" t="s">
        <v>5</v>
      </c>
      <c r="D345" s="102" t="s">
        <v>38</v>
      </c>
      <c r="E345" s="103" t="s">
        <v>39</v>
      </c>
      <c r="F345" s="102" t="s">
        <v>677</v>
      </c>
      <c r="G345" s="787" t="s">
        <v>678</v>
      </c>
      <c r="H345" s="787"/>
      <c r="I345" s="104" t="s">
        <v>141</v>
      </c>
      <c r="J345" s="105">
        <v>0.4</v>
      </c>
      <c r="K345" s="106">
        <f t="shared" si="11"/>
        <v>54785941</v>
      </c>
      <c r="L345" s="106">
        <v>0</v>
      </c>
      <c r="M345" s="106">
        <v>54785941</v>
      </c>
      <c r="N345" s="106">
        <v>0</v>
      </c>
      <c r="O345" s="106">
        <v>0</v>
      </c>
      <c r="P345" s="106">
        <v>0</v>
      </c>
      <c r="Q345" s="780">
        <v>0</v>
      </c>
      <c r="R345" s="781"/>
      <c r="S345" s="106">
        <v>0</v>
      </c>
      <c r="T345" s="106">
        <v>0</v>
      </c>
      <c r="U345" s="107">
        <v>0</v>
      </c>
    </row>
    <row r="346" spans="1:21" ht="24">
      <c r="A346" s="1"/>
      <c r="B346" s="101"/>
      <c r="C346" s="102" t="s">
        <v>5</v>
      </c>
      <c r="D346" s="102" t="s">
        <v>38</v>
      </c>
      <c r="E346" s="103" t="s">
        <v>39</v>
      </c>
      <c r="F346" s="102" t="s">
        <v>677</v>
      </c>
      <c r="G346" s="787" t="s">
        <v>678</v>
      </c>
      <c r="H346" s="787"/>
      <c r="I346" s="104" t="s">
        <v>142</v>
      </c>
      <c r="J346" s="105">
        <v>0.4</v>
      </c>
      <c r="K346" s="106">
        <f t="shared" si="11"/>
        <v>54785941</v>
      </c>
      <c r="L346" s="106">
        <v>0</v>
      </c>
      <c r="M346" s="106">
        <v>54785941</v>
      </c>
      <c r="N346" s="106">
        <v>0</v>
      </c>
      <c r="O346" s="106">
        <v>0</v>
      </c>
      <c r="P346" s="106">
        <v>0</v>
      </c>
      <c r="Q346" s="780">
        <v>0</v>
      </c>
      <c r="R346" s="781"/>
      <c r="S346" s="106">
        <v>0</v>
      </c>
      <c r="T346" s="106">
        <v>0</v>
      </c>
      <c r="U346" s="107">
        <v>0</v>
      </c>
    </row>
    <row r="347" spans="1:21" ht="24">
      <c r="A347" s="1"/>
      <c r="B347" s="101"/>
      <c r="C347" s="102" t="s">
        <v>5</v>
      </c>
      <c r="D347" s="102" t="s">
        <v>38</v>
      </c>
      <c r="E347" s="103" t="s">
        <v>39</v>
      </c>
      <c r="F347" s="102" t="s">
        <v>679</v>
      </c>
      <c r="G347" s="787" t="s">
        <v>680</v>
      </c>
      <c r="H347" s="787"/>
      <c r="I347" s="104" t="s">
        <v>140</v>
      </c>
      <c r="J347" s="105">
        <v>0.3</v>
      </c>
      <c r="K347" s="106">
        <f t="shared" si="11"/>
        <v>0</v>
      </c>
      <c r="L347" s="106">
        <v>0</v>
      </c>
      <c r="M347" s="106">
        <v>0</v>
      </c>
      <c r="N347" s="106">
        <v>0</v>
      </c>
      <c r="O347" s="106">
        <v>0</v>
      </c>
      <c r="P347" s="106">
        <v>0</v>
      </c>
      <c r="Q347" s="780">
        <v>0</v>
      </c>
      <c r="R347" s="781"/>
      <c r="S347" s="106">
        <v>0</v>
      </c>
      <c r="T347" s="106">
        <v>0</v>
      </c>
      <c r="U347" s="107">
        <v>0</v>
      </c>
    </row>
    <row r="348" spans="1:21" ht="24">
      <c r="A348" s="1"/>
      <c r="B348" s="101"/>
      <c r="C348" s="102" t="s">
        <v>5</v>
      </c>
      <c r="D348" s="102" t="s">
        <v>38</v>
      </c>
      <c r="E348" s="103" t="s">
        <v>39</v>
      </c>
      <c r="F348" s="102" t="s">
        <v>679</v>
      </c>
      <c r="G348" s="787" t="s">
        <v>680</v>
      </c>
      <c r="H348" s="787"/>
      <c r="I348" s="104" t="s">
        <v>141</v>
      </c>
      <c r="J348" s="105">
        <v>0.3</v>
      </c>
      <c r="K348" s="106">
        <f t="shared" si="11"/>
        <v>0</v>
      </c>
      <c r="L348" s="106">
        <v>0</v>
      </c>
      <c r="M348" s="106">
        <v>0</v>
      </c>
      <c r="N348" s="106">
        <v>0</v>
      </c>
      <c r="O348" s="106">
        <v>0</v>
      </c>
      <c r="P348" s="106">
        <v>0</v>
      </c>
      <c r="Q348" s="780">
        <v>0</v>
      </c>
      <c r="R348" s="781"/>
      <c r="S348" s="106">
        <v>0</v>
      </c>
      <c r="T348" s="106">
        <v>0</v>
      </c>
      <c r="U348" s="107">
        <v>0</v>
      </c>
    </row>
    <row r="349" spans="1:21" ht="24">
      <c r="A349" s="1"/>
      <c r="B349" s="101"/>
      <c r="C349" s="102" t="s">
        <v>5</v>
      </c>
      <c r="D349" s="102" t="s">
        <v>38</v>
      </c>
      <c r="E349" s="103" t="s">
        <v>39</v>
      </c>
      <c r="F349" s="102" t="s">
        <v>679</v>
      </c>
      <c r="G349" s="787" t="s">
        <v>680</v>
      </c>
      <c r="H349" s="787"/>
      <c r="I349" s="104" t="s">
        <v>142</v>
      </c>
      <c r="J349" s="105">
        <v>0</v>
      </c>
      <c r="K349" s="106">
        <f t="shared" si="11"/>
        <v>0</v>
      </c>
      <c r="L349" s="106">
        <v>0</v>
      </c>
      <c r="M349" s="106">
        <v>0</v>
      </c>
      <c r="N349" s="106">
        <v>0</v>
      </c>
      <c r="O349" s="106">
        <v>0</v>
      </c>
      <c r="P349" s="106">
        <v>0</v>
      </c>
      <c r="Q349" s="780">
        <v>0</v>
      </c>
      <c r="R349" s="781"/>
      <c r="S349" s="106">
        <v>0</v>
      </c>
      <c r="T349" s="106">
        <v>0</v>
      </c>
      <c r="U349" s="107">
        <v>0</v>
      </c>
    </row>
    <row r="350" spans="1:21" ht="24">
      <c r="A350" s="1"/>
      <c r="B350" s="101"/>
      <c r="C350" s="102" t="s">
        <v>5</v>
      </c>
      <c r="D350" s="102" t="s">
        <v>38</v>
      </c>
      <c r="E350" s="103" t="s">
        <v>39</v>
      </c>
      <c r="F350" s="102" t="s">
        <v>681</v>
      </c>
      <c r="G350" s="787" t="s">
        <v>790</v>
      </c>
      <c r="H350" s="787"/>
      <c r="I350" s="104" t="s">
        <v>140</v>
      </c>
      <c r="J350" s="105">
        <v>0</v>
      </c>
      <c r="K350" s="106">
        <f t="shared" si="11"/>
        <v>0</v>
      </c>
      <c r="L350" s="106">
        <v>0</v>
      </c>
      <c r="M350" s="106">
        <v>0</v>
      </c>
      <c r="N350" s="106">
        <v>0</v>
      </c>
      <c r="O350" s="106">
        <v>0</v>
      </c>
      <c r="P350" s="106">
        <v>0</v>
      </c>
      <c r="Q350" s="780">
        <v>0</v>
      </c>
      <c r="R350" s="781"/>
      <c r="S350" s="106">
        <v>0</v>
      </c>
      <c r="T350" s="106">
        <v>0</v>
      </c>
      <c r="U350" s="107">
        <v>0</v>
      </c>
    </row>
    <row r="351" spans="1:21" ht="24">
      <c r="A351" s="1"/>
      <c r="B351" s="101"/>
      <c r="C351" s="102" t="s">
        <v>5</v>
      </c>
      <c r="D351" s="102" t="s">
        <v>38</v>
      </c>
      <c r="E351" s="103" t="s">
        <v>39</v>
      </c>
      <c r="F351" s="102" t="s">
        <v>681</v>
      </c>
      <c r="G351" s="787" t="s">
        <v>790</v>
      </c>
      <c r="H351" s="787"/>
      <c r="I351" s="104" t="s">
        <v>141</v>
      </c>
      <c r="J351" s="105">
        <v>1</v>
      </c>
      <c r="K351" s="106">
        <f t="shared" si="11"/>
        <v>7330000</v>
      </c>
      <c r="L351" s="106">
        <v>0</v>
      </c>
      <c r="M351" s="106">
        <v>7330000</v>
      </c>
      <c r="N351" s="106">
        <v>0</v>
      </c>
      <c r="O351" s="106">
        <v>0</v>
      </c>
      <c r="P351" s="106">
        <v>0</v>
      </c>
      <c r="Q351" s="780">
        <v>0</v>
      </c>
      <c r="R351" s="781"/>
      <c r="S351" s="106">
        <v>0</v>
      </c>
      <c r="T351" s="106">
        <v>0</v>
      </c>
      <c r="U351" s="107">
        <v>0</v>
      </c>
    </row>
    <row r="352" spans="1:21" ht="24">
      <c r="A352" s="1"/>
      <c r="B352" s="101"/>
      <c r="C352" s="102" t="s">
        <v>5</v>
      </c>
      <c r="D352" s="102" t="s">
        <v>38</v>
      </c>
      <c r="E352" s="103" t="s">
        <v>39</v>
      </c>
      <c r="F352" s="102" t="s">
        <v>681</v>
      </c>
      <c r="G352" s="787" t="s">
        <v>790</v>
      </c>
      <c r="H352" s="787"/>
      <c r="I352" s="104" t="s">
        <v>142</v>
      </c>
      <c r="J352" s="105">
        <v>1</v>
      </c>
      <c r="K352" s="106">
        <f t="shared" si="11"/>
        <v>7290589</v>
      </c>
      <c r="L352" s="106">
        <v>0</v>
      </c>
      <c r="M352" s="106">
        <v>7290589</v>
      </c>
      <c r="N352" s="106">
        <v>0</v>
      </c>
      <c r="O352" s="106">
        <v>0</v>
      </c>
      <c r="P352" s="106">
        <v>0</v>
      </c>
      <c r="Q352" s="780">
        <v>0</v>
      </c>
      <c r="R352" s="781"/>
      <c r="S352" s="106">
        <v>0</v>
      </c>
      <c r="T352" s="106">
        <v>0</v>
      </c>
      <c r="U352" s="107">
        <v>0</v>
      </c>
    </row>
    <row r="353" spans="1:21" ht="24">
      <c r="A353" s="1"/>
      <c r="B353" s="101"/>
      <c r="C353" s="102" t="s">
        <v>5</v>
      </c>
      <c r="D353" s="102" t="s">
        <v>38</v>
      </c>
      <c r="E353" s="103" t="s">
        <v>39</v>
      </c>
      <c r="F353" s="102" t="s">
        <v>683</v>
      </c>
      <c r="G353" s="787" t="s">
        <v>684</v>
      </c>
      <c r="H353" s="787"/>
      <c r="I353" s="104" t="s">
        <v>140</v>
      </c>
      <c r="J353" s="105">
        <v>0</v>
      </c>
      <c r="K353" s="106">
        <f t="shared" ref="K353:K416" si="12">+L353+M353+N353+O353+P353+Q353+S353+T353+U353</f>
        <v>0</v>
      </c>
      <c r="L353" s="106">
        <v>0</v>
      </c>
      <c r="M353" s="106">
        <v>0</v>
      </c>
      <c r="N353" s="106">
        <v>0</v>
      </c>
      <c r="O353" s="106">
        <v>0</v>
      </c>
      <c r="P353" s="106">
        <v>0</v>
      </c>
      <c r="Q353" s="780">
        <v>0</v>
      </c>
      <c r="R353" s="781"/>
      <c r="S353" s="106">
        <v>0</v>
      </c>
      <c r="T353" s="106">
        <v>0</v>
      </c>
      <c r="U353" s="107">
        <v>0</v>
      </c>
    </row>
    <row r="354" spans="1:21" ht="24">
      <c r="A354" s="1"/>
      <c r="B354" s="101"/>
      <c r="C354" s="102" t="s">
        <v>5</v>
      </c>
      <c r="D354" s="102" t="s">
        <v>38</v>
      </c>
      <c r="E354" s="103" t="s">
        <v>39</v>
      </c>
      <c r="F354" s="102" t="s">
        <v>683</v>
      </c>
      <c r="G354" s="787" t="s">
        <v>684</v>
      </c>
      <c r="H354" s="787"/>
      <c r="I354" s="104" t="s">
        <v>141</v>
      </c>
      <c r="J354" s="105">
        <v>0.4</v>
      </c>
      <c r="K354" s="106">
        <f t="shared" si="12"/>
        <v>16500000</v>
      </c>
      <c r="L354" s="106">
        <v>0</v>
      </c>
      <c r="M354" s="106">
        <v>16500000</v>
      </c>
      <c r="N354" s="106">
        <v>0</v>
      </c>
      <c r="O354" s="106">
        <v>0</v>
      </c>
      <c r="P354" s="106">
        <v>0</v>
      </c>
      <c r="Q354" s="780">
        <v>0</v>
      </c>
      <c r="R354" s="781"/>
      <c r="S354" s="106">
        <v>0</v>
      </c>
      <c r="T354" s="106">
        <v>0</v>
      </c>
      <c r="U354" s="107">
        <v>0</v>
      </c>
    </row>
    <row r="355" spans="1:21" ht="24">
      <c r="A355" s="1"/>
      <c r="B355" s="101"/>
      <c r="C355" s="102" t="s">
        <v>5</v>
      </c>
      <c r="D355" s="102" t="s">
        <v>38</v>
      </c>
      <c r="E355" s="103" t="s">
        <v>39</v>
      </c>
      <c r="F355" s="102" t="s">
        <v>683</v>
      </c>
      <c r="G355" s="787" t="s">
        <v>684</v>
      </c>
      <c r="H355" s="787"/>
      <c r="I355" s="104" t="s">
        <v>142</v>
      </c>
      <c r="J355" s="105">
        <v>0</v>
      </c>
      <c r="K355" s="106">
        <f t="shared" si="12"/>
        <v>16448464</v>
      </c>
      <c r="L355" s="106">
        <v>0</v>
      </c>
      <c r="M355" s="106">
        <v>16448464</v>
      </c>
      <c r="N355" s="106">
        <v>0</v>
      </c>
      <c r="O355" s="106">
        <v>0</v>
      </c>
      <c r="P355" s="106">
        <v>0</v>
      </c>
      <c r="Q355" s="780">
        <v>0</v>
      </c>
      <c r="R355" s="781"/>
      <c r="S355" s="106">
        <v>0</v>
      </c>
      <c r="T355" s="106">
        <v>0</v>
      </c>
      <c r="U355" s="107">
        <v>0</v>
      </c>
    </row>
    <row r="356" spans="1:21" ht="24">
      <c r="A356" s="1"/>
      <c r="B356" s="101"/>
      <c r="C356" s="102" t="s">
        <v>5</v>
      </c>
      <c r="D356" s="102" t="s">
        <v>38</v>
      </c>
      <c r="E356" s="103" t="s">
        <v>39</v>
      </c>
      <c r="F356" s="102" t="s">
        <v>685</v>
      </c>
      <c r="G356" s="787" t="s">
        <v>686</v>
      </c>
      <c r="H356" s="787"/>
      <c r="I356" s="104" t="s">
        <v>140</v>
      </c>
      <c r="J356" s="105">
        <v>0</v>
      </c>
      <c r="K356" s="106">
        <f t="shared" si="12"/>
        <v>0</v>
      </c>
      <c r="L356" s="106">
        <v>0</v>
      </c>
      <c r="M356" s="106">
        <v>0</v>
      </c>
      <c r="N356" s="106">
        <v>0</v>
      </c>
      <c r="O356" s="106">
        <v>0</v>
      </c>
      <c r="P356" s="106">
        <v>0</v>
      </c>
      <c r="Q356" s="780">
        <v>0</v>
      </c>
      <c r="R356" s="781"/>
      <c r="S356" s="106">
        <v>0</v>
      </c>
      <c r="T356" s="106">
        <v>0</v>
      </c>
      <c r="U356" s="107">
        <v>0</v>
      </c>
    </row>
    <row r="357" spans="1:21" ht="24">
      <c r="A357" s="1"/>
      <c r="B357" s="101"/>
      <c r="C357" s="102" t="s">
        <v>5</v>
      </c>
      <c r="D357" s="102" t="s">
        <v>38</v>
      </c>
      <c r="E357" s="103" t="s">
        <v>39</v>
      </c>
      <c r="F357" s="102" t="s">
        <v>685</v>
      </c>
      <c r="G357" s="787" t="s">
        <v>686</v>
      </c>
      <c r="H357" s="787"/>
      <c r="I357" s="104" t="s">
        <v>141</v>
      </c>
      <c r="J357" s="105">
        <v>0.3</v>
      </c>
      <c r="K357" s="106">
        <f t="shared" si="12"/>
        <v>26639797</v>
      </c>
      <c r="L357" s="106">
        <v>0</v>
      </c>
      <c r="M357" s="106">
        <v>26639797</v>
      </c>
      <c r="N357" s="106">
        <v>0</v>
      </c>
      <c r="O357" s="106">
        <v>0</v>
      </c>
      <c r="P357" s="106">
        <v>0</v>
      </c>
      <c r="Q357" s="780">
        <v>0</v>
      </c>
      <c r="R357" s="781"/>
      <c r="S357" s="106">
        <v>0</v>
      </c>
      <c r="T357" s="106">
        <v>0</v>
      </c>
      <c r="U357" s="107">
        <v>0</v>
      </c>
    </row>
    <row r="358" spans="1:21" ht="24">
      <c r="A358" s="1"/>
      <c r="B358" s="101"/>
      <c r="C358" s="102" t="s">
        <v>5</v>
      </c>
      <c r="D358" s="102" t="s">
        <v>38</v>
      </c>
      <c r="E358" s="103" t="s">
        <v>39</v>
      </c>
      <c r="F358" s="102" t="s">
        <v>685</v>
      </c>
      <c r="G358" s="787" t="s">
        <v>686</v>
      </c>
      <c r="H358" s="787"/>
      <c r="I358" s="104" t="s">
        <v>142</v>
      </c>
      <c r="J358" s="105">
        <v>0</v>
      </c>
      <c r="K358" s="106">
        <f t="shared" si="12"/>
        <v>26639797</v>
      </c>
      <c r="L358" s="106">
        <v>0</v>
      </c>
      <c r="M358" s="106">
        <v>26639797</v>
      </c>
      <c r="N358" s="106">
        <v>0</v>
      </c>
      <c r="O358" s="106">
        <v>0</v>
      </c>
      <c r="P358" s="106">
        <v>0</v>
      </c>
      <c r="Q358" s="780">
        <v>0</v>
      </c>
      <c r="R358" s="781"/>
      <c r="S358" s="106">
        <v>0</v>
      </c>
      <c r="T358" s="106">
        <v>0</v>
      </c>
      <c r="U358" s="107">
        <v>0</v>
      </c>
    </row>
    <row r="359" spans="1:21" ht="24">
      <c r="A359" s="1"/>
      <c r="B359" s="101"/>
      <c r="C359" s="102"/>
      <c r="D359" s="102" t="s">
        <v>38</v>
      </c>
      <c r="E359" s="103" t="s">
        <v>39</v>
      </c>
      <c r="F359" s="102" t="s">
        <v>701</v>
      </c>
      <c r="G359" s="787" t="s">
        <v>702</v>
      </c>
      <c r="H359" s="787"/>
      <c r="I359" s="104" t="s">
        <v>140</v>
      </c>
      <c r="J359" s="105"/>
      <c r="K359" s="106">
        <f t="shared" si="12"/>
        <v>0</v>
      </c>
      <c r="L359" s="106"/>
      <c r="M359" s="106">
        <v>0</v>
      </c>
      <c r="N359" s="106">
        <v>0</v>
      </c>
      <c r="O359" s="106">
        <v>0</v>
      </c>
      <c r="P359" s="106">
        <v>0</v>
      </c>
      <c r="Q359" s="780">
        <v>0</v>
      </c>
      <c r="R359" s="781"/>
      <c r="S359" s="106">
        <v>0</v>
      </c>
      <c r="T359" s="106">
        <v>0</v>
      </c>
      <c r="U359" s="107">
        <v>0</v>
      </c>
    </row>
    <row r="360" spans="1:21" ht="24">
      <c r="A360" s="1"/>
      <c r="B360" s="101"/>
      <c r="C360" s="102"/>
      <c r="D360" s="102" t="s">
        <v>38</v>
      </c>
      <c r="E360" s="103" t="s">
        <v>39</v>
      </c>
      <c r="F360" s="102" t="s">
        <v>701</v>
      </c>
      <c r="G360" s="787" t="s">
        <v>686</v>
      </c>
      <c r="H360" s="787"/>
      <c r="I360" s="104" t="s">
        <v>141</v>
      </c>
      <c r="J360" s="105"/>
      <c r="K360" s="106">
        <f t="shared" si="12"/>
        <v>180000</v>
      </c>
      <c r="L360" s="106"/>
      <c r="M360" s="106">
        <v>180000</v>
      </c>
      <c r="N360" s="106">
        <v>0</v>
      </c>
      <c r="O360" s="106">
        <v>0</v>
      </c>
      <c r="P360" s="106">
        <v>0</v>
      </c>
      <c r="Q360" s="780">
        <v>0</v>
      </c>
      <c r="R360" s="781"/>
      <c r="S360" s="106">
        <v>0</v>
      </c>
      <c r="T360" s="106">
        <v>0</v>
      </c>
      <c r="U360" s="107">
        <v>0</v>
      </c>
    </row>
    <row r="361" spans="1:21" ht="24">
      <c r="A361" s="1"/>
      <c r="B361" s="101"/>
      <c r="C361" s="102"/>
      <c r="D361" s="102" t="s">
        <v>38</v>
      </c>
      <c r="E361" s="103" t="s">
        <v>39</v>
      </c>
      <c r="F361" s="102" t="s">
        <v>701</v>
      </c>
      <c r="G361" s="787" t="s">
        <v>686</v>
      </c>
      <c r="H361" s="787"/>
      <c r="I361" s="104" t="s">
        <v>142</v>
      </c>
      <c r="J361" s="105"/>
      <c r="K361" s="106">
        <f t="shared" si="12"/>
        <v>180000</v>
      </c>
      <c r="L361" s="106"/>
      <c r="M361" s="106">
        <v>180000</v>
      </c>
      <c r="N361" s="106">
        <v>0</v>
      </c>
      <c r="O361" s="106">
        <v>0</v>
      </c>
      <c r="P361" s="106">
        <v>0</v>
      </c>
      <c r="Q361" s="780">
        <v>0</v>
      </c>
      <c r="R361" s="781"/>
      <c r="S361" s="106">
        <v>0</v>
      </c>
      <c r="T361" s="106">
        <v>0</v>
      </c>
      <c r="U361" s="107">
        <v>0</v>
      </c>
    </row>
    <row r="362" spans="1:21" ht="24">
      <c r="A362" s="1"/>
      <c r="B362" s="101"/>
      <c r="C362" s="102" t="s">
        <v>5</v>
      </c>
      <c r="D362" s="102" t="s">
        <v>38</v>
      </c>
      <c r="E362" s="103" t="s">
        <v>39</v>
      </c>
      <c r="F362" s="102" t="s">
        <v>707</v>
      </c>
      <c r="G362" s="787" t="s">
        <v>792</v>
      </c>
      <c r="H362" s="787"/>
      <c r="I362" s="104" t="s">
        <v>140</v>
      </c>
      <c r="J362" s="105">
        <v>0</v>
      </c>
      <c r="K362" s="106">
        <f t="shared" si="12"/>
        <v>10000000</v>
      </c>
      <c r="L362" s="106">
        <v>0</v>
      </c>
      <c r="M362" s="106">
        <v>10000000</v>
      </c>
      <c r="N362" s="106">
        <v>0</v>
      </c>
      <c r="O362" s="106">
        <v>0</v>
      </c>
      <c r="P362" s="106">
        <v>0</v>
      </c>
      <c r="Q362" s="780">
        <v>0</v>
      </c>
      <c r="R362" s="781"/>
      <c r="S362" s="106">
        <v>0</v>
      </c>
      <c r="T362" s="106">
        <v>0</v>
      </c>
      <c r="U362" s="107">
        <v>0</v>
      </c>
    </row>
    <row r="363" spans="1:21" ht="24">
      <c r="A363" s="1"/>
      <c r="B363" s="101"/>
      <c r="C363" s="102" t="s">
        <v>5</v>
      </c>
      <c r="D363" s="102" t="s">
        <v>38</v>
      </c>
      <c r="E363" s="103" t="s">
        <v>39</v>
      </c>
      <c r="F363" s="102" t="s">
        <v>707</v>
      </c>
      <c r="G363" s="787" t="s">
        <v>792</v>
      </c>
      <c r="H363" s="787"/>
      <c r="I363" s="104" t="s">
        <v>141</v>
      </c>
      <c r="J363" s="105">
        <v>0</v>
      </c>
      <c r="K363" s="106">
        <f t="shared" si="12"/>
        <v>10000000</v>
      </c>
      <c r="L363" s="106">
        <v>0</v>
      </c>
      <c r="M363" s="106">
        <v>10000000</v>
      </c>
      <c r="N363" s="106">
        <v>0</v>
      </c>
      <c r="O363" s="106">
        <v>0</v>
      </c>
      <c r="P363" s="106">
        <v>0</v>
      </c>
      <c r="Q363" s="780">
        <v>0</v>
      </c>
      <c r="R363" s="781"/>
      <c r="S363" s="106">
        <v>0</v>
      </c>
      <c r="T363" s="106">
        <v>0</v>
      </c>
      <c r="U363" s="107">
        <v>0</v>
      </c>
    </row>
    <row r="364" spans="1:21" ht="24">
      <c r="A364" s="1"/>
      <c r="B364" s="101"/>
      <c r="C364" s="102" t="s">
        <v>5</v>
      </c>
      <c r="D364" s="102" t="s">
        <v>38</v>
      </c>
      <c r="E364" s="103" t="s">
        <v>39</v>
      </c>
      <c r="F364" s="102" t="s">
        <v>707</v>
      </c>
      <c r="G364" s="787" t="s">
        <v>792</v>
      </c>
      <c r="H364" s="787"/>
      <c r="I364" s="104" t="s">
        <v>142</v>
      </c>
      <c r="J364" s="105">
        <v>0</v>
      </c>
      <c r="K364" s="106">
        <f t="shared" si="12"/>
        <v>9997040</v>
      </c>
      <c r="L364" s="106">
        <v>0</v>
      </c>
      <c r="M364" s="106">
        <v>9997040</v>
      </c>
      <c r="N364" s="106">
        <v>0</v>
      </c>
      <c r="O364" s="106">
        <v>0</v>
      </c>
      <c r="P364" s="106">
        <v>0</v>
      </c>
      <c r="Q364" s="780">
        <v>0</v>
      </c>
      <c r="R364" s="781"/>
      <c r="S364" s="106">
        <v>0</v>
      </c>
      <c r="T364" s="106">
        <v>0</v>
      </c>
      <c r="U364" s="107">
        <v>0</v>
      </c>
    </row>
    <row r="365" spans="1:21" ht="24">
      <c r="A365" s="1"/>
      <c r="B365" s="101"/>
      <c r="C365" s="102" t="s">
        <v>5</v>
      </c>
      <c r="D365" s="102" t="s">
        <v>38</v>
      </c>
      <c r="E365" s="103" t="s">
        <v>39</v>
      </c>
      <c r="F365" s="102" t="s">
        <v>721</v>
      </c>
      <c r="G365" s="787" t="s">
        <v>722</v>
      </c>
      <c r="H365" s="787"/>
      <c r="I365" s="104" t="s">
        <v>140</v>
      </c>
      <c r="J365" s="105">
        <v>0.1</v>
      </c>
      <c r="K365" s="106">
        <f t="shared" si="12"/>
        <v>24332053</v>
      </c>
      <c r="L365" s="106">
        <v>0</v>
      </c>
      <c r="M365" s="106">
        <v>24332053</v>
      </c>
      <c r="N365" s="106">
        <v>0</v>
      </c>
      <c r="O365" s="106">
        <v>0</v>
      </c>
      <c r="P365" s="106">
        <v>0</v>
      </c>
      <c r="Q365" s="780">
        <v>0</v>
      </c>
      <c r="R365" s="781"/>
      <c r="S365" s="106">
        <v>0</v>
      </c>
      <c r="T365" s="106">
        <v>0</v>
      </c>
      <c r="U365" s="107">
        <v>0</v>
      </c>
    </row>
    <row r="366" spans="1:21" ht="24">
      <c r="A366" s="1"/>
      <c r="B366" s="101"/>
      <c r="C366" s="102" t="s">
        <v>5</v>
      </c>
      <c r="D366" s="102" t="s">
        <v>38</v>
      </c>
      <c r="E366" s="103" t="s">
        <v>39</v>
      </c>
      <c r="F366" s="102" t="s">
        <v>721</v>
      </c>
      <c r="G366" s="787" t="s">
        <v>722</v>
      </c>
      <c r="H366" s="787"/>
      <c r="I366" s="104" t="s">
        <v>141</v>
      </c>
      <c r="J366" s="105">
        <v>0.1</v>
      </c>
      <c r="K366" s="106">
        <f t="shared" si="12"/>
        <v>24332053</v>
      </c>
      <c r="L366" s="106">
        <v>0</v>
      </c>
      <c r="M366" s="106">
        <v>24332053</v>
      </c>
      <c r="N366" s="106">
        <v>0</v>
      </c>
      <c r="O366" s="106">
        <v>0</v>
      </c>
      <c r="P366" s="106">
        <v>0</v>
      </c>
      <c r="Q366" s="780">
        <v>0</v>
      </c>
      <c r="R366" s="781"/>
      <c r="S366" s="106">
        <v>0</v>
      </c>
      <c r="T366" s="106">
        <v>0</v>
      </c>
      <c r="U366" s="107">
        <v>0</v>
      </c>
    </row>
    <row r="367" spans="1:21" ht="24">
      <c r="A367" s="1"/>
      <c r="B367" s="101"/>
      <c r="C367" s="102" t="s">
        <v>5</v>
      </c>
      <c r="D367" s="102" t="s">
        <v>38</v>
      </c>
      <c r="E367" s="103" t="s">
        <v>39</v>
      </c>
      <c r="F367" s="102" t="s">
        <v>721</v>
      </c>
      <c r="G367" s="787" t="s">
        <v>722</v>
      </c>
      <c r="H367" s="787"/>
      <c r="I367" s="104" t="s">
        <v>142</v>
      </c>
      <c r="J367" s="105">
        <v>0.1</v>
      </c>
      <c r="K367" s="106">
        <f t="shared" si="12"/>
        <v>24332052</v>
      </c>
      <c r="L367" s="106">
        <v>0</v>
      </c>
      <c r="M367" s="106">
        <v>24332052</v>
      </c>
      <c r="N367" s="106">
        <v>0</v>
      </c>
      <c r="O367" s="106">
        <v>0</v>
      </c>
      <c r="P367" s="106">
        <v>0</v>
      </c>
      <c r="Q367" s="780">
        <v>0</v>
      </c>
      <c r="R367" s="781"/>
      <c r="S367" s="106">
        <v>0</v>
      </c>
      <c r="T367" s="106">
        <v>0</v>
      </c>
      <c r="U367" s="107">
        <v>0</v>
      </c>
    </row>
    <row r="368" spans="1:21" ht="24">
      <c r="A368" s="1"/>
      <c r="B368" s="101"/>
      <c r="C368" s="102" t="s">
        <v>5</v>
      </c>
      <c r="D368" s="102" t="s">
        <v>38</v>
      </c>
      <c r="E368" s="103" t="s">
        <v>39</v>
      </c>
      <c r="F368" s="102" t="s">
        <v>723</v>
      </c>
      <c r="G368" s="787" t="s">
        <v>724</v>
      </c>
      <c r="H368" s="787"/>
      <c r="I368" s="104" t="s">
        <v>140</v>
      </c>
      <c r="J368" s="105">
        <v>0.2</v>
      </c>
      <c r="K368" s="106">
        <f t="shared" si="12"/>
        <v>50676708</v>
      </c>
      <c r="L368" s="106">
        <v>0</v>
      </c>
      <c r="M368" s="106">
        <v>50676708</v>
      </c>
      <c r="N368" s="106">
        <v>0</v>
      </c>
      <c r="O368" s="106">
        <v>0</v>
      </c>
      <c r="P368" s="106">
        <v>0</v>
      </c>
      <c r="Q368" s="780">
        <v>0</v>
      </c>
      <c r="R368" s="781"/>
      <c r="S368" s="106">
        <v>0</v>
      </c>
      <c r="T368" s="106">
        <v>0</v>
      </c>
      <c r="U368" s="107">
        <v>0</v>
      </c>
    </row>
    <row r="369" spans="1:21" ht="24">
      <c r="A369" s="1"/>
      <c r="B369" s="101"/>
      <c r="C369" s="102" t="s">
        <v>5</v>
      </c>
      <c r="D369" s="102" t="s">
        <v>38</v>
      </c>
      <c r="E369" s="103" t="s">
        <v>39</v>
      </c>
      <c r="F369" s="102" t="s">
        <v>723</v>
      </c>
      <c r="G369" s="787" t="s">
        <v>724</v>
      </c>
      <c r="H369" s="787"/>
      <c r="I369" s="104" t="s">
        <v>141</v>
      </c>
      <c r="J369" s="105">
        <v>0.2</v>
      </c>
      <c r="K369" s="106">
        <f t="shared" si="12"/>
        <v>50676708</v>
      </c>
      <c r="L369" s="106">
        <v>0</v>
      </c>
      <c r="M369" s="106">
        <v>50676708</v>
      </c>
      <c r="N369" s="106">
        <v>0</v>
      </c>
      <c r="O369" s="106">
        <v>0</v>
      </c>
      <c r="P369" s="106">
        <v>0</v>
      </c>
      <c r="Q369" s="780">
        <v>0</v>
      </c>
      <c r="R369" s="781"/>
      <c r="S369" s="106">
        <v>0</v>
      </c>
      <c r="T369" s="106">
        <v>0</v>
      </c>
      <c r="U369" s="107">
        <v>0</v>
      </c>
    </row>
    <row r="370" spans="1:21" ht="24">
      <c r="A370" s="1"/>
      <c r="B370" s="101"/>
      <c r="C370" s="102" t="s">
        <v>5</v>
      </c>
      <c r="D370" s="102" t="s">
        <v>38</v>
      </c>
      <c r="E370" s="103" t="s">
        <v>39</v>
      </c>
      <c r="F370" s="102" t="s">
        <v>723</v>
      </c>
      <c r="G370" s="787" t="s">
        <v>724</v>
      </c>
      <c r="H370" s="787"/>
      <c r="I370" s="104" t="s">
        <v>142</v>
      </c>
      <c r="J370" s="105">
        <v>0</v>
      </c>
      <c r="K370" s="106">
        <f t="shared" si="12"/>
        <v>50676708</v>
      </c>
      <c r="L370" s="106">
        <v>0</v>
      </c>
      <c r="M370" s="106">
        <v>50676708</v>
      </c>
      <c r="N370" s="106">
        <v>0</v>
      </c>
      <c r="O370" s="106">
        <v>0</v>
      </c>
      <c r="P370" s="106">
        <v>0</v>
      </c>
      <c r="Q370" s="780">
        <v>0</v>
      </c>
      <c r="R370" s="781"/>
      <c r="S370" s="106">
        <v>0</v>
      </c>
      <c r="T370" s="106">
        <v>0</v>
      </c>
      <c r="U370" s="107">
        <v>0</v>
      </c>
    </row>
    <row r="371" spans="1:21" ht="24">
      <c r="A371" s="1"/>
      <c r="B371" s="101"/>
      <c r="C371" s="102" t="s">
        <v>5</v>
      </c>
      <c r="D371" s="102" t="s">
        <v>38</v>
      </c>
      <c r="E371" s="103" t="s">
        <v>39</v>
      </c>
      <c r="F371" s="102" t="s">
        <v>725</v>
      </c>
      <c r="G371" s="787" t="s">
        <v>726</v>
      </c>
      <c r="H371" s="787"/>
      <c r="I371" s="104" t="s">
        <v>140</v>
      </c>
      <c r="J371" s="105">
        <v>0</v>
      </c>
      <c r="K371" s="106">
        <f t="shared" si="12"/>
        <v>15145047</v>
      </c>
      <c r="L371" s="106">
        <v>0</v>
      </c>
      <c r="M371" s="106">
        <v>15145047</v>
      </c>
      <c r="N371" s="106">
        <v>0</v>
      </c>
      <c r="O371" s="106">
        <v>0</v>
      </c>
      <c r="P371" s="106">
        <v>0</v>
      </c>
      <c r="Q371" s="780">
        <v>0</v>
      </c>
      <c r="R371" s="781"/>
      <c r="S371" s="106">
        <v>0</v>
      </c>
      <c r="T371" s="106">
        <v>0</v>
      </c>
      <c r="U371" s="107">
        <v>0</v>
      </c>
    </row>
    <row r="372" spans="1:21" ht="24">
      <c r="A372" s="1"/>
      <c r="B372" s="101"/>
      <c r="C372" s="102" t="s">
        <v>5</v>
      </c>
      <c r="D372" s="102" t="s">
        <v>38</v>
      </c>
      <c r="E372" s="103" t="s">
        <v>39</v>
      </c>
      <c r="F372" s="102" t="s">
        <v>725</v>
      </c>
      <c r="G372" s="787" t="s">
        <v>726</v>
      </c>
      <c r="H372" s="787"/>
      <c r="I372" s="104" t="s">
        <v>141</v>
      </c>
      <c r="J372" s="105">
        <v>0</v>
      </c>
      <c r="K372" s="106">
        <f t="shared" si="12"/>
        <v>15145047</v>
      </c>
      <c r="L372" s="106">
        <v>0</v>
      </c>
      <c r="M372" s="106">
        <v>15145047</v>
      </c>
      <c r="N372" s="106">
        <v>0</v>
      </c>
      <c r="O372" s="106">
        <v>0</v>
      </c>
      <c r="P372" s="106">
        <v>0</v>
      </c>
      <c r="Q372" s="780">
        <v>0</v>
      </c>
      <c r="R372" s="781"/>
      <c r="S372" s="106">
        <v>0</v>
      </c>
      <c r="T372" s="106">
        <v>0</v>
      </c>
      <c r="U372" s="107">
        <v>0</v>
      </c>
    </row>
    <row r="373" spans="1:21" ht="24">
      <c r="A373" s="1"/>
      <c r="B373" s="101"/>
      <c r="C373" s="102" t="s">
        <v>5</v>
      </c>
      <c r="D373" s="102" t="s">
        <v>38</v>
      </c>
      <c r="E373" s="103" t="s">
        <v>39</v>
      </c>
      <c r="F373" s="102" t="s">
        <v>725</v>
      </c>
      <c r="G373" s="787" t="s">
        <v>726</v>
      </c>
      <c r="H373" s="787"/>
      <c r="I373" s="104" t="s">
        <v>142</v>
      </c>
      <c r="J373" s="105">
        <v>0</v>
      </c>
      <c r="K373" s="106">
        <f t="shared" si="12"/>
        <v>15145047</v>
      </c>
      <c r="L373" s="106">
        <v>0</v>
      </c>
      <c r="M373" s="106">
        <v>15145047</v>
      </c>
      <c r="N373" s="106">
        <v>0</v>
      </c>
      <c r="O373" s="106">
        <v>0</v>
      </c>
      <c r="P373" s="106">
        <v>0</v>
      </c>
      <c r="Q373" s="780">
        <v>0</v>
      </c>
      <c r="R373" s="781"/>
      <c r="S373" s="106">
        <v>0</v>
      </c>
      <c r="T373" s="106">
        <v>0</v>
      </c>
      <c r="U373" s="107">
        <v>0</v>
      </c>
    </row>
    <row r="374" spans="1:21" ht="24">
      <c r="A374" s="1"/>
      <c r="B374" s="101"/>
      <c r="C374" s="102" t="s">
        <v>5</v>
      </c>
      <c r="D374" s="102" t="s">
        <v>38</v>
      </c>
      <c r="E374" s="103" t="s">
        <v>39</v>
      </c>
      <c r="F374" s="102" t="s">
        <v>727</v>
      </c>
      <c r="G374" s="787" t="s">
        <v>728</v>
      </c>
      <c r="H374" s="787"/>
      <c r="I374" s="104" t="s">
        <v>140</v>
      </c>
      <c r="J374" s="105">
        <v>0.8</v>
      </c>
      <c r="K374" s="106">
        <f t="shared" si="12"/>
        <v>31563937</v>
      </c>
      <c r="L374" s="106">
        <v>0</v>
      </c>
      <c r="M374" s="106">
        <v>31563937</v>
      </c>
      <c r="N374" s="106">
        <v>0</v>
      </c>
      <c r="O374" s="106">
        <v>0</v>
      </c>
      <c r="P374" s="106">
        <v>0</v>
      </c>
      <c r="Q374" s="780">
        <v>0</v>
      </c>
      <c r="R374" s="781"/>
      <c r="S374" s="106">
        <v>0</v>
      </c>
      <c r="T374" s="106">
        <v>0</v>
      </c>
      <c r="U374" s="107">
        <v>0</v>
      </c>
    </row>
    <row r="375" spans="1:21" ht="24">
      <c r="A375" s="1"/>
      <c r="B375" s="101"/>
      <c r="C375" s="102" t="s">
        <v>5</v>
      </c>
      <c r="D375" s="102" t="s">
        <v>38</v>
      </c>
      <c r="E375" s="103" t="s">
        <v>39</v>
      </c>
      <c r="F375" s="102" t="s">
        <v>727</v>
      </c>
      <c r="G375" s="787" t="s">
        <v>728</v>
      </c>
      <c r="H375" s="787"/>
      <c r="I375" s="104" t="s">
        <v>141</v>
      </c>
      <c r="J375" s="105">
        <v>0.8</v>
      </c>
      <c r="K375" s="106">
        <f t="shared" si="12"/>
        <v>83896643</v>
      </c>
      <c r="L375" s="106">
        <v>0</v>
      </c>
      <c r="M375" s="106">
        <v>83896643</v>
      </c>
      <c r="N375" s="106">
        <v>0</v>
      </c>
      <c r="O375" s="106">
        <v>0</v>
      </c>
      <c r="P375" s="106">
        <v>0</v>
      </c>
      <c r="Q375" s="780">
        <v>0</v>
      </c>
      <c r="R375" s="781"/>
      <c r="S375" s="106">
        <v>0</v>
      </c>
      <c r="T375" s="106">
        <v>0</v>
      </c>
      <c r="U375" s="107">
        <v>0</v>
      </c>
    </row>
    <row r="376" spans="1:21" ht="24">
      <c r="A376" s="1"/>
      <c r="B376" s="101"/>
      <c r="C376" s="102" t="s">
        <v>5</v>
      </c>
      <c r="D376" s="102" t="s">
        <v>38</v>
      </c>
      <c r="E376" s="103" t="s">
        <v>39</v>
      </c>
      <c r="F376" s="102" t="s">
        <v>727</v>
      </c>
      <c r="G376" s="787" t="s">
        <v>728</v>
      </c>
      <c r="H376" s="787"/>
      <c r="I376" s="104" t="s">
        <v>142</v>
      </c>
      <c r="J376" s="105">
        <v>0.8</v>
      </c>
      <c r="K376" s="106">
        <f t="shared" si="12"/>
        <v>83896643</v>
      </c>
      <c r="L376" s="106">
        <v>0</v>
      </c>
      <c r="M376" s="106">
        <v>83896643</v>
      </c>
      <c r="N376" s="106">
        <v>0</v>
      </c>
      <c r="O376" s="106">
        <v>0</v>
      </c>
      <c r="P376" s="106">
        <v>0</v>
      </c>
      <c r="Q376" s="780">
        <v>0</v>
      </c>
      <c r="R376" s="781"/>
      <c r="S376" s="106">
        <v>0</v>
      </c>
      <c r="T376" s="106">
        <v>0</v>
      </c>
      <c r="U376" s="107">
        <v>0</v>
      </c>
    </row>
    <row r="377" spans="1:21" ht="24">
      <c r="A377" s="1"/>
      <c r="B377" s="101"/>
      <c r="C377" s="102" t="s">
        <v>5</v>
      </c>
      <c r="D377" s="102" t="s">
        <v>38</v>
      </c>
      <c r="E377" s="103" t="s">
        <v>39</v>
      </c>
      <c r="F377" s="102" t="s">
        <v>729</v>
      </c>
      <c r="G377" s="787" t="s">
        <v>730</v>
      </c>
      <c r="H377" s="787"/>
      <c r="I377" s="104" t="s">
        <v>140</v>
      </c>
      <c r="J377" s="105">
        <v>0</v>
      </c>
      <c r="K377" s="106">
        <f t="shared" si="12"/>
        <v>25684498</v>
      </c>
      <c r="L377" s="106">
        <v>0</v>
      </c>
      <c r="M377" s="106">
        <v>25684498</v>
      </c>
      <c r="N377" s="106">
        <v>0</v>
      </c>
      <c r="O377" s="106">
        <v>0</v>
      </c>
      <c r="P377" s="106">
        <v>0</v>
      </c>
      <c r="Q377" s="780">
        <v>0</v>
      </c>
      <c r="R377" s="781"/>
      <c r="S377" s="106">
        <v>0</v>
      </c>
      <c r="T377" s="106">
        <v>0</v>
      </c>
      <c r="U377" s="107">
        <v>0</v>
      </c>
    </row>
    <row r="378" spans="1:21" ht="24">
      <c r="A378" s="1"/>
      <c r="B378" s="101"/>
      <c r="C378" s="102" t="s">
        <v>5</v>
      </c>
      <c r="D378" s="102" t="s">
        <v>38</v>
      </c>
      <c r="E378" s="103" t="s">
        <v>39</v>
      </c>
      <c r="F378" s="102" t="s">
        <v>729</v>
      </c>
      <c r="G378" s="787" t="s">
        <v>730</v>
      </c>
      <c r="H378" s="787"/>
      <c r="I378" s="104" t="s">
        <v>141</v>
      </c>
      <c r="J378" s="105">
        <v>0</v>
      </c>
      <c r="K378" s="106">
        <f t="shared" si="12"/>
        <v>25684498</v>
      </c>
      <c r="L378" s="106">
        <v>0</v>
      </c>
      <c r="M378" s="106">
        <v>25684498</v>
      </c>
      <c r="N378" s="106">
        <v>0</v>
      </c>
      <c r="O378" s="106">
        <v>0</v>
      </c>
      <c r="P378" s="106">
        <v>0</v>
      </c>
      <c r="Q378" s="780">
        <v>0</v>
      </c>
      <c r="R378" s="781"/>
      <c r="S378" s="106">
        <v>0</v>
      </c>
      <c r="T378" s="106">
        <v>0</v>
      </c>
      <c r="U378" s="107">
        <v>0</v>
      </c>
    </row>
    <row r="379" spans="1:21" ht="24">
      <c r="A379" s="1"/>
      <c r="B379" s="101"/>
      <c r="C379" s="102" t="s">
        <v>5</v>
      </c>
      <c r="D379" s="102" t="s">
        <v>38</v>
      </c>
      <c r="E379" s="103" t="s">
        <v>39</v>
      </c>
      <c r="F379" s="102" t="s">
        <v>729</v>
      </c>
      <c r="G379" s="787" t="s">
        <v>730</v>
      </c>
      <c r="H379" s="787"/>
      <c r="I379" s="104" t="s">
        <v>142</v>
      </c>
      <c r="J379" s="105">
        <v>0</v>
      </c>
      <c r="K379" s="106">
        <f t="shared" si="12"/>
        <v>25683790</v>
      </c>
      <c r="L379" s="106">
        <v>0</v>
      </c>
      <c r="M379" s="106">
        <v>25683790</v>
      </c>
      <c r="N379" s="106">
        <v>0</v>
      </c>
      <c r="O379" s="106">
        <v>0</v>
      </c>
      <c r="P379" s="106">
        <v>0</v>
      </c>
      <c r="Q379" s="780">
        <v>0</v>
      </c>
      <c r="R379" s="781"/>
      <c r="S379" s="106">
        <v>0</v>
      </c>
      <c r="T379" s="106">
        <v>0</v>
      </c>
      <c r="U379" s="107">
        <v>0</v>
      </c>
    </row>
    <row r="380" spans="1:21" ht="24">
      <c r="A380" s="1"/>
      <c r="B380" s="101"/>
      <c r="C380" s="102" t="s">
        <v>5</v>
      </c>
      <c r="D380" s="102" t="s">
        <v>38</v>
      </c>
      <c r="E380" s="103" t="s">
        <v>39</v>
      </c>
      <c r="F380" s="102" t="s">
        <v>733</v>
      </c>
      <c r="G380" s="787" t="s">
        <v>734</v>
      </c>
      <c r="H380" s="787"/>
      <c r="I380" s="104" t="s">
        <v>140</v>
      </c>
      <c r="J380" s="105">
        <v>3</v>
      </c>
      <c r="K380" s="106">
        <f t="shared" si="12"/>
        <v>42696679</v>
      </c>
      <c r="L380" s="106">
        <v>0</v>
      </c>
      <c r="M380" s="106">
        <v>42696679</v>
      </c>
      <c r="N380" s="106">
        <v>0</v>
      </c>
      <c r="O380" s="106">
        <v>0</v>
      </c>
      <c r="P380" s="106">
        <v>0</v>
      </c>
      <c r="Q380" s="780">
        <v>0</v>
      </c>
      <c r="R380" s="781"/>
      <c r="S380" s="106">
        <v>0</v>
      </c>
      <c r="T380" s="106">
        <v>0</v>
      </c>
      <c r="U380" s="107">
        <v>0</v>
      </c>
    </row>
    <row r="381" spans="1:21" ht="24">
      <c r="A381" s="1"/>
      <c r="B381" s="101"/>
      <c r="C381" s="102" t="s">
        <v>5</v>
      </c>
      <c r="D381" s="102" t="s">
        <v>38</v>
      </c>
      <c r="E381" s="103" t="s">
        <v>39</v>
      </c>
      <c r="F381" s="102" t="s">
        <v>733</v>
      </c>
      <c r="G381" s="787" t="s">
        <v>734</v>
      </c>
      <c r="H381" s="787"/>
      <c r="I381" s="104" t="s">
        <v>141</v>
      </c>
      <c r="J381" s="105">
        <v>3</v>
      </c>
      <c r="K381" s="106">
        <f t="shared" si="12"/>
        <v>101659039</v>
      </c>
      <c r="L381" s="106">
        <v>0</v>
      </c>
      <c r="M381" s="106">
        <v>101659039</v>
      </c>
      <c r="N381" s="106">
        <v>0</v>
      </c>
      <c r="O381" s="106">
        <v>0</v>
      </c>
      <c r="P381" s="106">
        <v>0</v>
      </c>
      <c r="Q381" s="780">
        <v>0</v>
      </c>
      <c r="R381" s="781"/>
      <c r="S381" s="106">
        <v>0</v>
      </c>
      <c r="T381" s="106">
        <v>0</v>
      </c>
      <c r="U381" s="107">
        <v>0</v>
      </c>
    </row>
    <row r="382" spans="1:21" ht="24">
      <c r="A382" s="1"/>
      <c r="B382" s="101"/>
      <c r="C382" s="102" t="s">
        <v>5</v>
      </c>
      <c r="D382" s="102" t="s">
        <v>38</v>
      </c>
      <c r="E382" s="103" t="s">
        <v>39</v>
      </c>
      <c r="F382" s="102" t="s">
        <v>733</v>
      </c>
      <c r="G382" s="787" t="s">
        <v>734</v>
      </c>
      <c r="H382" s="787"/>
      <c r="I382" s="104" t="s">
        <v>142</v>
      </c>
      <c r="J382" s="105">
        <v>3</v>
      </c>
      <c r="K382" s="106">
        <f t="shared" si="12"/>
        <v>101659039</v>
      </c>
      <c r="L382" s="106">
        <v>0</v>
      </c>
      <c r="M382" s="106">
        <v>101659039</v>
      </c>
      <c r="N382" s="106">
        <v>0</v>
      </c>
      <c r="O382" s="106">
        <v>0</v>
      </c>
      <c r="P382" s="106">
        <v>0</v>
      </c>
      <c r="Q382" s="780">
        <v>0</v>
      </c>
      <c r="R382" s="781"/>
      <c r="S382" s="106">
        <v>0</v>
      </c>
      <c r="T382" s="106">
        <v>0</v>
      </c>
      <c r="U382" s="107">
        <v>0</v>
      </c>
    </row>
    <row r="383" spans="1:21" ht="24">
      <c r="A383" s="1"/>
      <c r="B383" s="101"/>
      <c r="C383" s="102" t="s">
        <v>5</v>
      </c>
      <c r="D383" s="102" t="s">
        <v>38</v>
      </c>
      <c r="E383" s="103" t="s">
        <v>39</v>
      </c>
      <c r="F383" s="102" t="s">
        <v>735</v>
      </c>
      <c r="G383" s="787" t="s">
        <v>736</v>
      </c>
      <c r="H383" s="787"/>
      <c r="I383" s="104" t="s">
        <v>140</v>
      </c>
      <c r="J383" s="105">
        <v>0.2</v>
      </c>
      <c r="K383" s="106">
        <f t="shared" si="12"/>
        <v>7392449</v>
      </c>
      <c r="L383" s="106">
        <v>0</v>
      </c>
      <c r="M383" s="106">
        <v>7392449</v>
      </c>
      <c r="N383" s="106">
        <v>0</v>
      </c>
      <c r="O383" s="106">
        <v>0</v>
      </c>
      <c r="P383" s="106">
        <v>0</v>
      </c>
      <c r="Q383" s="780">
        <v>0</v>
      </c>
      <c r="R383" s="781"/>
      <c r="S383" s="106">
        <v>0</v>
      </c>
      <c r="T383" s="106">
        <v>0</v>
      </c>
      <c r="U383" s="107">
        <v>0</v>
      </c>
    </row>
    <row r="384" spans="1:21" ht="24">
      <c r="A384" s="1"/>
      <c r="B384" s="101"/>
      <c r="C384" s="102" t="s">
        <v>5</v>
      </c>
      <c r="D384" s="102" t="s">
        <v>38</v>
      </c>
      <c r="E384" s="103" t="s">
        <v>39</v>
      </c>
      <c r="F384" s="102" t="s">
        <v>735</v>
      </c>
      <c r="G384" s="787" t="s">
        <v>736</v>
      </c>
      <c r="H384" s="787"/>
      <c r="I384" s="104" t="s">
        <v>141</v>
      </c>
      <c r="J384" s="105">
        <v>0.2</v>
      </c>
      <c r="K384" s="106">
        <f t="shared" si="12"/>
        <v>7392449</v>
      </c>
      <c r="L384" s="106">
        <v>0</v>
      </c>
      <c r="M384" s="106">
        <v>7392449</v>
      </c>
      <c r="N384" s="106">
        <v>0</v>
      </c>
      <c r="O384" s="106">
        <v>0</v>
      </c>
      <c r="P384" s="106">
        <v>0</v>
      </c>
      <c r="Q384" s="780">
        <v>0</v>
      </c>
      <c r="R384" s="781"/>
      <c r="S384" s="106">
        <v>0</v>
      </c>
      <c r="T384" s="106">
        <v>0</v>
      </c>
      <c r="U384" s="107">
        <v>0</v>
      </c>
    </row>
    <row r="385" spans="1:21" ht="24">
      <c r="A385" s="1"/>
      <c r="B385" s="101"/>
      <c r="C385" s="102" t="s">
        <v>5</v>
      </c>
      <c r="D385" s="102" t="s">
        <v>38</v>
      </c>
      <c r="E385" s="103" t="s">
        <v>39</v>
      </c>
      <c r="F385" s="102" t="s">
        <v>735</v>
      </c>
      <c r="G385" s="787" t="s">
        <v>736</v>
      </c>
      <c r="H385" s="787"/>
      <c r="I385" s="104" t="s">
        <v>142</v>
      </c>
      <c r="J385" s="105">
        <v>0.2</v>
      </c>
      <c r="K385" s="106">
        <f t="shared" si="12"/>
        <v>7392449</v>
      </c>
      <c r="L385" s="106">
        <v>0</v>
      </c>
      <c r="M385" s="106">
        <v>7392449</v>
      </c>
      <c r="N385" s="106">
        <v>0</v>
      </c>
      <c r="O385" s="106">
        <v>0</v>
      </c>
      <c r="P385" s="106">
        <v>0</v>
      </c>
      <c r="Q385" s="780">
        <v>0</v>
      </c>
      <c r="R385" s="781"/>
      <c r="S385" s="106">
        <v>0</v>
      </c>
      <c r="T385" s="106">
        <v>0</v>
      </c>
      <c r="U385" s="107">
        <v>0</v>
      </c>
    </row>
    <row r="386" spans="1:21" ht="24">
      <c r="A386" s="1"/>
      <c r="B386" s="101"/>
      <c r="C386" s="102" t="s">
        <v>5</v>
      </c>
      <c r="D386" s="102" t="s">
        <v>38</v>
      </c>
      <c r="E386" s="103" t="s">
        <v>39</v>
      </c>
      <c r="F386" s="102" t="s">
        <v>737</v>
      </c>
      <c r="G386" s="787" t="s">
        <v>738</v>
      </c>
      <c r="H386" s="787"/>
      <c r="I386" s="104" t="s">
        <v>140</v>
      </c>
      <c r="J386" s="105">
        <v>0.1</v>
      </c>
      <c r="K386" s="106">
        <f t="shared" si="12"/>
        <v>14427920</v>
      </c>
      <c r="L386" s="106">
        <v>0</v>
      </c>
      <c r="M386" s="106">
        <v>14427920</v>
      </c>
      <c r="N386" s="106">
        <v>0</v>
      </c>
      <c r="O386" s="106">
        <v>0</v>
      </c>
      <c r="P386" s="106">
        <v>0</v>
      </c>
      <c r="Q386" s="780">
        <v>0</v>
      </c>
      <c r="R386" s="781"/>
      <c r="S386" s="106">
        <v>0</v>
      </c>
      <c r="T386" s="106">
        <v>0</v>
      </c>
      <c r="U386" s="107">
        <v>0</v>
      </c>
    </row>
    <row r="387" spans="1:21" ht="24">
      <c r="A387" s="1"/>
      <c r="B387" s="101"/>
      <c r="C387" s="102" t="s">
        <v>5</v>
      </c>
      <c r="D387" s="102" t="s">
        <v>38</v>
      </c>
      <c r="E387" s="103" t="s">
        <v>39</v>
      </c>
      <c r="F387" s="102" t="s">
        <v>737</v>
      </c>
      <c r="G387" s="787" t="s">
        <v>738</v>
      </c>
      <c r="H387" s="787"/>
      <c r="I387" s="104" t="s">
        <v>141</v>
      </c>
      <c r="J387" s="105">
        <v>0.1</v>
      </c>
      <c r="K387" s="106">
        <f t="shared" si="12"/>
        <v>14427920</v>
      </c>
      <c r="L387" s="106">
        <v>0</v>
      </c>
      <c r="M387" s="106">
        <v>14427920</v>
      </c>
      <c r="N387" s="106">
        <v>0</v>
      </c>
      <c r="O387" s="106">
        <v>0</v>
      </c>
      <c r="P387" s="106">
        <v>0</v>
      </c>
      <c r="Q387" s="780">
        <v>0</v>
      </c>
      <c r="R387" s="781"/>
      <c r="S387" s="106">
        <v>0</v>
      </c>
      <c r="T387" s="106">
        <v>0</v>
      </c>
      <c r="U387" s="107">
        <v>0</v>
      </c>
    </row>
    <row r="388" spans="1:21" ht="24">
      <c r="A388" s="1"/>
      <c r="B388" s="101"/>
      <c r="C388" s="102" t="s">
        <v>5</v>
      </c>
      <c r="D388" s="102" t="s">
        <v>38</v>
      </c>
      <c r="E388" s="103" t="s">
        <v>39</v>
      </c>
      <c r="F388" s="102" t="s">
        <v>737</v>
      </c>
      <c r="G388" s="787" t="s">
        <v>738</v>
      </c>
      <c r="H388" s="787"/>
      <c r="I388" s="104" t="s">
        <v>142</v>
      </c>
      <c r="J388" s="105">
        <v>0.1</v>
      </c>
      <c r="K388" s="106">
        <f t="shared" si="12"/>
        <v>14427920</v>
      </c>
      <c r="L388" s="106">
        <v>0</v>
      </c>
      <c r="M388" s="106">
        <v>14427920</v>
      </c>
      <c r="N388" s="106">
        <v>0</v>
      </c>
      <c r="O388" s="106">
        <v>0</v>
      </c>
      <c r="P388" s="106">
        <v>0</v>
      </c>
      <c r="Q388" s="780">
        <v>0</v>
      </c>
      <c r="R388" s="781"/>
      <c r="S388" s="106">
        <v>0</v>
      </c>
      <c r="T388" s="106">
        <v>0</v>
      </c>
      <c r="U388" s="107">
        <v>0</v>
      </c>
    </row>
    <row r="389" spans="1:21" ht="24">
      <c r="A389" s="1"/>
      <c r="B389" s="101"/>
      <c r="C389" s="102" t="s">
        <v>5</v>
      </c>
      <c r="D389" s="102" t="s">
        <v>38</v>
      </c>
      <c r="E389" s="103" t="s">
        <v>39</v>
      </c>
      <c r="F389" s="102" t="s">
        <v>739</v>
      </c>
      <c r="G389" s="787" t="s">
        <v>793</v>
      </c>
      <c r="H389" s="787"/>
      <c r="I389" s="104" t="s">
        <v>140</v>
      </c>
      <c r="J389" s="105">
        <v>0.15</v>
      </c>
      <c r="K389" s="106">
        <f t="shared" si="12"/>
        <v>28866424</v>
      </c>
      <c r="L389" s="106">
        <v>0</v>
      </c>
      <c r="M389" s="106">
        <v>28866424</v>
      </c>
      <c r="N389" s="106">
        <v>0</v>
      </c>
      <c r="O389" s="106">
        <v>0</v>
      </c>
      <c r="P389" s="106">
        <v>0</v>
      </c>
      <c r="Q389" s="780">
        <v>0</v>
      </c>
      <c r="R389" s="781"/>
      <c r="S389" s="106">
        <v>0</v>
      </c>
      <c r="T389" s="106">
        <v>0</v>
      </c>
      <c r="U389" s="107">
        <v>0</v>
      </c>
    </row>
    <row r="390" spans="1:21" ht="24">
      <c r="A390" s="1"/>
      <c r="B390" s="101"/>
      <c r="C390" s="102" t="s">
        <v>5</v>
      </c>
      <c r="D390" s="102" t="s">
        <v>38</v>
      </c>
      <c r="E390" s="103" t="s">
        <v>39</v>
      </c>
      <c r="F390" s="102" t="s">
        <v>739</v>
      </c>
      <c r="G390" s="787" t="s">
        <v>793</v>
      </c>
      <c r="H390" s="787"/>
      <c r="I390" s="104" t="s">
        <v>141</v>
      </c>
      <c r="J390" s="105">
        <v>0.15</v>
      </c>
      <c r="K390" s="106">
        <f t="shared" si="12"/>
        <v>28866424</v>
      </c>
      <c r="L390" s="106">
        <v>0</v>
      </c>
      <c r="M390" s="106">
        <v>28866424</v>
      </c>
      <c r="N390" s="106">
        <v>0</v>
      </c>
      <c r="O390" s="106">
        <v>0</v>
      </c>
      <c r="P390" s="106">
        <v>0</v>
      </c>
      <c r="Q390" s="780">
        <v>0</v>
      </c>
      <c r="R390" s="781"/>
      <c r="S390" s="106">
        <v>0</v>
      </c>
      <c r="T390" s="106">
        <v>0</v>
      </c>
      <c r="U390" s="107">
        <v>0</v>
      </c>
    </row>
    <row r="391" spans="1:21" ht="24">
      <c r="A391" s="1"/>
      <c r="B391" s="101"/>
      <c r="C391" s="102" t="s">
        <v>5</v>
      </c>
      <c r="D391" s="102" t="s">
        <v>38</v>
      </c>
      <c r="E391" s="103" t="s">
        <v>39</v>
      </c>
      <c r="F391" s="102" t="s">
        <v>739</v>
      </c>
      <c r="G391" s="787" t="s">
        <v>793</v>
      </c>
      <c r="H391" s="787"/>
      <c r="I391" s="104" t="s">
        <v>142</v>
      </c>
      <c r="J391" s="105">
        <v>0.15</v>
      </c>
      <c r="K391" s="106">
        <f t="shared" si="12"/>
        <v>28866424</v>
      </c>
      <c r="L391" s="106">
        <v>0</v>
      </c>
      <c r="M391" s="106">
        <v>28866424</v>
      </c>
      <c r="N391" s="106">
        <v>0</v>
      </c>
      <c r="O391" s="106">
        <v>0</v>
      </c>
      <c r="P391" s="106">
        <v>0</v>
      </c>
      <c r="Q391" s="780">
        <v>0</v>
      </c>
      <c r="R391" s="781"/>
      <c r="S391" s="106">
        <v>0</v>
      </c>
      <c r="T391" s="106">
        <v>0</v>
      </c>
      <c r="U391" s="107">
        <v>0</v>
      </c>
    </row>
    <row r="392" spans="1:21" ht="24">
      <c r="A392" s="1"/>
      <c r="B392" s="101"/>
      <c r="C392" s="102" t="s">
        <v>5</v>
      </c>
      <c r="D392" s="102" t="s">
        <v>38</v>
      </c>
      <c r="E392" s="103" t="s">
        <v>39</v>
      </c>
      <c r="F392" s="102" t="s">
        <v>741</v>
      </c>
      <c r="G392" s="787" t="s">
        <v>742</v>
      </c>
      <c r="H392" s="787"/>
      <c r="I392" s="104" t="s">
        <v>140</v>
      </c>
      <c r="J392" s="105">
        <v>0.5</v>
      </c>
      <c r="K392" s="106">
        <f t="shared" si="12"/>
        <v>26699524</v>
      </c>
      <c r="L392" s="106">
        <v>0</v>
      </c>
      <c r="M392" s="106">
        <v>26699524</v>
      </c>
      <c r="N392" s="106">
        <v>0</v>
      </c>
      <c r="O392" s="106">
        <v>0</v>
      </c>
      <c r="P392" s="106">
        <v>0</v>
      </c>
      <c r="Q392" s="780">
        <v>0</v>
      </c>
      <c r="R392" s="781"/>
      <c r="S392" s="106">
        <v>0</v>
      </c>
      <c r="T392" s="106">
        <v>0</v>
      </c>
      <c r="U392" s="107">
        <v>0</v>
      </c>
    </row>
    <row r="393" spans="1:21" ht="24">
      <c r="A393" s="1"/>
      <c r="B393" s="101"/>
      <c r="C393" s="102" t="s">
        <v>5</v>
      </c>
      <c r="D393" s="102" t="s">
        <v>38</v>
      </c>
      <c r="E393" s="103" t="s">
        <v>39</v>
      </c>
      <c r="F393" s="102" t="s">
        <v>741</v>
      </c>
      <c r="G393" s="787" t="s">
        <v>742</v>
      </c>
      <c r="H393" s="787"/>
      <c r="I393" s="104" t="s">
        <v>141</v>
      </c>
      <c r="J393" s="105">
        <v>0.5</v>
      </c>
      <c r="K393" s="106">
        <f t="shared" si="12"/>
        <v>71178731</v>
      </c>
      <c r="L393" s="106">
        <v>0</v>
      </c>
      <c r="M393" s="106">
        <v>71178731</v>
      </c>
      <c r="N393" s="106">
        <v>0</v>
      </c>
      <c r="O393" s="106">
        <v>0</v>
      </c>
      <c r="P393" s="106">
        <v>0</v>
      </c>
      <c r="Q393" s="780">
        <v>0</v>
      </c>
      <c r="R393" s="781"/>
      <c r="S393" s="106">
        <v>0</v>
      </c>
      <c r="T393" s="106">
        <v>0</v>
      </c>
      <c r="U393" s="107">
        <v>0</v>
      </c>
    </row>
    <row r="394" spans="1:21" ht="24">
      <c r="A394" s="1"/>
      <c r="B394" s="101"/>
      <c r="C394" s="102" t="s">
        <v>5</v>
      </c>
      <c r="D394" s="102" t="s">
        <v>38</v>
      </c>
      <c r="E394" s="103" t="s">
        <v>39</v>
      </c>
      <c r="F394" s="102" t="s">
        <v>741</v>
      </c>
      <c r="G394" s="787" t="s">
        <v>742</v>
      </c>
      <c r="H394" s="787"/>
      <c r="I394" s="104" t="s">
        <v>142</v>
      </c>
      <c r="J394" s="105">
        <v>0.5</v>
      </c>
      <c r="K394" s="106">
        <f t="shared" si="12"/>
        <v>71178731</v>
      </c>
      <c r="L394" s="106">
        <v>0</v>
      </c>
      <c r="M394" s="106">
        <v>71178731</v>
      </c>
      <c r="N394" s="106">
        <v>0</v>
      </c>
      <c r="O394" s="106">
        <v>0</v>
      </c>
      <c r="P394" s="106">
        <v>0</v>
      </c>
      <c r="Q394" s="780">
        <v>0</v>
      </c>
      <c r="R394" s="781"/>
      <c r="S394" s="106">
        <v>0</v>
      </c>
      <c r="T394" s="106">
        <v>0</v>
      </c>
      <c r="U394" s="107">
        <v>0</v>
      </c>
    </row>
    <row r="395" spans="1:21" ht="24">
      <c r="A395" s="1"/>
      <c r="B395" s="101"/>
      <c r="C395" s="102" t="s">
        <v>5</v>
      </c>
      <c r="D395" s="102" t="s">
        <v>38</v>
      </c>
      <c r="E395" s="103" t="s">
        <v>39</v>
      </c>
      <c r="F395" s="102" t="s">
        <v>745</v>
      </c>
      <c r="G395" s="787" t="s">
        <v>746</v>
      </c>
      <c r="H395" s="787"/>
      <c r="I395" s="104" t="s">
        <v>140</v>
      </c>
      <c r="J395" s="105">
        <v>0.5</v>
      </c>
      <c r="K395" s="106">
        <f t="shared" si="12"/>
        <v>15000000</v>
      </c>
      <c r="L395" s="106">
        <v>0</v>
      </c>
      <c r="M395" s="106">
        <v>15000000</v>
      </c>
      <c r="N395" s="106">
        <v>0</v>
      </c>
      <c r="O395" s="106">
        <v>0</v>
      </c>
      <c r="P395" s="106">
        <v>0</v>
      </c>
      <c r="Q395" s="780">
        <v>0</v>
      </c>
      <c r="R395" s="781"/>
      <c r="S395" s="106">
        <v>0</v>
      </c>
      <c r="T395" s="106">
        <v>0</v>
      </c>
      <c r="U395" s="107">
        <v>0</v>
      </c>
    </row>
    <row r="396" spans="1:21" ht="24">
      <c r="A396" s="1"/>
      <c r="B396" s="101"/>
      <c r="C396" s="102" t="s">
        <v>5</v>
      </c>
      <c r="D396" s="102" t="s">
        <v>38</v>
      </c>
      <c r="E396" s="103" t="s">
        <v>39</v>
      </c>
      <c r="F396" s="102" t="s">
        <v>745</v>
      </c>
      <c r="G396" s="787" t="s">
        <v>746</v>
      </c>
      <c r="H396" s="787"/>
      <c r="I396" s="104" t="s">
        <v>141</v>
      </c>
      <c r="J396" s="105">
        <v>0</v>
      </c>
      <c r="K396" s="106">
        <f t="shared" si="12"/>
        <v>0</v>
      </c>
      <c r="L396" s="106">
        <v>0</v>
      </c>
      <c r="M396" s="106">
        <v>0</v>
      </c>
      <c r="N396" s="106">
        <v>0</v>
      </c>
      <c r="O396" s="106">
        <v>0</v>
      </c>
      <c r="P396" s="106">
        <v>0</v>
      </c>
      <c r="Q396" s="780">
        <v>0</v>
      </c>
      <c r="R396" s="781"/>
      <c r="S396" s="106">
        <v>0</v>
      </c>
      <c r="T396" s="106">
        <v>0</v>
      </c>
      <c r="U396" s="107">
        <v>0</v>
      </c>
    </row>
    <row r="397" spans="1:21" ht="24">
      <c r="A397" s="1"/>
      <c r="B397" s="101"/>
      <c r="C397" s="102" t="s">
        <v>5</v>
      </c>
      <c r="D397" s="102" t="s">
        <v>38</v>
      </c>
      <c r="E397" s="103" t="s">
        <v>39</v>
      </c>
      <c r="F397" s="102" t="s">
        <v>745</v>
      </c>
      <c r="G397" s="787" t="s">
        <v>746</v>
      </c>
      <c r="H397" s="787"/>
      <c r="I397" s="104" t="s">
        <v>142</v>
      </c>
      <c r="J397" s="105">
        <v>0</v>
      </c>
      <c r="K397" s="106">
        <f t="shared" si="12"/>
        <v>0</v>
      </c>
      <c r="L397" s="106">
        <v>0</v>
      </c>
      <c r="M397" s="106">
        <v>0</v>
      </c>
      <c r="N397" s="106">
        <v>0</v>
      </c>
      <c r="O397" s="106">
        <v>0</v>
      </c>
      <c r="P397" s="106">
        <v>0</v>
      </c>
      <c r="Q397" s="780">
        <v>0</v>
      </c>
      <c r="R397" s="781"/>
      <c r="S397" s="106">
        <v>0</v>
      </c>
      <c r="T397" s="106">
        <v>0</v>
      </c>
      <c r="U397" s="107">
        <v>0</v>
      </c>
    </row>
    <row r="398" spans="1:21" ht="24">
      <c r="A398" s="1"/>
      <c r="B398" s="101"/>
      <c r="C398" s="102" t="s">
        <v>5</v>
      </c>
      <c r="D398" s="102" t="s">
        <v>38</v>
      </c>
      <c r="E398" s="103" t="s">
        <v>39</v>
      </c>
      <c r="F398" s="102" t="s">
        <v>747</v>
      </c>
      <c r="G398" s="787" t="s">
        <v>748</v>
      </c>
      <c r="H398" s="787"/>
      <c r="I398" s="104" t="s">
        <v>140</v>
      </c>
      <c r="J398" s="105">
        <v>0.5</v>
      </c>
      <c r="K398" s="106">
        <f t="shared" si="12"/>
        <v>34000000</v>
      </c>
      <c r="L398" s="106">
        <v>0</v>
      </c>
      <c r="M398" s="106">
        <v>34000000</v>
      </c>
      <c r="N398" s="106">
        <v>0</v>
      </c>
      <c r="O398" s="106">
        <v>0</v>
      </c>
      <c r="P398" s="106">
        <v>0</v>
      </c>
      <c r="Q398" s="780">
        <v>0</v>
      </c>
      <c r="R398" s="781"/>
      <c r="S398" s="106">
        <v>0</v>
      </c>
      <c r="T398" s="106">
        <v>0</v>
      </c>
      <c r="U398" s="107">
        <v>0</v>
      </c>
    </row>
    <row r="399" spans="1:21" ht="24">
      <c r="A399" s="1"/>
      <c r="B399" s="101"/>
      <c r="C399" s="102" t="s">
        <v>5</v>
      </c>
      <c r="D399" s="102" t="s">
        <v>38</v>
      </c>
      <c r="E399" s="103" t="s">
        <v>39</v>
      </c>
      <c r="F399" s="102" t="s">
        <v>747</v>
      </c>
      <c r="G399" s="787" t="s">
        <v>748</v>
      </c>
      <c r="H399" s="787"/>
      <c r="I399" s="104" t="s">
        <v>141</v>
      </c>
      <c r="J399" s="105">
        <v>0</v>
      </c>
      <c r="K399" s="106">
        <f t="shared" si="12"/>
        <v>0</v>
      </c>
      <c r="L399" s="106">
        <v>0</v>
      </c>
      <c r="M399" s="106">
        <v>0</v>
      </c>
      <c r="N399" s="106">
        <v>0</v>
      </c>
      <c r="O399" s="106">
        <v>0</v>
      </c>
      <c r="P399" s="106">
        <v>0</v>
      </c>
      <c r="Q399" s="780">
        <v>0</v>
      </c>
      <c r="R399" s="781"/>
      <c r="S399" s="106">
        <v>0</v>
      </c>
      <c r="T399" s="106">
        <v>0</v>
      </c>
      <c r="U399" s="107">
        <v>0</v>
      </c>
    </row>
    <row r="400" spans="1:21" ht="24">
      <c r="A400" s="1"/>
      <c r="B400" s="101"/>
      <c r="C400" s="102" t="s">
        <v>5</v>
      </c>
      <c r="D400" s="102" t="s">
        <v>38</v>
      </c>
      <c r="E400" s="103" t="s">
        <v>39</v>
      </c>
      <c r="F400" s="102" t="s">
        <v>747</v>
      </c>
      <c r="G400" s="787" t="s">
        <v>748</v>
      </c>
      <c r="H400" s="787"/>
      <c r="I400" s="104" t="s">
        <v>142</v>
      </c>
      <c r="J400" s="105">
        <v>0</v>
      </c>
      <c r="K400" s="106">
        <f t="shared" si="12"/>
        <v>0</v>
      </c>
      <c r="L400" s="106">
        <v>0</v>
      </c>
      <c r="M400" s="106">
        <v>0</v>
      </c>
      <c r="N400" s="106">
        <v>0</v>
      </c>
      <c r="O400" s="106">
        <v>0</v>
      </c>
      <c r="P400" s="106">
        <v>0</v>
      </c>
      <c r="Q400" s="780">
        <v>0</v>
      </c>
      <c r="R400" s="781"/>
      <c r="S400" s="106">
        <v>0</v>
      </c>
      <c r="T400" s="106">
        <v>0</v>
      </c>
      <c r="U400" s="107">
        <v>0</v>
      </c>
    </row>
    <row r="401" spans="1:21" ht="24">
      <c r="A401" s="1"/>
      <c r="B401" s="101"/>
      <c r="C401" s="102" t="s">
        <v>5</v>
      </c>
      <c r="D401" s="102" t="s">
        <v>38</v>
      </c>
      <c r="E401" s="103" t="s">
        <v>39</v>
      </c>
      <c r="F401" s="102" t="s">
        <v>749</v>
      </c>
      <c r="G401" s="787" t="s">
        <v>750</v>
      </c>
      <c r="H401" s="787"/>
      <c r="I401" s="104" t="s">
        <v>140</v>
      </c>
      <c r="J401" s="105">
        <v>0</v>
      </c>
      <c r="K401" s="106">
        <f t="shared" si="12"/>
        <v>18024000</v>
      </c>
      <c r="L401" s="106">
        <v>0</v>
      </c>
      <c r="M401" s="106">
        <v>18024000</v>
      </c>
      <c r="N401" s="106">
        <v>0</v>
      </c>
      <c r="O401" s="106">
        <v>0</v>
      </c>
      <c r="P401" s="106">
        <v>0</v>
      </c>
      <c r="Q401" s="780">
        <v>0</v>
      </c>
      <c r="R401" s="781"/>
      <c r="S401" s="106">
        <v>0</v>
      </c>
      <c r="T401" s="106">
        <v>0</v>
      </c>
      <c r="U401" s="107">
        <v>0</v>
      </c>
    </row>
    <row r="402" spans="1:21" ht="24">
      <c r="A402" s="1"/>
      <c r="B402" s="101"/>
      <c r="C402" s="102" t="s">
        <v>5</v>
      </c>
      <c r="D402" s="102" t="s">
        <v>38</v>
      </c>
      <c r="E402" s="103" t="s">
        <v>39</v>
      </c>
      <c r="F402" s="102" t="s">
        <v>749</v>
      </c>
      <c r="G402" s="787" t="s">
        <v>750</v>
      </c>
      <c r="H402" s="787"/>
      <c r="I402" s="104" t="s">
        <v>141</v>
      </c>
      <c r="J402" s="105">
        <v>0</v>
      </c>
      <c r="K402" s="106">
        <f t="shared" si="12"/>
        <v>18000000</v>
      </c>
      <c r="L402" s="106">
        <v>0</v>
      </c>
      <c r="M402" s="106">
        <v>18000000</v>
      </c>
      <c r="N402" s="106">
        <v>0</v>
      </c>
      <c r="O402" s="106">
        <v>0</v>
      </c>
      <c r="P402" s="106">
        <v>0</v>
      </c>
      <c r="Q402" s="780">
        <v>0</v>
      </c>
      <c r="R402" s="781"/>
      <c r="S402" s="106">
        <v>0</v>
      </c>
      <c r="T402" s="106">
        <v>0</v>
      </c>
      <c r="U402" s="107">
        <v>0</v>
      </c>
    </row>
    <row r="403" spans="1:21" ht="24">
      <c r="A403" s="1"/>
      <c r="B403" s="101"/>
      <c r="C403" s="102" t="s">
        <v>5</v>
      </c>
      <c r="D403" s="102" t="s">
        <v>38</v>
      </c>
      <c r="E403" s="103" t="s">
        <v>39</v>
      </c>
      <c r="F403" s="102" t="s">
        <v>749</v>
      </c>
      <c r="G403" s="787" t="s">
        <v>750</v>
      </c>
      <c r="H403" s="787"/>
      <c r="I403" s="104" t="s">
        <v>142</v>
      </c>
      <c r="J403" s="105">
        <v>0</v>
      </c>
      <c r="K403" s="106">
        <f t="shared" si="12"/>
        <v>18000000</v>
      </c>
      <c r="L403" s="106">
        <v>0</v>
      </c>
      <c r="M403" s="106">
        <v>18000000</v>
      </c>
      <c r="N403" s="106">
        <v>0</v>
      </c>
      <c r="O403" s="106">
        <v>0</v>
      </c>
      <c r="P403" s="106">
        <v>0</v>
      </c>
      <c r="Q403" s="780">
        <v>0</v>
      </c>
      <c r="R403" s="781"/>
      <c r="S403" s="106">
        <v>0</v>
      </c>
      <c r="T403" s="106">
        <v>0</v>
      </c>
      <c r="U403" s="107">
        <v>0</v>
      </c>
    </row>
    <row r="404" spans="1:21" ht="24">
      <c r="A404" s="1"/>
      <c r="B404" s="101"/>
      <c r="C404" s="102" t="s">
        <v>5</v>
      </c>
      <c r="D404" s="102" t="s">
        <v>38</v>
      </c>
      <c r="E404" s="103" t="s">
        <v>39</v>
      </c>
      <c r="F404" s="102" t="s">
        <v>751</v>
      </c>
      <c r="G404" s="787" t="s">
        <v>752</v>
      </c>
      <c r="H404" s="787"/>
      <c r="I404" s="104" t="s">
        <v>140</v>
      </c>
      <c r="J404" s="105">
        <v>0</v>
      </c>
      <c r="K404" s="106">
        <f t="shared" si="12"/>
        <v>31016000</v>
      </c>
      <c r="L404" s="106">
        <v>0</v>
      </c>
      <c r="M404" s="106">
        <v>31016000</v>
      </c>
      <c r="N404" s="106">
        <v>0</v>
      </c>
      <c r="O404" s="106">
        <v>0</v>
      </c>
      <c r="P404" s="106">
        <v>0</v>
      </c>
      <c r="Q404" s="780">
        <v>0</v>
      </c>
      <c r="R404" s="781"/>
      <c r="S404" s="106">
        <v>0</v>
      </c>
      <c r="T404" s="106">
        <v>0</v>
      </c>
      <c r="U404" s="107">
        <v>0</v>
      </c>
    </row>
    <row r="405" spans="1:21" ht="24">
      <c r="A405" s="1"/>
      <c r="B405" s="101"/>
      <c r="C405" s="102" t="s">
        <v>5</v>
      </c>
      <c r="D405" s="102" t="s">
        <v>38</v>
      </c>
      <c r="E405" s="103" t="s">
        <v>39</v>
      </c>
      <c r="F405" s="102" t="s">
        <v>751</v>
      </c>
      <c r="G405" s="787" t="s">
        <v>752</v>
      </c>
      <c r="H405" s="787"/>
      <c r="I405" s="104" t="s">
        <v>141</v>
      </c>
      <c r="J405" s="105">
        <v>0</v>
      </c>
      <c r="K405" s="106">
        <f t="shared" si="12"/>
        <v>31016000</v>
      </c>
      <c r="L405" s="106">
        <v>0</v>
      </c>
      <c r="M405" s="106">
        <v>31016000</v>
      </c>
      <c r="N405" s="106">
        <v>0</v>
      </c>
      <c r="O405" s="106">
        <v>0</v>
      </c>
      <c r="P405" s="106">
        <v>0</v>
      </c>
      <c r="Q405" s="780">
        <v>0</v>
      </c>
      <c r="R405" s="781"/>
      <c r="S405" s="106">
        <v>0</v>
      </c>
      <c r="T405" s="106">
        <v>0</v>
      </c>
      <c r="U405" s="107">
        <v>0</v>
      </c>
    </row>
    <row r="406" spans="1:21" ht="24">
      <c r="A406" s="1"/>
      <c r="B406" s="101"/>
      <c r="C406" s="102" t="s">
        <v>5</v>
      </c>
      <c r="D406" s="102" t="s">
        <v>38</v>
      </c>
      <c r="E406" s="103" t="s">
        <v>39</v>
      </c>
      <c r="F406" s="102" t="s">
        <v>751</v>
      </c>
      <c r="G406" s="787" t="s">
        <v>752</v>
      </c>
      <c r="H406" s="787"/>
      <c r="I406" s="104" t="s">
        <v>142</v>
      </c>
      <c r="J406" s="105">
        <v>0</v>
      </c>
      <c r="K406" s="106">
        <f t="shared" si="12"/>
        <v>31016000</v>
      </c>
      <c r="L406" s="106">
        <v>0</v>
      </c>
      <c r="M406" s="106">
        <v>31016000</v>
      </c>
      <c r="N406" s="106">
        <v>0</v>
      </c>
      <c r="O406" s="106">
        <v>0</v>
      </c>
      <c r="P406" s="106">
        <v>0</v>
      </c>
      <c r="Q406" s="780">
        <v>0</v>
      </c>
      <c r="R406" s="781"/>
      <c r="S406" s="106">
        <v>0</v>
      </c>
      <c r="T406" s="106">
        <v>0</v>
      </c>
      <c r="U406" s="107">
        <v>0</v>
      </c>
    </row>
    <row r="407" spans="1:21" ht="24">
      <c r="A407" s="1"/>
      <c r="B407" s="101"/>
      <c r="C407" s="102" t="s">
        <v>5</v>
      </c>
      <c r="D407" s="102" t="s">
        <v>38</v>
      </c>
      <c r="E407" s="103" t="s">
        <v>39</v>
      </c>
      <c r="F407" s="102" t="s">
        <v>753</v>
      </c>
      <c r="G407" s="787" t="s">
        <v>754</v>
      </c>
      <c r="H407" s="787"/>
      <c r="I407" s="104" t="s">
        <v>140</v>
      </c>
      <c r="J407" s="105">
        <v>0.2</v>
      </c>
      <c r="K407" s="106">
        <f t="shared" si="12"/>
        <v>16000000</v>
      </c>
      <c r="L407" s="106">
        <v>0</v>
      </c>
      <c r="M407" s="106">
        <v>16000000</v>
      </c>
      <c r="N407" s="106">
        <v>0</v>
      </c>
      <c r="O407" s="106">
        <v>0</v>
      </c>
      <c r="P407" s="106">
        <v>0</v>
      </c>
      <c r="Q407" s="780">
        <v>0</v>
      </c>
      <c r="R407" s="781"/>
      <c r="S407" s="106">
        <v>0</v>
      </c>
      <c r="T407" s="106">
        <v>0</v>
      </c>
      <c r="U407" s="107">
        <v>0</v>
      </c>
    </row>
    <row r="408" spans="1:21" ht="24">
      <c r="A408" s="1"/>
      <c r="B408" s="101"/>
      <c r="C408" s="102" t="s">
        <v>5</v>
      </c>
      <c r="D408" s="102" t="s">
        <v>38</v>
      </c>
      <c r="E408" s="103" t="s">
        <v>39</v>
      </c>
      <c r="F408" s="102" t="s">
        <v>753</v>
      </c>
      <c r="G408" s="787" t="s">
        <v>754</v>
      </c>
      <c r="H408" s="787"/>
      <c r="I408" s="104" t="s">
        <v>141</v>
      </c>
      <c r="J408" s="105">
        <v>0.2</v>
      </c>
      <c r="K408" s="106">
        <f t="shared" si="12"/>
        <v>16000000</v>
      </c>
      <c r="L408" s="106">
        <v>0</v>
      </c>
      <c r="M408" s="106">
        <v>16000000</v>
      </c>
      <c r="N408" s="106">
        <v>0</v>
      </c>
      <c r="O408" s="106">
        <v>0</v>
      </c>
      <c r="P408" s="106">
        <v>0</v>
      </c>
      <c r="Q408" s="780">
        <v>0</v>
      </c>
      <c r="R408" s="781"/>
      <c r="S408" s="106">
        <v>0</v>
      </c>
      <c r="T408" s="106">
        <v>0</v>
      </c>
      <c r="U408" s="107">
        <v>0</v>
      </c>
    </row>
    <row r="409" spans="1:21" ht="24">
      <c r="A409" s="1"/>
      <c r="B409" s="101"/>
      <c r="C409" s="102" t="s">
        <v>5</v>
      </c>
      <c r="D409" s="102" t="s">
        <v>38</v>
      </c>
      <c r="E409" s="103" t="s">
        <v>39</v>
      </c>
      <c r="F409" s="102" t="s">
        <v>753</v>
      </c>
      <c r="G409" s="787" t="s">
        <v>754</v>
      </c>
      <c r="H409" s="787"/>
      <c r="I409" s="104" t="s">
        <v>142</v>
      </c>
      <c r="J409" s="105">
        <v>0.2</v>
      </c>
      <c r="K409" s="106">
        <f t="shared" si="12"/>
        <v>16000000</v>
      </c>
      <c r="L409" s="106">
        <v>0</v>
      </c>
      <c r="M409" s="106">
        <v>16000000</v>
      </c>
      <c r="N409" s="106">
        <v>0</v>
      </c>
      <c r="O409" s="106">
        <v>0</v>
      </c>
      <c r="P409" s="106">
        <v>0</v>
      </c>
      <c r="Q409" s="780">
        <v>0</v>
      </c>
      <c r="R409" s="781"/>
      <c r="S409" s="106">
        <v>0</v>
      </c>
      <c r="T409" s="106">
        <v>0</v>
      </c>
      <c r="U409" s="107">
        <v>0</v>
      </c>
    </row>
    <row r="410" spans="1:21" ht="24">
      <c r="A410" s="1"/>
      <c r="B410" s="101"/>
      <c r="C410" s="102" t="s">
        <v>5</v>
      </c>
      <c r="D410" s="102" t="s">
        <v>38</v>
      </c>
      <c r="E410" s="103" t="s">
        <v>39</v>
      </c>
      <c r="F410" s="102" t="s">
        <v>755</v>
      </c>
      <c r="G410" s="787" t="s">
        <v>756</v>
      </c>
      <c r="H410" s="787"/>
      <c r="I410" s="104" t="s">
        <v>140</v>
      </c>
      <c r="J410" s="105">
        <v>0.15</v>
      </c>
      <c r="K410" s="106">
        <f t="shared" si="12"/>
        <v>26102963</v>
      </c>
      <c r="L410" s="106">
        <v>0</v>
      </c>
      <c r="M410" s="106">
        <v>26102963</v>
      </c>
      <c r="N410" s="106">
        <v>0</v>
      </c>
      <c r="O410" s="106">
        <v>0</v>
      </c>
      <c r="P410" s="106">
        <v>0</v>
      </c>
      <c r="Q410" s="780">
        <v>0</v>
      </c>
      <c r="R410" s="781"/>
      <c r="S410" s="106">
        <v>0</v>
      </c>
      <c r="T410" s="106">
        <v>0</v>
      </c>
      <c r="U410" s="107">
        <v>0</v>
      </c>
    </row>
    <row r="411" spans="1:21" ht="24">
      <c r="A411" s="1"/>
      <c r="B411" s="101"/>
      <c r="C411" s="102" t="s">
        <v>5</v>
      </c>
      <c r="D411" s="102" t="s">
        <v>38</v>
      </c>
      <c r="E411" s="103" t="s">
        <v>39</v>
      </c>
      <c r="F411" s="102" t="s">
        <v>755</v>
      </c>
      <c r="G411" s="787" t="s">
        <v>756</v>
      </c>
      <c r="H411" s="787"/>
      <c r="I411" s="104" t="s">
        <v>141</v>
      </c>
      <c r="J411" s="105">
        <v>0.15</v>
      </c>
      <c r="K411" s="106">
        <f t="shared" si="12"/>
        <v>26102963</v>
      </c>
      <c r="L411" s="106">
        <v>0</v>
      </c>
      <c r="M411" s="106">
        <v>26102963</v>
      </c>
      <c r="N411" s="106">
        <v>0</v>
      </c>
      <c r="O411" s="106">
        <v>0</v>
      </c>
      <c r="P411" s="106">
        <v>0</v>
      </c>
      <c r="Q411" s="780">
        <v>0</v>
      </c>
      <c r="R411" s="781"/>
      <c r="S411" s="106">
        <v>0</v>
      </c>
      <c r="T411" s="106">
        <v>0</v>
      </c>
      <c r="U411" s="107">
        <v>0</v>
      </c>
    </row>
    <row r="412" spans="1:21" ht="24">
      <c r="A412" s="1"/>
      <c r="B412" s="101"/>
      <c r="C412" s="102" t="s">
        <v>5</v>
      </c>
      <c r="D412" s="102" t="s">
        <v>38</v>
      </c>
      <c r="E412" s="103" t="s">
        <v>39</v>
      </c>
      <c r="F412" s="102" t="s">
        <v>755</v>
      </c>
      <c r="G412" s="787" t="s">
        <v>756</v>
      </c>
      <c r="H412" s="787"/>
      <c r="I412" s="104" t="s">
        <v>142</v>
      </c>
      <c r="J412" s="105">
        <v>0</v>
      </c>
      <c r="K412" s="106">
        <f t="shared" si="12"/>
        <v>25779294</v>
      </c>
      <c r="L412" s="106">
        <v>0</v>
      </c>
      <c r="M412" s="106">
        <v>25779294</v>
      </c>
      <c r="N412" s="106">
        <v>0</v>
      </c>
      <c r="O412" s="106">
        <v>0</v>
      </c>
      <c r="P412" s="106">
        <v>0</v>
      </c>
      <c r="Q412" s="780">
        <v>0</v>
      </c>
      <c r="R412" s="781"/>
      <c r="S412" s="106">
        <v>0</v>
      </c>
      <c r="T412" s="106">
        <v>0</v>
      </c>
      <c r="U412" s="107">
        <v>0</v>
      </c>
    </row>
    <row r="413" spans="1:21" ht="24">
      <c r="A413" s="1"/>
      <c r="B413" s="101"/>
      <c r="C413" s="102" t="s">
        <v>5</v>
      </c>
      <c r="D413" s="102" t="s">
        <v>38</v>
      </c>
      <c r="E413" s="103" t="s">
        <v>39</v>
      </c>
      <c r="F413" s="102" t="s">
        <v>757</v>
      </c>
      <c r="G413" s="787" t="s">
        <v>758</v>
      </c>
      <c r="H413" s="787"/>
      <c r="I413" s="104" t="s">
        <v>140</v>
      </c>
      <c r="J413" s="105">
        <v>0.15</v>
      </c>
      <c r="K413" s="106">
        <f t="shared" si="12"/>
        <v>100000000</v>
      </c>
      <c r="L413" s="106">
        <v>0</v>
      </c>
      <c r="M413" s="106">
        <v>100000000</v>
      </c>
      <c r="N413" s="106">
        <v>0</v>
      </c>
      <c r="O413" s="106">
        <v>0</v>
      </c>
      <c r="P413" s="106">
        <v>0</v>
      </c>
      <c r="Q413" s="780">
        <v>0</v>
      </c>
      <c r="R413" s="781"/>
      <c r="S413" s="106">
        <v>0</v>
      </c>
      <c r="T413" s="106">
        <v>0</v>
      </c>
      <c r="U413" s="107">
        <v>0</v>
      </c>
    </row>
    <row r="414" spans="1:21" ht="24">
      <c r="A414" s="1"/>
      <c r="B414" s="101"/>
      <c r="C414" s="102" t="s">
        <v>5</v>
      </c>
      <c r="D414" s="102" t="s">
        <v>38</v>
      </c>
      <c r="E414" s="103" t="s">
        <v>39</v>
      </c>
      <c r="F414" s="102" t="s">
        <v>757</v>
      </c>
      <c r="G414" s="787" t="s">
        <v>758</v>
      </c>
      <c r="H414" s="787"/>
      <c r="I414" s="104" t="s">
        <v>141</v>
      </c>
      <c r="J414" s="105">
        <v>0.15</v>
      </c>
      <c r="K414" s="106">
        <f t="shared" si="12"/>
        <v>100000000</v>
      </c>
      <c r="L414" s="106">
        <v>0</v>
      </c>
      <c r="M414" s="106">
        <v>100000000</v>
      </c>
      <c r="N414" s="106">
        <v>0</v>
      </c>
      <c r="O414" s="106">
        <v>0</v>
      </c>
      <c r="P414" s="106">
        <v>0</v>
      </c>
      <c r="Q414" s="780">
        <v>0</v>
      </c>
      <c r="R414" s="781"/>
      <c r="S414" s="106">
        <v>0</v>
      </c>
      <c r="T414" s="106">
        <v>0</v>
      </c>
      <c r="U414" s="107">
        <v>0</v>
      </c>
    </row>
    <row r="415" spans="1:21" ht="24">
      <c r="A415" s="1"/>
      <c r="B415" s="101"/>
      <c r="C415" s="102" t="s">
        <v>5</v>
      </c>
      <c r="D415" s="102" t="s">
        <v>38</v>
      </c>
      <c r="E415" s="103" t="s">
        <v>39</v>
      </c>
      <c r="F415" s="102" t="s">
        <v>757</v>
      </c>
      <c r="G415" s="787" t="s">
        <v>758</v>
      </c>
      <c r="H415" s="787"/>
      <c r="I415" s="104" t="s">
        <v>142</v>
      </c>
      <c r="J415" s="105">
        <v>0.15</v>
      </c>
      <c r="K415" s="106">
        <f t="shared" si="12"/>
        <v>100000000</v>
      </c>
      <c r="L415" s="106">
        <v>0</v>
      </c>
      <c r="M415" s="106">
        <v>100000000</v>
      </c>
      <c r="N415" s="106">
        <v>0</v>
      </c>
      <c r="O415" s="106">
        <v>0</v>
      </c>
      <c r="P415" s="106">
        <v>0</v>
      </c>
      <c r="Q415" s="780">
        <v>0</v>
      </c>
      <c r="R415" s="781"/>
      <c r="S415" s="106">
        <v>0</v>
      </c>
      <c r="T415" s="106">
        <v>0</v>
      </c>
      <c r="U415" s="107">
        <v>0</v>
      </c>
    </row>
    <row r="416" spans="1:21" ht="24">
      <c r="A416" s="1"/>
      <c r="B416" s="101"/>
      <c r="C416" s="102" t="s">
        <v>5</v>
      </c>
      <c r="D416" s="102" t="s">
        <v>38</v>
      </c>
      <c r="E416" s="103" t="s">
        <v>39</v>
      </c>
      <c r="F416" s="102" t="s">
        <v>118</v>
      </c>
      <c r="G416" s="787" t="s">
        <v>119</v>
      </c>
      <c r="H416" s="787"/>
      <c r="I416" s="104" t="s">
        <v>140</v>
      </c>
      <c r="J416" s="105">
        <v>0</v>
      </c>
      <c r="K416" s="106">
        <f t="shared" si="12"/>
        <v>106750000</v>
      </c>
      <c r="L416" s="106">
        <v>0</v>
      </c>
      <c r="M416" s="106">
        <v>106750000</v>
      </c>
      <c r="N416" s="106">
        <v>0</v>
      </c>
      <c r="O416" s="106">
        <v>0</v>
      </c>
      <c r="P416" s="106">
        <v>0</v>
      </c>
      <c r="Q416" s="780">
        <v>0</v>
      </c>
      <c r="R416" s="781"/>
      <c r="S416" s="106">
        <v>0</v>
      </c>
      <c r="T416" s="106">
        <v>0</v>
      </c>
      <c r="U416" s="107">
        <v>0</v>
      </c>
    </row>
    <row r="417" spans="1:21" ht="24">
      <c r="A417" s="1"/>
      <c r="B417" s="101"/>
      <c r="C417" s="102" t="s">
        <v>5</v>
      </c>
      <c r="D417" s="102" t="s">
        <v>38</v>
      </c>
      <c r="E417" s="103" t="s">
        <v>39</v>
      </c>
      <c r="F417" s="102" t="s">
        <v>118</v>
      </c>
      <c r="G417" s="787" t="s">
        <v>119</v>
      </c>
      <c r="H417" s="787"/>
      <c r="I417" s="104" t="s">
        <v>141</v>
      </c>
      <c r="J417" s="105">
        <v>0</v>
      </c>
      <c r="K417" s="106">
        <f t="shared" ref="K417:K439" si="13">+L417+M417+N417+O417+P417+Q417+S417+T417+U417</f>
        <v>0</v>
      </c>
      <c r="L417" s="106">
        <v>0</v>
      </c>
      <c r="M417" s="106"/>
      <c r="N417" s="106">
        <v>0</v>
      </c>
      <c r="O417" s="106">
        <v>0</v>
      </c>
      <c r="P417" s="106">
        <v>0</v>
      </c>
      <c r="Q417" s="780">
        <v>0</v>
      </c>
      <c r="R417" s="781"/>
      <c r="S417" s="106">
        <v>0</v>
      </c>
      <c r="T417" s="106">
        <v>0</v>
      </c>
      <c r="U417" s="107">
        <v>0</v>
      </c>
    </row>
    <row r="418" spans="1:21" ht="24">
      <c r="A418" s="1"/>
      <c r="B418" s="101"/>
      <c r="C418" s="102" t="s">
        <v>5</v>
      </c>
      <c r="D418" s="102" t="s">
        <v>38</v>
      </c>
      <c r="E418" s="103" t="s">
        <v>39</v>
      </c>
      <c r="F418" s="102" t="s">
        <v>118</v>
      </c>
      <c r="G418" s="787" t="s">
        <v>119</v>
      </c>
      <c r="H418" s="787"/>
      <c r="I418" s="104" t="s">
        <v>142</v>
      </c>
      <c r="J418" s="105">
        <v>0</v>
      </c>
      <c r="K418" s="106">
        <f t="shared" si="13"/>
        <v>0</v>
      </c>
      <c r="L418" s="106">
        <v>0</v>
      </c>
      <c r="M418" s="106">
        <v>0</v>
      </c>
      <c r="N418" s="106">
        <v>0</v>
      </c>
      <c r="O418" s="106">
        <v>0</v>
      </c>
      <c r="P418" s="106">
        <v>0</v>
      </c>
      <c r="Q418" s="780">
        <v>0</v>
      </c>
      <c r="R418" s="781"/>
      <c r="S418" s="106">
        <v>0</v>
      </c>
      <c r="T418" s="106">
        <v>0</v>
      </c>
      <c r="U418" s="107">
        <v>0</v>
      </c>
    </row>
    <row r="419" spans="1:21" ht="24">
      <c r="A419" s="1"/>
      <c r="B419" s="101"/>
      <c r="C419" s="102" t="s">
        <v>5</v>
      </c>
      <c r="D419" s="102" t="s">
        <v>38</v>
      </c>
      <c r="E419" s="103" t="s">
        <v>39</v>
      </c>
      <c r="F419" s="102" t="s">
        <v>759</v>
      </c>
      <c r="G419" s="787" t="s">
        <v>760</v>
      </c>
      <c r="H419" s="787"/>
      <c r="I419" s="104" t="s">
        <v>140</v>
      </c>
      <c r="J419" s="105">
        <v>1</v>
      </c>
      <c r="K419" s="106">
        <f t="shared" si="13"/>
        <v>30000000</v>
      </c>
      <c r="L419" s="106">
        <v>30000000</v>
      </c>
      <c r="M419" s="106"/>
      <c r="N419" s="106">
        <v>0</v>
      </c>
      <c r="O419" s="106">
        <v>0</v>
      </c>
      <c r="P419" s="106">
        <v>0</v>
      </c>
      <c r="Q419" s="780">
        <v>0</v>
      </c>
      <c r="R419" s="781"/>
      <c r="S419" s="106">
        <v>0</v>
      </c>
      <c r="T419" s="106">
        <v>0</v>
      </c>
      <c r="U419" s="107">
        <v>0</v>
      </c>
    </row>
    <row r="420" spans="1:21" ht="24">
      <c r="A420" s="1"/>
      <c r="B420" s="101"/>
      <c r="C420" s="102" t="s">
        <v>5</v>
      </c>
      <c r="D420" s="102" t="s">
        <v>38</v>
      </c>
      <c r="E420" s="103" t="s">
        <v>39</v>
      </c>
      <c r="F420" s="102" t="s">
        <v>759</v>
      </c>
      <c r="G420" s="787" t="s">
        <v>760</v>
      </c>
      <c r="H420" s="787"/>
      <c r="I420" s="104" t="s">
        <v>141</v>
      </c>
      <c r="J420" s="105">
        <v>4</v>
      </c>
      <c r="K420" s="106">
        <f t="shared" si="13"/>
        <v>20676414</v>
      </c>
      <c r="L420" s="106">
        <v>20676414</v>
      </c>
      <c r="M420" s="106"/>
      <c r="N420" s="106">
        <v>0</v>
      </c>
      <c r="O420" s="106">
        <v>0</v>
      </c>
      <c r="P420" s="106">
        <v>0</v>
      </c>
      <c r="Q420" s="780">
        <v>0</v>
      </c>
      <c r="R420" s="781"/>
      <c r="S420" s="106">
        <v>0</v>
      </c>
      <c r="T420" s="106">
        <v>0</v>
      </c>
      <c r="U420" s="107">
        <v>0</v>
      </c>
    </row>
    <row r="421" spans="1:21" ht="24">
      <c r="A421" s="1"/>
      <c r="B421" s="101"/>
      <c r="C421" s="102" t="s">
        <v>5</v>
      </c>
      <c r="D421" s="102" t="s">
        <v>38</v>
      </c>
      <c r="E421" s="103" t="s">
        <v>39</v>
      </c>
      <c r="F421" s="102" t="s">
        <v>759</v>
      </c>
      <c r="G421" s="787" t="s">
        <v>760</v>
      </c>
      <c r="H421" s="787"/>
      <c r="I421" s="104" t="s">
        <v>142</v>
      </c>
      <c r="J421" s="105">
        <v>0</v>
      </c>
      <c r="K421" s="106">
        <f t="shared" si="13"/>
        <v>10213822</v>
      </c>
      <c r="L421" s="106">
        <v>10213822</v>
      </c>
      <c r="M421" s="106"/>
      <c r="N421" s="106">
        <v>0</v>
      </c>
      <c r="O421" s="106">
        <v>0</v>
      </c>
      <c r="P421" s="106">
        <v>0</v>
      </c>
      <c r="Q421" s="780">
        <v>0</v>
      </c>
      <c r="R421" s="781"/>
      <c r="S421" s="106">
        <v>0</v>
      </c>
      <c r="T421" s="106">
        <v>0</v>
      </c>
      <c r="U421" s="107">
        <v>0</v>
      </c>
    </row>
    <row r="422" spans="1:21" ht="24">
      <c r="A422" s="1"/>
      <c r="B422" s="101"/>
      <c r="C422" s="102"/>
      <c r="D422" s="247" t="s">
        <v>38</v>
      </c>
      <c r="E422" s="103" t="s">
        <v>39</v>
      </c>
      <c r="F422" s="110" t="s">
        <v>761</v>
      </c>
      <c r="G422" s="111" t="s">
        <v>762</v>
      </c>
      <c r="H422" s="103"/>
      <c r="I422" s="104" t="s">
        <v>140</v>
      </c>
      <c r="J422" s="105"/>
      <c r="K422" s="106">
        <f t="shared" si="13"/>
        <v>0</v>
      </c>
      <c r="L422" s="106"/>
      <c r="M422" s="106">
        <v>0</v>
      </c>
      <c r="N422" s="106"/>
      <c r="O422" s="106"/>
      <c r="P422" s="106"/>
      <c r="Q422" s="790"/>
      <c r="R422" s="791"/>
      <c r="S422" s="106"/>
      <c r="T422" s="106"/>
      <c r="U422" s="107"/>
    </row>
    <row r="423" spans="1:21" ht="26.25" customHeight="1">
      <c r="A423" s="1"/>
      <c r="B423" s="101"/>
      <c r="C423" s="102"/>
      <c r="D423" s="247" t="s">
        <v>38</v>
      </c>
      <c r="E423" s="103" t="s">
        <v>39</v>
      </c>
      <c r="F423" s="110" t="s">
        <v>761</v>
      </c>
      <c r="G423" s="111" t="s">
        <v>762</v>
      </c>
      <c r="H423" s="103"/>
      <c r="I423" s="104" t="s">
        <v>141</v>
      </c>
      <c r="J423" s="105">
        <v>1</v>
      </c>
      <c r="K423" s="106">
        <f t="shared" si="13"/>
        <v>43371893</v>
      </c>
      <c r="L423" s="106"/>
      <c r="M423" s="106">
        <v>43371893</v>
      </c>
      <c r="N423" s="106"/>
      <c r="O423" s="106"/>
      <c r="P423" s="106"/>
      <c r="Q423" s="790"/>
      <c r="R423" s="791"/>
      <c r="S423" s="106"/>
      <c r="T423" s="106"/>
      <c r="U423" s="107"/>
    </row>
    <row r="424" spans="1:21" ht="24">
      <c r="A424" s="1"/>
      <c r="B424" s="101"/>
      <c r="C424" s="102"/>
      <c r="D424" s="247" t="s">
        <v>38</v>
      </c>
      <c r="E424" s="103" t="s">
        <v>39</v>
      </c>
      <c r="F424" s="110" t="s">
        <v>761</v>
      </c>
      <c r="G424" s="111" t="s">
        <v>762</v>
      </c>
      <c r="H424" s="103"/>
      <c r="I424" s="104" t="s">
        <v>142</v>
      </c>
      <c r="J424" s="105">
        <v>0</v>
      </c>
      <c r="K424" s="106">
        <f t="shared" si="13"/>
        <v>41915467</v>
      </c>
      <c r="L424" s="106"/>
      <c r="M424" s="106">
        <v>41915467</v>
      </c>
      <c r="N424" s="106"/>
      <c r="O424" s="106"/>
      <c r="P424" s="106"/>
      <c r="Q424" s="790"/>
      <c r="R424" s="791"/>
      <c r="S424" s="106"/>
      <c r="T424" s="106"/>
      <c r="U424" s="107"/>
    </row>
    <row r="425" spans="1:21" ht="24">
      <c r="A425" s="1"/>
      <c r="B425" s="101"/>
      <c r="C425" s="102" t="s">
        <v>5</v>
      </c>
      <c r="D425" s="247" t="s">
        <v>38</v>
      </c>
      <c r="E425" s="103" t="s">
        <v>39</v>
      </c>
      <c r="F425" s="112" t="s">
        <v>763</v>
      </c>
      <c r="G425" s="111" t="s">
        <v>764</v>
      </c>
      <c r="H425" s="103"/>
      <c r="I425" s="104" t="s">
        <v>140</v>
      </c>
      <c r="J425" s="105">
        <v>0</v>
      </c>
      <c r="K425" s="106">
        <f t="shared" si="13"/>
        <v>0</v>
      </c>
      <c r="L425" s="106"/>
      <c r="M425" s="106">
        <v>0</v>
      </c>
      <c r="N425" s="106"/>
      <c r="O425" s="106"/>
      <c r="P425" s="106"/>
      <c r="Q425" s="790"/>
      <c r="R425" s="791"/>
      <c r="S425" s="106"/>
      <c r="T425" s="106"/>
      <c r="U425" s="107"/>
    </row>
    <row r="426" spans="1:21" ht="24">
      <c r="A426" s="1"/>
      <c r="B426" s="101"/>
      <c r="C426" s="102"/>
      <c r="D426" s="247" t="s">
        <v>38</v>
      </c>
      <c r="E426" s="103" t="s">
        <v>39</v>
      </c>
      <c r="F426" s="112" t="s">
        <v>763</v>
      </c>
      <c r="G426" s="111" t="s">
        <v>764</v>
      </c>
      <c r="H426" s="103"/>
      <c r="I426" s="104" t="s">
        <v>141</v>
      </c>
      <c r="J426" s="105">
        <v>0.2</v>
      </c>
      <c r="K426" s="106">
        <f t="shared" si="13"/>
        <v>39409185</v>
      </c>
      <c r="L426" s="106"/>
      <c r="M426" s="106">
        <v>39409185</v>
      </c>
      <c r="N426" s="106"/>
      <c r="O426" s="106"/>
      <c r="P426" s="106"/>
      <c r="Q426" s="790"/>
      <c r="R426" s="791"/>
      <c r="S426" s="106"/>
      <c r="T426" s="106"/>
      <c r="U426" s="107"/>
    </row>
    <row r="427" spans="1:21" ht="24">
      <c r="A427" s="1"/>
      <c r="B427" s="101"/>
      <c r="C427" s="102"/>
      <c r="D427" s="247" t="s">
        <v>38</v>
      </c>
      <c r="E427" s="103" t="s">
        <v>39</v>
      </c>
      <c r="F427" s="112" t="s">
        <v>763</v>
      </c>
      <c r="G427" s="111" t="s">
        <v>764</v>
      </c>
      <c r="H427" s="103"/>
      <c r="I427" s="104" t="s">
        <v>142</v>
      </c>
      <c r="J427" s="105">
        <v>0</v>
      </c>
      <c r="K427" s="106">
        <f t="shared" si="13"/>
        <v>36560975</v>
      </c>
      <c r="L427" s="106"/>
      <c r="M427" s="106">
        <v>36560975</v>
      </c>
      <c r="N427" s="106"/>
      <c r="O427" s="106"/>
      <c r="P427" s="106"/>
      <c r="Q427" s="790"/>
      <c r="R427" s="791"/>
      <c r="S427" s="106"/>
      <c r="T427" s="106"/>
      <c r="U427" s="107"/>
    </row>
    <row r="428" spans="1:21" ht="24">
      <c r="A428" s="1"/>
      <c r="B428" s="101"/>
      <c r="C428" s="102" t="s">
        <v>5</v>
      </c>
      <c r="D428" s="102" t="s">
        <v>38</v>
      </c>
      <c r="E428" s="103" t="s">
        <v>39</v>
      </c>
      <c r="F428" s="102" t="s">
        <v>765</v>
      </c>
      <c r="G428" s="103" t="s">
        <v>766</v>
      </c>
      <c r="H428" s="103"/>
      <c r="I428" s="104" t="s">
        <v>140</v>
      </c>
      <c r="J428" s="105">
        <v>0</v>
      </c>
      <c r="K428" s="106">
        <f t="shared" si="13"/>
        <v>0</v>
      </c>
      <c r="L428" s="106"/>
      <c r="M428" s="106">
        <v>0</v>
      </c>
      <c r="N428" s="106"/>
      <c r="O428" s="106"/>
      <c r="P428" s="106"/>
      <c r="Q428" s="790"/>
      <c r="R428" s="791"/>
      <c r="S428" s="106"/>
      <c r="T428" s="106"/>
      <c r="U428" s="107"/>
    </row>
    <row r="429" spans="1:21" ht="24">
      <c r="A429" s="1"/>
      <c r="B429" s="101"/>
      <c r="C429" s="102"/>
      <c r="D429" s="247" t="s">
        <v>38</v>
      </c>
      <c r="E429" s="103" t="s">
        <v>39</v>
      </c>
      <c r="F429" s="102" t="s">
        <v>765</v>
      </c>
      <c r="G429" s="103" t="s">
        <v>766</v>
      </c>
      <c r="H429" s="103"/>
      <c r="I429" s="104" t="s">
        <v>141</v>
      </c>
      <c r="J429" s="105">
        <v>300</v>
      </c>
      <c r="K429" s="106">
        <f t="shared" si="13"/>
        <v>0</v>
      </c>
      <c r="L429" s="106"/>
      <c r="M429" s="106">
        <v>0</v>
      </c>
      <c r="N429" s="106"/>
      <c r="O429" s="106"/>
      <c r="P429" s="106"/>
      <c r="Q429" s="790"/>
      <c r="R429" s="791"/>
      <c r="S429" s="106"/>
      <c r="T429" s="106"/>
      <c r="U429" s="107"/>
    </row>
    <row r="430" spans="1:21" ht="24">
      <c r="A430" s="1"/>
      <c r="B430" s="101"/>
      <c r="C430" s="102"/>
      <c r="D430" s="247" t="s">
        <v>38</v>
      </c>
      <c r="E430" s="103" t="s">
        <v>39</v>
      </c>
      <c r="F430" s="102" t="s">
        <v>765</v>
      </c>
      <c r="G430" s="103" t="s">
        <v>766</v>
      </c>
      <c r="H430" s="103"/>
      <c r="I430" s="104" t="s">
        <v>142</v>
      </c>
      <c r="J430" s="105">
        <v>0</v>
      </c>
      <c r="K430" s="106">
        <f t="shared" si="13"/>
        <v>0</v>
      </c>
      <c r="L430" s="106"/>
      <c r="M430" s="106">
        <v>0</v>
      </c>
      <c r="N430" s="106"/>
      <c r="O430" s="106"/>
      <c r="P430" s="106"/>
      <c r="Q430" s="790"/>
      <c r="R430" s="791"/>
      <c r="S430" s="106"/>
      <c r="T430" s="106"/>
      <c r="U430" s="107"/>
    </row>
    <row r="431" spans="1:21" ht="24">
      <c r="A431" s="1"/>
      <c r="B431" s="101"/>
      <c r="C431" s="102" t="s">
        <v>5</v>
      </c>
      <c r="D431" s="102" t="s">
        <v>38</v>
      </c>
      <c r="E431" s="103" t="s">
        <v>39</v>
      </c>
      <c r="F431" s="102" t="s">
        <v>767</v>
      </c>
      <c r="G431" s="103" t="s">
        <v>768</v>
      </c>
      <c r="H431" s="103"/>
      <c r="I431" s="104" t="s">
        <v>140</v>
      </c>
      <c r="J431" s="105">
        <v>0</v>
      </c>
      <c r="K431" s="106">
        <f t="shared" si="13"/>
        <v>0</v>
      </c>
      <c r="L431" s="106"/>
      <c r="M431" s="106">
        <v>0</v>
      </c>
      <c r="N431" s="106"/>
      <c r="O431" s="106"/>
      <c r="P431" s="106"/>
      <c r="Q431" s="790"/>
      <c r="R431" s="791"/>
      <c r="S431" s="106"/>
      <c r="T431" s="106"/>
      <c r="U431" s="107"/>
    </row>
    <row r="432" spans="1:21" ht="24">
      <c r="A432" s="1"/>
      <c r="B432" s="101"/>
      <c r="C432" s="102"/>
      <c r="D432" s="247" t="s">
        <v>38</v>
      </c>
      <c r="E432" s="103" t="s">
        <v>39</v>
      </c>
      <c r="F432" s="102" t="s">
        <v>767</v>
      </c>
      <c r="G432" s="103" t="s">
        <v>768</v>
      </c>
      <c r="H432" s="103"/>
      <c r="I432" s="104" t="s">
        <v>141</v>
      </c>
      <c r="J432" s="105">
        <v>1</v>
      </c>
      <c r="K432" s="106">
        <f t="shared" si="13"/>
        <v>0</v>
      </c>
      <c r="L432" s="106"/>
      <c r="M432" s="106">
        <v>0</v>
      </c>
      <c r="N432" s="106"/>
      <c r="O432" s="106"/>
      <c r="P432" s="106"/>
      <c r="Q432" s="790"/>
      <c r="R432" s="791"/>
      <c r="S432" s="106"/>
      <c r="T432" s="106"/>
      <c r="U432" s="107"/>
    </row>
    <row r="433" spans="1:21" ht="24">
      <c r="A433" s="1"/>
      <c r="B433" s="101"/>
      <c r="C433" s="102"/>
      <c r="D433" s="247" t="s">
        <v>38</v>
      </c>
      <c r="E433" s="103" t="s">
        <v>39</v>
      </c>
      <c r="F433" s="102" t="s">
        <v>767</v>
      </c>
      <c r="G433" s="103" t="s">
        <v>768</v>
      </c>
      <c r="H433" s="103"/>
      <c r="I433" s="104" t="s">
        <v>142</v>
      </c>
      <c r="J433" s="105">
        <v>0</v>
      </c>
      <c r="K433" s="106">
        <f t="shared" si="13"/>
        <v>0</v>
      </c>
      <c r="L433" s="106"/>
      <c r="M433" s="106">
        <v>0</v>
      </c>
      <c r="N433" s="106"/>
      <c r="O433" s="106"/>
      <c r="P433" s="106"/>
      <c r="Q433" s="790"/>
      <c r="R433" s="791"/>
      <c r="S433" s="106"/>
      <c r="T433" s="106"/>
      <c r="U433" s="107"/>
    </row>
    <row r="434" spans="1:21" ht="24">
      <c r="A434" s="1"/>
      <c r="B434" s="101"/>
      <c r="C434" s="102" t="s">
        <v>5</v>
      </c>
      <c r="D434" s="102" t="s">
        <v>38</v>
      </c>
      <c r="E434" s="103" t="s">
        <v>39</v>
      </c>
      <c r="F434" s="102" t="s">
        <v>769</v>
      </c>
      <c r="G434" s="103" t="s">
        <v>770</v>
      </c>
      <c r="H434" s="103"/>
      <c r="I434" s="104" t="s">
        <v>140</v>
      </c>
      <c r="J434" s="105">
        <v>0</v>
      </c>
      <c r="K434" s="106">
        <f t="shared" si="13"/>
        <v>0</v>
      </c>
      <c r="L434" s="106"/>
      <c r="M434" s="106">
        <v>0</v>
      </c>
      <c r="N434" s="106"/>
      <c r="O434" s="106"/>
      <c r="P434" s="106"/>
      <c r="Q434" s="790"/>
      <c r="R434" s="791"/>
      <c r="S434" s="106"/>
      <c r="T434" s="106"/>
      <c r="U434" s="107"/>
    </row>
    <row r="435" spans="1:21" ht="24">
      <c r="A435" s="1"/>
      <c r="B435" s="101"/>
      <c r="C435" s="102"/>
      <c r="D435" s="247" t="s">
        <v>38</v>
      </c>
      <c r="E435" s="103" t="s">
        <v>39</v>
      </c>
      <c r="F435" s="102" t="s">
        <v>769</v>
      </c>
      <c r="G435" s="103" t="s">
        <v>770</v>
      </c>
      <c r="H435" s="103"/>
      <c r="I435" s="104" t="s">
        <v>141</v>
      </c>
      <c r="J435" s="105">
        <v>300</v>
      </c>
      <c r="K435" s="106">
        <f t="shared" si="13"/>
        <v>19339882</v>
      </c>
      <c r="L435" s="106"/>
      <c r="M435" s="106">
        <v>19339882</v>
      </c>
      <c r="N435" s="106"/>
      <c r="O435" s="106"/>
      <c r="P435" s="106"/>
      <c r="Q435" s="790"/>
      <c r="R435" s="791"/>
      <c r="S435" s="106"/>
      <c r="T435" s="106"/>
      <c r="U435" s="107"/>
    </row>
    <row r="436" spans="1:21" ht="24">
      <c r="A436" s="1"/>
      <c r="B436" s="101"/>
      <c r="C436" s="102"/>
      <c r="D436" s="247" t="s">
        <v>38</v>
      </c>
      <c r="E436" s="103" t="s">
        <v>39</v>
      </c>
      <c r="F436" s="102" t="s">
        <v>769</v>
      </c>
      <c r="G436" s="103" t="s">
        <v>770</v>
      </c>
      <c r="H436" s="103"/>
      <c r="I436" s="104" t="s">
        <v>142</v>
      </c>
      <c r="J436" s="105">
        <v>0</v>
      </c>
      <c r="K436" s="106">
        <f t="shared" si="13"/>
        <v>19339880</v>
      </c>
      <c r="L436" s="106"/>
      <c r="M436" s="106">
        <v>19339880</v>
      </c>
      <c r="N436" s="106"/>
      <c r="O436" s="106"/>
      <c r="P436" s="106"/>
      <c r="Q436" s="790"/>
      <c r="R436" s="791"/>
      <c r="S436" s="106"/>
      <c r="T436" s="106"/>
      <c r="U436" s="107"/>
    </row>
    <row r="437" spans="1:21" ht="24">
      <c r="A437" s="1"/>
      <c r="B437" s="101"/>
      <c r="C437" s="102"/>
      <c r="D437" s="247" t="s">
        <v>38</v>
      </c>
      <c r="E437" s="103" t="s">
        <v>39</v>
      </c>
      <c r="F437" s="102" t="s">
        <v>1312</v>
      </c>
      <c r="G437" s="103" t="s">
        <v>1313</v>
      </c>
      <c r="H437" s="103"/>
      <c r="I437" s="104" t="s">
        <v>140</v>
      </c>
      <c r="J437" s="105"/>
      <c r="K437" s="106">
        <f t="shared" si="13"/>
        <v>0</v>
      </c>
      <c r="L437" s="106"/>
      <c r="M437" s="106">
        <v>0</v>
      </c>
      <c r="N437" s="106"/>
      <c r="O437" s="106"/>
      <c r="P437" s="106"/>
      <c r="Q437" s="790"/>
      <c r="R437" s="791"/>
      <c r="S437" s="106"/>
      <c r="T437" s="106"/>
      <c r="U437" s="107"/>
    </row>
    <row r="438" spans="1:21" ht="24">
      <c r="A438" s="1"/>
      <c r="B438" s="101"/>
      <c r="C438" s="102"/>
      <c r="D438" s="247" t="s">
        <v>38</v>
      </c>
      <c r="E438" s="103" t="s">
        <v>39</v>
      </c>
      <c r="F438" s="102" t="s">
        <v>1317</v>
      </c>
      <c r="G438" s="103" t="s">
        <v>1313</v>
      </c>
      <c r="H438" s="103"/>
      <c r="I438" s="104" t="s">
        <v>141</v>
      </c>
      <c r="J438" s="105"/>
      <c r="K438" s="106">
        <f t="shared" si="13"/>
        <v>1200000</v>
      </c>
      <c r="L438" s="106"/>
      <c r="M438" s="106">
        <v>1200000</v>
      </c>
      <c r="N438" s="106"/>
      <c r="O438" s="106"/>
      <c r="P438" s="106"/>
      <c r="Q438" s="790"/>
      <c r="R438" s="791"/>
      <c r="S438" s="106"/>
      <c r="T438" s="106"/>
      <c r="U438" s="107"/>
    </row>
    <row r="439" spans="1:21" ht="24">
      <c r="A439" s="1"/>
      <c r="B439" s="101"/>
      <c r="C439" s="102"/>
      <c r="D439" s="247" t="s">
        <v>38</v>
      </c>
      <c r="E439" s="103" t="s">
        <v>39</v>
      </c>
      <c r="F439" s="102" t="s">
        <v>1318</v>
      </c>
      <c r="G439" s="103" t="s">
        <v>1313</v>
      </c>
      <c r="H439" s="103"/>
      <c r="I439" s="104" t="s">
        <v>142</v>
      </c>
      <c r="J439" s="105"/>
      <c r="K439" s="106">
        <f t="shared" si="13"/>
        <v>0</v>
      </c>
      <c r="L439" s="106"/>
      <c r="M439" s="106">
        <v>0</v>
      </c>
      <c r="N439" s="106"/>
      <c r="O439" s="106"/>
      <c r="P439" s="106"/>
      <c r="Q439" s="790"/>
      <c r="R439" s="791"/>
      <c r="S439" s="106"/>
      <c r="T439" s="106"/>
      <c r="U439" s="107"/>
    </row>
    <row r="440" spans="1:21">
      <c r="A440" s="1"/>
      <c r="B440" s="101"/>
      <c r="C440" s="102"/>
      <c r="D440" s="102"/>
      <c r="E440" s="103"/>
      <c r="F440" s="102"/>
      <c r="G440" s="103"/>
      <c r="H440" s="103"/>
      <c r="I440" s="104"/>
      <c r="J440" s="105"/>
      <c r="K440" s="106"/>
      <c r="L440" s="106"/>
      <c r="M440" s="106"/>
      <c r="N440" s="106"/>
      <c r="O440" s="106"/>
      <c r="P440" s="106"/>
      <c r="Q440" s="790"/>
      <c r="R440" s="791"/>
      <c r="S440" s="106"/>
      <c r="T440" s="106"/>
      <c r="U440" s="107"/>
    </row>
    <row r="441" spans="1:21" ht="24">
      <c r="A441" s="1"/>
      <c r="B441" s="101"/>
      <c r="C441" s="102" t="s">
        <v>5</v>
      </c>
      <c r="D441" s="102" t="s">
        <v>38</v>
      </c>
      <c r="E441" s="103" t="s">
        <v>39</v>
      </c>
      <c r="F441" s="102"/>
      <c r="G441" s="787" t="s">
        <v>199</v>
      </c>
      <c r="H441" s="787"/>
      <c r="I441" s="104" t="s">
        <v>140</v>
      </c>
      <c r="J441" s="105"/>
      <c r="K441" s="106">
        <f>+L441+M441+N441+O441+P441+Q441+S441+T441+U441</f>
        <v>2881476000</v>
      </c>
      <c r="L441" s="106">
        <v>30000000</v>
      </c>
      <c r="M441" s="106">
        <v>1860000000</v>
      </c>
      <c r="N441" s="106">
        <f>+N434+N431+N428+N425+N422+N419+N416+N413+N410+N407+N404+N401+N398+N395+N392+N389+N386+N383+N380+N377+N374+N371+N368+N365+N362+N353+N350+N347+N344+N341+N338+N335+N332+N329+N326+N323+N320+N317+N314+N311+N308+N305+N302+N299+N296+N293+N290+N287+N284+N281+N278+N275+N272+N269+N266+N263+N260+N257+N254+N251+N248+N245+N242+N239+N236+N233+N230+N227+N224+N221+N218+N215+N212+N209+N206+N203+N200+N197+N194+N191+N188+N185+N182+N179+N176+N173+N170+N167+N164+N161</f>
        <v>311200000</v>
      </c>
      <c r="O441" s="106">
        <f>+O434+O431+O428+O425+O422+O419+O416+O413+O410+O407+O404+O401+O398+O395+O392+O389+O386+O383+O380+O377+O374+O371+O368+O365+O362+O353+O350+O347+O344+O341+O338+O335+O332+O329+O326+O323+O320+O317+O314+O311+O308+O305+O302+O299+O296+O293+O290+O287+O284+O281+O278+O275+O272+O269+O266+O263+O260+O257+O254+O251+O248+O245+O242+O239+O236+O233+O230+O227+O224+O221+O218+O215+O212+O209+O206+O203+O200+O197+O194+O191+O188+O185+O182+O179+O176+O173+O170+O167+O164+O161</f>
        <v>49876000</v>
      </c>
      <c r="P441" s="106">
        <f>+P434+P431+P428+P425+P422+P419+P416+P413+P410+P407+P404+P401+P398+P395+P392+P389+P386+P383+P380+P377+P374+P371+P368+P365+P362+P353+P350+P347+P344+P341+P338+P335+P332+P329+P326+P323+P320+P317+P314+P311+P308+P305+P302+P299+P296+P293+P290+P287+P284+P281+P278+P275+P272+P269+P266+P263+P260+P257+P254+P251+P248+P245+P242+P239+P236+P233+P230+P227+P224+P221+P218+P215+P212+P209+P206+P203+P200+P197+P194+P191+P188+P185+P182+P179+P176+P173+P170+P167+P164+P161</f>
        <v>630400000</v>
      </c>
      <c r="Q441" s="780"/>
      <c r="R441" s="781"/>
      <c r="S441" s="106">
        <v>0</v>
      </c>
      <c r="T441" s="106">
        <v>0</v>
      </c>
      <c r="U441" s="107">
        <v>0</v>
      </c>
    </row>
    <row r="442" spans="1:21" ht="24">
      <c r="A442" s="1"/>
      <c r="B442" s="101"/>
      <c r="C442" s="102" t="s">
        <v>5</v>
      </c>
      <c r="D442" s="102" t="s">
        <v>38</v>
      </c>
      <c r="E442" s="103" t="s">
        <v>39</v>
      </c>
      <c r="F442" s="102"/>
      <c r="G442" s="787" t="s">
        <v>199</v>
      </c>
      <c r="H442" s="787"/>
      <c r="I442" s="104" t="s">
        <v>141</v>
      </c>
      <c r="J442" s="105"/>
      <c r="K442" s="106">
        <f>+L442+M442+N442+O442+P442+Q442+S442+T442+U442</f>
        <v>3431563142</v>
      </c>
      <c r="L442" s="106">
        <f>+L420</f>
        <v>20676414</v>
      </c>
      <c r="M442" s="106">
        <f>+M435+M432+M429+M426+M423+M414+M411+M408+M405+M402+M399+M396+M393+M390+M387+M384+M381+M378+M375+M372+M369+M366+M363+M357+M354+M351+M348+M345+M342+M339+M336+M333+M330+M327+M324+M321+M318+M315+M312+M309+M306+M303+M300+M297+M294+M291+M288+M285+M282+M279+M276+M273+M270+M267+M264+M261+M258+M255+M252+M249+M246+M243+M240+M237+M234+M231+M228+M225+M222+M219+M216+M213+M210+M207+M204+M201+M198+M195+M192+M189+M186+M183+M180+M177+M174+M360+M438</f>
        <v>2334368586</v>
      </c>
      <c r="N442" s="106">
        <f>+N171</f>
        <v>357416000</v>
      </c>
      <c r="O442" s="106">
        <f>+O171</f>
        <v>61660000</v>
      </c>
      <c r="P442" s="106">
        <f>+P162+P165+P168</f>
        <v>654400000</v>
      </c>
      <c r="Q442" s="780">
        <v>0</v>
      </c>
      <c r="R442" s="781"/>
      <c r="S442" s="106">
        <v>0</v>
      </c>
      <c r="T442" s="106">
        <v>0</v>
      </c>
      <c r="U442" s="107">
        <f>+U168</f>
        <v>3042142</v>
      </c>
    </row>
    <row r="443" spans="1:21" ht="24">
      <c r="A443" s="1"/>
      <c r="B443" s="113"/>
      <c r="C443" s="114" t="s">
        <v>5</v>
      </c>
      <c r="D443" s="114" t="s">
        <v>38</v>
      </c>
      <c r="E443" s="115" t="s">
        <v>39</v>
      </c>
      <c r="F443" s="114"/>
      <c r="G443" s="838" t="s">
        <v>199</v>
      </c>
      <c r="H443" s="838"/>
      <c r="I443" s="116" t="s">
        <v>142</v>
      </c>
      <c r="J443" s="117"/>
      <c r="K443" s="118">
        <f>+L443+M443+N443+O443+P443+Q443+S443+T443+U443</f>
        <v>3330279439.4000001</v>
      </c>
      <c r="L443" s="118">
        <f>+L421</f>
        <v>10213822</v>
      </c>
      <c r="M443" s="118">
        <f>+M436+M433+M430+M427+M424+M421+M418+M415+M412+M409+M406+M403+M400+M397+M394+M391+M388+M385+M382+M379+M376+M373+M370+M367+M364+M358+M355+M352+M349+M346+M343+M340+M337+M334+M331+M328+M325+M322+M319+M316+M313+M310+M307+M304+M301+M298+M295+M292+M289+M286+M283+M280+M277+M274+M271+M268+M265+M262+M259+M256+M253+M250+M247+M244+M241+M238+M235+M232+M229+M226+M223+M220+M217+M214+M211+M208+M205+M202+M199+M196+M193+M190+M187+M184+M181+M178+M175+M361</f>
        <v>2275238110.4000001</v>
      </c>
      <c r="N443" s="118">
        <f>+N172</f>
        <v>356835813</v>
      </c>
      <c r="O443" s="118">
        <f>+O172</f>
        <v>58248663</v>
      </c>
      <c r="P443" s="118">
        <f>+P169+P166+P163</f>
        <v>628286424</v>
      </c>
      <c r="Q443" s="839">
        <v>0</v>
      </c>
      <c r="R443" s="840"/>
      <c r="S443" s="118">
        <v>0</v>
      </c>
      <c r="T443" s="118">
        <v>0</v>
      </c>
      <c r="U443" s="119">
        <f>+U169</f>
        <v>1456607</v>
      </c>
    </row>
    <row r="444" spans="1:21">
      <c r="A444" s="1"/>
      <c r="B444" s="43"/>
      <c r="C444" s="43"/>
      <c r="D444" s="1"/>
      <c r="E444" s="1"/>
      <c r="F444" s="1"/>
      <c r="G444" s="1"/>
      <c r="H444" s="1"/>
      <c r="I444" s="1"/>
      <c r="J444" s="1"/>
      <c r="K444" s="1"/>
      <c r="L444" s="1"/>
      <c r="M444" s="1"/>
      <c r="N444" s="1"/>
      <c r="O444" s="1"/>
      <c r="P444" s="1"/>
      <c r="Q444" s="1"/>
      <c r="R444" s="1"/>
      <c r="S444" s="1"/>
      <c r="T444" s="1"/>
      <c r="U444" s="1"/>
    </row>
    <row r="445" spans="1:21">
      <c r="A445" s="1"/>
      <c r="B445" s="43"/>
      <c r="C445" s="43"/>
      <c r="D445" s="1"/>
      <c r="E445" s="1"/>
      <c r="F445" s="1"/>
      <c r="G445" s="1"/>
      <c r="H445" s="1"/>
      <c r="I445" s="1"/>
      <c r="J445" s="1"/>
      <c r="K445" s="1"/>
      <c r="L445" s="1"/>
      <c r="M445" s="1"/>
      <c r="N445" s="1"/>
      <c r="O445" s="1"/>
      <c r="P445" s="1"/>
      <c r="Q445" s="1"/>
      <c r="R445" s="1"/>
      <c r="S445" s="1"/>
      <c r="T445" s="1"/>
      <c r="U445" s="1"/>
    </row>
    <row r="446" spans="1:21">
      <c r="A446" s="1"/>
      <c r="B446" s="43"/>
      <c r="C446" s="43"/>
      <c r="D446" s="1"/>
      <c r="E446" s="1"/>
      <c r="F446" s="1"/>
      <c r="G446" s="1"/>
      <c r="H446" s="1"/>
      <c r="I446" s="1"/>
      <c r="J446" s="1"/>
      <c r="K446" s="1"/>
      <c r="L446" s="1"/>
      <c r="M446" s="1"/>
      <c r="N446" s="1"/>
      <c r="O446" s="1"/>
      <c r="P446" s="1"/>
      <c r="Q446" s="1"/>
      <c r="R446" s="1"/>
      <c r="S446" s="1"/>
      <c r="T446" s="1"/>
      <c r="U446" s="1"/>
    </row>
    <row r="448" spans="1:21" ht="18">
      <c r="A448" s="1"/>
      <c r="B448" s="784" t="s">
        <v>1070</v>
      </c>
      <c r="C448" s="784"/>
      <c r="D448" s="784"/>
      <c r="E448" s="784"/>
      <c r="F448" s="784"/>
      <c r="G448" s="784"/>
      <c r="H448" s="784"/>
      <c r="I448" s="784"/>
      <c r="J448" s="784"/>
      <c r="K448" s="784"/>
      <c r="L448" s="784"/>
      <c r="M448" s="784"/>
      <c r="N448" s="784"/>
      <c r="O448" s="784"/>
      <c r="P448" s="784"/>
      <c r="Q448" s="784"/>
      <c r="R448" s="784"/>
      <c r="S448" s="784"/>
    </row>
    <row r="449" spans="1:21" ht="15.75" thickBot="1">
      <c r="A449" s="1"/>
      <c r="B449" s="785" t="s">
        <v>1311</v>
      </c>
      <c r="C449" s="785"/>
      <c r="D449" s="785"/>
      <c r="E449" s="785"/>
      <c r="F449" s="785"/>
      <c r="G449" s="785"/>
      <c r="H449" s="785"/>
      <c r="I449" s="785"/>
      <c r="J449" s="785"/>
      <c r="K449" s="785"/>
      <c r="L449" s="785"/>
      <c r="M449" s="785"/>
      <c r="N449" s="785"/>
      <c r="O449" s="785"/>
      <c r="P449" s="785"/>
      <c r="Q449" s="785"/>
      <c r="R449" s="785"/>
      <c r="S449" s="785"/>
    </row>
    <row r="450" spans="1:21" ht="15.75" thickTop="1">
      <c r="A450" s="808"/>
      <c r="B450" s="821"/>
      <c r="C450" s="835" t="s">
        <v>121</v>
      </c>
      <c r="D450" s="794" t="s">
        <v>30</v>
      </c>
      <c r="E450" s="794" t="s">
        <v>122</v>
      </c>
      <c r="F450" s="794" t="s">
        <v>187</v>
      </c>
      <c r="G450" s="822" t="s">
        <v>150</v>
      </c>
      <c r="H450" s="823"/>
      <c r="I450" s="794" t="s">
        <v>188</v>
      </c>
      <c r="J450" s="828" t="s">
        <v>189</v>
      </c>
      <c r="K450" s="831" t="s">
        <v>126</v>
      </c>
      <c r="L450" s="832"/>
      <c r="M450" s="832"/>
      <c r="N450" s="832"/>
      <c r="O450" s="832"/>
      <c r="P450" s="832"/>
      <c r="Q450" s="832"/>
      <c r="R450" s="832"/>
      <c r="S450" s="832"/>
      <c r="T450" s="832"/>
      <c r="U450" s="833"/>
    </row>
    <row r="451" spans="1:21">
      <c r="A451" s="1"/>
      <c r="B451" s="1"/>
      <c r="C451" s="836"/>
      <c r="D451" s="795"/>
      <c r="E451" s="795"/>
      <c r="F451" s="795"/>
      <c r="G451" s="824"/>
      <c r="H451" s="825"/>
      <c r="I451" s="795"/>
      <c r="J451" s="829"/>
      <c r="K451" s="834" t="s">
        <v>127</v>
      </c>
      <c r="L451" s="131" t="s">
        <v>66</v>
      </c>
      <c r="M451" s="131" t="s">
        <v>68</v>
      </c>
      <c r="N451" s="131" t="s">
        <v>51</v>
      </c>
      <c r="O451" s="131" t="s">
        <v>53</v>
      </c>
      <c r="P451" s="131" t="s">
        <v>55</v>
      </c>
      <c r="Q451" s="132" t="s">
        <v>57</v>
      </c>
      <c r="R451" s="360"/>
      <c r="S451" s="131" t="s">
        <v>59</v>
      </c>
      <c r="T451" s="131" t="s">
        <v>61</v>
      </c>
      <c r="U451" s="133" t="s">
        <v>63</v>
      </c>
    </row>
    <row r="452" spans="1:21" ht="27">
      <c r="A452" s="1"/>
      <c r="B452" s="1"/>
      <c r="C452" s="837"/>
      <c r="D452" s="796"/>
      <c r="E452" s="796"/>
      <c r="F452" s="796"/>
      <c r="G452" s="826"/>
      <c r="H452" s="827"/>
      <c r="I452" s="796"/>
      <c r="J452" s="830"/>
      <c r="K452" s="796"/>
      <c r="L452" s="346" t="s">
        <v>190</v>
      </c>
      <c r="M452" s="346" t="s">
        <v>191</v>
      </c>
      <c r="N452" s="346" t="s">
        <v>131</v>
      </c>
      <c r="O452" s="346" t="s">
        <v>192</v>
      </c>
      <c r="P452" s="346" t="s">
        <v>193</v>
      </c>
      <c r="Q452" s="361" t="s">
        <v>194</v>
      </c>
      <c r="R452" s="362"/>
      <c r="S452" s="346" t="s">
        <v>195</v>
      </c>
      <c r="T452" s="346" t="s">
        <v>196</v>
      </c>
      <c r="U452" s="347" t="s">
        <v>197</v>
      </c>
    </row>
    <row r="453" spans="1:21" ht="23.25" customHeight="1">
      <c r="B453" s="1"/>
      <c r="C453" s="135" t="s">
        <v>5</v>
      </c>
      <c r="D453" s="137" t="s">
        <v>40</v>
      </c>
      <c r="E453" s="138" t="s">
        <v>41</v>
      </c>
      <c r="F453" s="137" t="s">
        <v>964</v>
      </c>
      <c r="G453" s="138" t="s">
        <v>1046</v>
      </c>
      <c r="I453" s="136" t="s">
        <v>140</v>
      </c>
      <c r="J453" s="348">
        <v>45400</v>
      </c>
      <c r="K453" s="349">
        <f>SUM(L453:U453)</f>
        <v>3502624000</v>
      </c>
      <c r="L453" s="349">
        <v>0</v>
      </c>
      <c r="M453" s="349">
        <v>0</v>
      </c>
      <c r="N453" s="349">
        <v>304500000</v>
      </c>
      <c r="O453" s="349">
        <v>49009000</v>
      </c>
      <c r="P453" s="349">
        <v>150115000</v>
      </c>
      <c r="Q453" s="350">
        <v>0</v>
      </c>
      <c r="R453" s="363">
        <v>0</v>
      </c>
      <c r="S453" s="351">
        <v>0</v>
      </c>
      <c r="T453" s="349">
        <v>0</v>
      </c>
      <c r="U453" s="352">
        <v>2999000000</v>
      </c>
    </row>
    <row r="454" spans="1:21" ht="23.25" customHeight="1">
      <c r="B454" s="1"/>
      <c r="C454" s="135" t="s">
        <v>5</v>
      </c>
      <c r="D454" s="137" t="s">
        <v>40</v>
      </c>
      <c r="E454" s="138" t="s">
        <v>41</v>
      </c>
      <c r="F454" s="137" t="s">
        <v>964</v>
      </c>
      <c r="G454" s="138" t="s">
        <v>1046</v>
      </c>
      <c r="I454" s="136" t="s">
        <v>141</v>
      </c>
      <c r="J454" s="348">
        <v>15414</v>
      </c>
      <c r="K454" s="349">
        <f t="shared" ref="K454:K517" si="14">SUM(L454:U454)</f>
        <v>3812177150</v>
      </c>
      <c r="L454" s="349">
        <v>0</v>
      </c>
      <c r="M454" s="349">
        <v>0</v>
      </c>
      <c r="N454" s="349">
        <v>310700000</v>
      </c>
      <c r="O454" s="349">
        <v>51559000</v>
      </c>
      <c r="P454" s="349">
        <v>121277000</v>
      </c>
      <c r="Q454" s="349"/>
      <c r="R454" s="363">
        <v>0</v>
      </c>
      <c r="S454" s="349"/>
      <c r="T454" s="349"/>
      <c r="U454" s="352">
        <v>3328641150</v>
      </c>
    </row>
    <row r="455" spans="1:21" ht="23.25" customHeight="1">
      <c r="B455" s="1"/>
      <c r="C455" s="135" t="s">
        <v>5</v>
      </c>
      <c r="D455" s="137" t="s">
        <v>40</v>
      </c>
      <c r="E455" s="138" t="s">
        <v>41</v>
      </c>
      <c r="F455" s="137" t="s">
        <v>964</v>
      </c>
      <c r="G455" s="138" t="s">
        <v>1046</v>
      </c>
      <c r="I455" s="136" t="s">
        <v>142</v>
      </c>
      <c r="J455" s="348">
        <v>15373</v>
      </c>
      <c r="K455" s="349">
        <f t="shared" si="14"/>
        <v>3437449830</v>
      </c>
      <c r="L455" s="349">
        <v>0</v>
      </c>
      <c r="M455" s="349">
        <v>0</v>
      </c>
      <c r="N455" s="349">
        <v>310676772</v>
      </c>
      <c r="O455" s="349">
        <v>51553722</v>
      </c>
      <c r="P455" s="349">
        <v>109604865</v>
      </c>
      <c r="Q455" s="349"/>
      <c r="R455" s="363">
        <v>0</v>
      </c>
      <c r="S455" s="349"/>
      <c r="T455" s="349"/>
      <c r="U455" s="352">
        <v>2965614471</v>
      </c>
    </row>
    <row r="456" spans="1:21" ht="23.25" customHeight="1">
      <c r="B456" s="1"/>
      <c r="C456" s="135" t="s">
        <v>5</v>
      </c>
      <c r="D456" s="137" t="s">
        <v>40</v>
      </c>
      <c r="E456" s="138" t="s">
        <v>41</v>
      </c>
      <c r="F456" s="137" t="s">
        <v>966</v>
      </c>
      <c r="G456" s="138" t="s">
        <v>1048</v>
      </c>
      <c r="I456" s="136" t="s">
        <v>140</v>
      </c>
      <c r="J456" s="348">
        <v>12</v>
      </c>
      <c r="K456" s="349">
        <f t="shared" si="14"/>
        <v>18000000</v>
      </c>
      <c r="L456" s="349">
        <v>0</v>
      </c>
      <c r="M456" s="349">
        <v>0</v>
      </c>
      <c r="N456" s="349">
        <v>0</v>
      </c>
      <c r="O456" s="349">
        <v>0</v>
      </c>
      <c r="P456" s="349">
        <v>18000000</v>
      </c>
      <c r="Q456" s="349">
        <v>0</v>
      </c>
      <c r="R456" s="363">
        <v>0</v>
      </c>
      <c r="S456" s="349">
        <v>0</v>
      </c>
      <c r="T456" s="349">
        <v>0</v>
      </c>
      <c r="U456" s="352">
        <v>0</v>
      </c>
    </row>
    <row r="457" spans="1:21" ht="23.25" customHeight="1">
      <c r="B457" s="1"/>
      <c r="C457" s="135" t="s">
        <v>5</v>
      </c>
      <c r="D457" s="137" t="s">
        <v>40</v>
      </c>
      <c r="E457" s="138" t="s">
        <v>41</v>
      </c>
      <c r="F457" s="137" t="s">
        <v>966</v>
      </c>
      <c r="G457" s="138" t="s">
        <v>1048</v>
      </c>
      <c r="I457" s="136" t="s">
        <v>141</v>
      </c>
      <c r="J457" s="348">
        <v>12</v>
      </c>
      <c r="K457" s="349">
        <f t="shared" si="14"/>
        <v>18000000</v>
      </c>
      <c r="L457" s="349">
        <v>0</v>
      </c>
      <c r="M457" s="349">
        <v>0</v>
      </c>
      <c r="N457" s="349">
        <v>0</v>
      </c>
      <c r="O457" s="349">
        <v>0</v>
      </c>
      <c r="P457" s="349">
        <v>18000000</v>
      </c>
      <c r="Q457" s="349">
        <v>0</v>
      </c>
      <c r="R457" s="363">
        <v>0</v>
      </c>
      <c r="S457" s="349">
        <v>0</v>
      </c>
      <c r="T457" s="349">
        <v>0</v>
      </c>
      <c r="U457" s="352">
        <v>0</v>
      </c>
    </row>
    <row r="458" spans="1:21" ht="23.25" customHeight="1">
      <c r="B458" s="1"/>
      <c r="C458" s="135" t="s">
        <v>5</v>
      </c>
      <c r="D458" s="137" t="s">
        <v>40</v>
      </c>
      <c r="E458" s="138" t="s">
        <v>41</v>
      </c>
      <c r="F458" s="137" t="s">
        <v>966</v>
      </c>
      <c r="G458" s="138" t="s">
        <v>1048</v>
      </c>
      <c r="I458" s="136" t="s">
        <v>142</v>
      </c>
      <c r="J458" s="348">
        <v>11</v>
      </c>
      <c r="K458" s="349">
        <f t="shared" si="14"/>
        <v>13445692</v>
      </c>
      <c r="L458" s="349">
        <v>0</v>
      </c>
      <c r="M458" s="349">
        <v>0</v>
      </c>
      <c r="N458" s="349">
        <v>0</v>
      </c>
      <c r="O458" s="349">
        <v>0</v>
      </c>
      <c r="P458" s="349">
        <v>13445692</v>
      </c>
      <c r="Q458" s="349">
        <v>0</v>
      </c>
      <c r="R458" s="363">
        <v>0</v>
      </c>
      <c r="S458" s="349">
        <v>0</v>
      </c>
      <c r="T458" s="349">
        <v>0</v>
      </c>
      <c r="U458" s="352">
        <v>0</v>
      </c>
    </row>
    <row r="459" spans="1:21" ht="23.25" customHeight="1">
      <c r="B459" s="1"/>
      <c r="C459" s="135" t="s">
        <v>5</v>
      </c>
      <c r="D459" s="137" t="s">
        <v>40</v>
      </c>
      <c r="E459" s="138" t="s">
        <v>41</v>
      </c>
      <c r="F459" s="137" t="s">
        <v>969</v>
      </c>
      <c r="G459" s="138" t="s">
        <v>970</v>
      </c>
      <c r="I459" s="136" t="s">
        <v>140</v>
      </c>
      <c r="J459" s="348">
        <v>0</v>
      </c>
      <c r="K459" s="349">
        <f t="shared" si="14"/>
        <v>0</v>
      </c>
      <c r="L459" s="349">
        <v>0</v>
      </c>
      <c r="M459" s="349">
        <v>0</v>
      </c>
      <c r="N459" s="349">
        <v>0</v>
      </c>
      <c r="O459" s="349">
        <v>0</v>
      </c>
      <c r="P459" s="349">
        <v>0</v>
      </c>
      <c r="Q459" s="349">
        <v>0</v>
      </c>
      <c r="R459" s="363">
        <v>0</v>
      </c>
      <c r="S459" s="349">
        <v>0</v>
      </c>
      <c r="T459" s="349">
        <v>0</v>
      </c>
      <c r="U459" s="352">
        <v>0</v>
      </c>
    </row>
    <row r="460" spans="1:21" ht="23.25" customHeight="1">
      <c r="B460" s="1"/>
      <c r="C460" s="135" t="s">
        <v>5</v>
      </c>
      <c r="D460" s="137" t="s">
        <v>40</v>
      </c>
      <c r="E460" s="138" t="s">
        <v>41</v>
      </c>
      <c r="F460" s="137" t="s">
        <v>969</v>
      </c>
      <c r="G460" s="138" t="s">
        <v>970</v>
      </c>
      <c r="I460" s="136" t="s">
        <v>141</v>
      </c>
      <c r="J460" s="348">
        <v>76</v>
      </c>
      <c r="K460" s="349">
        <f t="shared" si="14"/>
        <v>1160000</v>
      </c>
      <c r="L460" s="349">
        <v>0</v>
      </c>
      <c r="M460" s="349">
        <v>0</v>
      </c>
      <c r="N460" s="349">
        <v>0</v>
      </c>
      <c r="O460" s="349">
        <v>0</v>
      </c>
      <c r="P460" s="349">
        <v>1160000</v>
      </c>
      <c r="Q460" s="349">
        <v>0</v>
      </c>
      <c r="R460" s="363">
        <v>0</v>
      </c>
      <c r="S460" s="349">
        <v>0</v>
      </c>
      <c r="T460" s="349">
        <v>0</v>
      </c>
      <c r="U460" s="352">
        <v>0</v>
      </c>
    </row>
    <row r="461" spans="1:21" ht="23.25" customHeight="1">
      <c r="B461" s="1"/>
      <c r="C461" s="135" t="s">
        <v>5</v>
      </c>
      <c r="D461" s="137" t="s">
        <v>40</v>
      </c>
      <c r="E461" s="138" t="s">
        <v>41</v>
      </c>
      <c r="F461" s="137" t="s">
        <v>969</v>
      </c>
      <c r="G461" s="138" t="s">
        <v>970</v>
      </c>
      <c r="I461" s="136" t="s">
        <v>142</v>
      </c>
      <c r="J461" s="348">
        <v>76</v>
      </c>
      <c r="K461" s="349">
        <f t="shared" si="14"/>
        <v>1160000</v>
      </c>
      <c r="L461" s="349">
        <v>0</v>
      </c>
      <c r="M461" s="349">
        <v>0</v>
      </c>
      <c r="N461" s="349">
        <v>0</v>
      </c>
      <c r="O461" s="349">
        <v>0</v>
      </c>
      <c r="P461" s="349">
        <v>1160000</v>
      </c>
      <c r="Q461" s="349">
        <v>0</v>
      </c>
      <c r="R461" s="363">
        <v>0</v>
      </c>
      <c r="S461" s="349">
        <v>0</v>
      </c>
      <c r="T461" s="349">
        <v>0</v>
      </c>
      <c r="U461" s="352">
        <v>0</v>
      </c>
    </row>
    <row r="462" spans="1:21" ht="23.25" customHeight="1">
      <c r="B462" s="1"/>
      <c r="C462" s="135" t="s">
        <v>5</v>
      </c>
      <c r="D462" s="137" t="s">
        <v>40</v>
      </c>
      <c r="E462" s="138" t="s">
        <v>41</v>
      </c>
      <c r="F462" s="137" t="s">
        <v>971</v>
      </c>
      <c r="G462" s="138" t="s">
        <v>972</v>
      </c>
      <c r="I462" s="136" t="s">
        <v>140</v>
      </c>
      <c r="J462" s="348">
        <v>328</v>
      </c>
      <c r="K462" s="349">
        <f t="shared" si="14"/>
        <v>45323000</v>
      </c>
      <c r="L462" s="349">
        <v>0</v>
      </c>
      <c r="M462" s="349">
        <v>0</v>
      </c>
      <c r="N462" s="349">
        <v>25100000</v>
      </c>
      <c r="O462" s="349">
        <v>3800000</v>
      </c>
      <c r="P462" s="349">
        <v>16423000</v>
      </c>
      <c r="Q462" s="349">
        <v>0</v>
      </c>
      <c r="R462" s="363">
        <v>0</v>
      </c>
      <c r="S462" s="349">
        <v>0</v>
      </c>
      <c r="T462" s="349">
        <v>0</v>
      </c>
      <c r="U462" s="352">
        <v>0</v>
      </c>
    </row>
    <row r="463" spans="1:21" ht="23.25" customHeight="1">
      <c r="B463" s="1"/>
      <c r="C463" s="135" t="s">
        <v>5</v>
      </c>
      <c r="D463" s="137" t="s">
        <v>40</v>
      </c>
      <c r="E463" s="138" t="s">
        <v>41</v>
      </c>
      <c r="F463" s="137" t="s">
        <v>971</v>
      </c>
      <c r="G463" s="138" t="s">
        <v>972</v>
      </c>
      <c r="I463" s="136" t="s">
        <v>141</v>
      </c>
      <c r="J463" s="348">
        <v>328</v>
      </c>
      <c r="K463" s="349">
        <f t="shared" si="14"/>
        <v>36907400</v>
      </c>
      <c r="L463" s="349">
        <v>0</v>
      </c>
      <c r="M463" s="349">
        <v>0</v>
      </c>
      <c r="N463" s="349">
        <v>20100000</v>
      </c>
      <c r="O463" s="349">
        <v>3250000</v>
      </c>
      <c r="P463" s="349">
        <v>13263000</v>
      </c>
      <c r="Q463" s="349">
        <v>0</v>
      </c>
      <c r="R463" s="363">
        <v>0</v>
      </c>
      <c r="S463" s="349">
        <v>0</v>
      </c>
      <c r="T463" s="349">
        <v>0</v>
      </c>
      <c r="U463" s="352">
        <v>294400</v>
      </c>
    </row>
    <row r="464" spans="1:21" ht="23.25" customHeight="1">
      <c r="B464" s="1"/>
      <c r="C464" s="135" t="s">
        <v>5</v>
      </c>
      <c r="D464" s="137" t="s">
        <v>40</v>
      </c>
      <c r="E464" s="138" t="s">
        <v>41</v>
      </c>
      <c r="F464" s="137" t="s">
        <v>971</v>
      </c>
      <c r="G464" s="138" t="s">
        <v>972</v>
      </c>
      <c r="I464" s="136" t="s">
        <v>142</v>
      </c>
      <c r="J464" s="348">
        <v>270</v>
      </c>
      <c r="K464" s="349">
        <f t="shared" si="14"/>
        <v>35420666</v>
      </c>
      <c r="L464" s="349">
        <v>0</v>
      </c>
      <c r="M464" s="349">
        <v>0</v>
      </c>
      <c r="N464" s="349">
        <v>19163700</v>
      </c>
      <c r="O464" s="349">
        <v>3218237</v>
      </c>
      <c r="P464" s="349">
        <v>12988729</v>
      </c>
      <c r="Q464" s="349">
        <v>0</v>
      </c>
      <c r="R464" s="363">
        <v>0</v>
      </c>
      <c r="S464" s="349">
        <v>0</v>
      </c>
      <c r="T464" s="349">
        <v>0</v>
      </c>
      <c r="U464" s="352">
        <v>50000</v>
      </c>
    </row>
    <row r="465" spans="2:21" ht="23.25" customHeight="1">
      <c r="B465" s="1"/>
      <c r="C465" s="135" t="s">
        <v>5</v>
      </c>
      <c r="D465" s="137" t="s">
        <v>40</v>
      </c>
      <c r="E465" s="138" t="s">
        <v>41</v>
      </c>
      <c r="F465" s="137" t="s">
        <v>973</v>
      </c>
      <c r="G465" s="138" t="s">
        <v>1051</v>
      </c>
      <c r="I465" s="136" t="s">
        <v>140</v>
      </c>
      <c r="J465" s="348">
        <v>4</v>
      </c>
      <c r="K465" s="349">
        <f t="shared" si="14"/>
        <v>22000000</v>
      </c>
      <c r="L465" s="349">
        <v>0</v>
      </c>
      <c r="M465" s="349">
        <v>0</v>
      </c>
      <c r="N465" s="349">
        <v>0</v>
      </c>
      <c r="O465" s="349">
        <v>0</v>
      </c>
      <c r="P465" s="349">
        <v>22000000</v>
      </c>
      <c r="Q465" s="349">
        <v>0</v>
      </c>
      <c r="R465" s="363">
        <v>0</v>
      </c>
      <c r="S465" s="349">
        <v>0</v>
      </c>
      <c r="T465" s="349">
        <v>0</v>
      </c>
      <c r="U465" s="352">
        <v>0</v>
      </c>
    </row>
    <row r="466" spans="2:21" ht="23.25" customHeight="1">
      <c r="B466" s="1"/>
      <c r="C466" s="135" t="s">
        <v>5</v>
      </c>
      <c r="D466" s="137" t="s">
        <v>40</v>
      </c>
      <c r="E466" s="138" t="s">
        <v>41</v>
      </c>
      <c r="F466" s="137" t="s">
        <v>973</v>
      </c>
      <c r="G466" s="138" t="s">
        <v>1051</v>
      </c>
      <c r="I466" s="136" t="s">
        <v>141</v>
      </c>
      <c r="J466" s="348">
        <v>4</v>
      </c>
      <c r="K466" s="349">
        <f t="shared" si="14"/>
        <v>19500000</v>
      </c>
      <c r="L466" s="349">
        <v>0</v>
      </c>
      <c r="M466" s="349">
        <v>0</v>
      </c>
      <c r="N466" s="349">
        <f>3820000+9783250</f>
        <v>13603250</v>
      </c>
      <c r="O466" s="349">
        <v>2271743</v>
      </c>
      <c r="P466" s="349">
        <f>632367+2992640</f>
        <v>3625007</v>
      </c>
      <c r="Q466" s="349">
        <v>0</v>
      </c>
      <c r="R466" s="363">
        <v>0</v>
      </c>
      <c r="S466" s="349">
        <v>0</v>
      </c>
      <c r="T466" s="349">
        <v>0</v>
      </c>
      <c r="U466" s="352">
        <v>0</v>
      </c>
    </row>
    <row r="467" spans="2:21" ht="23.25" customHeight="1">
      <c r="B467" s="1"/>
      <c r="C467" s="135" t="s">
        <v>5</v>
      </c>
      <c r="D467" s="137" t="s">
        <v>40</v>
      </c>
      <c r="E467" s="138" t="s">
        <v>41</v>
      </c>
      <c r="F467" s="137" t="s">
        <v>973</v>
      </c>
      <c r="G467" s="138" t="s">
        <v>1051</v>
      </c>
      <c r="I467" s="136" t="s">
        <v>142</v>
      </c>
      <c r="J467" s="348">
        <v>4</v>
      </c>
      <c r="K467" s="349">
        <f t="shared" si="14"/>
        <v>19179889</v>
      </c>
      <c r="L467" s="349">
        <v>0</v>
      </c>
      <c r="M467" s="349">
        <v>0</v>
      </c>
      <c r="N467" s="349">
        <f>3820000+9783250</f>
        <v>13603250</v>
      </c>
      <c r="O467" s="349">
        <v>2271743</v>
      </c>
      <c r="P467" s="349">
        <f>2732496+572400</f>
        <v>3304896</v>
      </c>
      <c r="Q467" s="349">
        <v>0</v>
      </c>
      <c r="R467" s="363">
        <v>0</v>
      </c>
      <c r="S467" s="349">
        <v>0</v>
      </c>
      <c r="T467" s="349">
        <v>0</v>
      </c>
      <c r="U467" s="352">
        <v>0</v>
      </c>
    </row>
    <row r="468" spans="2:21" ht="23.25" customHeight="1">
      <c r="B468" s="1"/>
      <c r="C468" s="135" t="s">
        <v>5</v>
      </c>
      <c r="D468" s="137" t="s">
        <v>40</v>
      </c>
      <c r="E468" s="138" t="s">
        <v>41</v>
      </c>
      <c r="F468" s="137" t="s">
        <v>975</v>
      </c>
      <c r="G468" s="138" t="s">
        <v>976</v>
      </c>
      <c r="I468" s="136" t="s">
        <v>140</v>
      </c>
      <c r="J468" s="348">
        <v>11500</v>
      </c>
      <c r="K468" s="349">
        <f t="shared" si="14"/>
        <v>32962000</v>
      </c>
      <c r="L468" s="349">
        <v>0</v>
      </c>
      <c r="M468" s="349">
        <v>0</v>
      </c>
      <c r="N468" s="349">
        <v>0</v>
      </c>
      <c r="O468" s="349">
        <v>0</v>
      </c>
      <c r="P468" s="349">
        <v>32962000</v>
      </c>
      <c r="Q468" s="349">
        <v>0</v>
      </c>
      <c r="R468" s="363">
        <v>0</v>
      </c>
      <c r="S468" s="349">
        <v>0</v>
      </c>
      <c r="T468" s="349">
        <v>0</v>
      </c>
      <c r="U468" s="352">
        <v>0</v>
      </c>
    </row>
    <row r="469" spans="2:21" ht="23.25" customHeight="1">
      <c r="B469" s="1"/>
      <c r="C469" s="135" t="s">
        <v>5</v>
      </c>
      <c r="D469" s="137" t="s">
        <v>40</v>
      </c>
      <c r="E469" s="138" t="s">
        <v>41</v>
      </c>
      <c r="F469" s="137" t="s">
        <v>975</v>
      </c>
      <c r="G469" s="138" t="s">
        <v>976</v>
      </c>
      <c r="I469" s="136" t="s">
        <v>141</v>
      </c>
      <c r="J469" s="348">
        <v>11500</v>
      </c>
      <c r="K469" s="349">
        <f t="shared" si="14"/>
        <v>32962000</v>
      </c>
      <c r="L469" s="349">
        <v>0</v>
      </c>
      <c r="M469" s="349">
        <v>0</v>
      </c>
      <c r="N469" s="349">
        <v>0</v>
      </c>
      <c r="O469" s="349">
        <v>0</v>
      </c>
      <c r="P469" s="349">
        <v>32962000</v>
      </c>
      <c r="Q469" s="349">
        <v>0</v>
      </c>
      <c r="R469" s="363">
        <v>0</v>
      </c>
      <c r="S469" s="349">
        <v>0</v>
      </c>
      <c r="T469" s="349">
        <v>0</v>
      </c>
      <c r="U469" s="352">
        <v>0</v>
      </c>
    </row>
    <row r="470" spans="2:21" ht="23.25" customHeight="1">
      <c r="B470" s="1"/>
      <c r="C470" s="135" t="s">
        <v>5</v>
      </c>
      <c r="D470" s="137" t="s">
        <v>40</v>
      </c>
      <c r="E470" s="138" t="s">
        <v>41</v>
      </c>
      <c r="F470" s="137" t="s">
        <v>975</v>
      </c>
      <c r="G470" s="138" t="s">
        <v>976</v>
      </c>
      <c r="I470" s="136" t="s">
        <v>142</v>
      </c>
      <c r="J470" s="348">
        <v>13087</v>
      </c>
      <c r="K470" s="349">
        <f t="shared" si="14"/>
        <v>27110101</v>
      </c>
      <c r="L470" s="349">
        <v>0</v>
      </c>
      <c r="M470" s="349">
        <v>0</v>
      </c>
      <c r="N470" s="349">
        <v>0</v>
      </c>
      <c r="O470" s="349">
        <v>0</v>
      </c>
      <c r="P470" s="349">
        <v>27110101</v>
      </c>
      <c r="Q470" s="349">
        <v>0</v>
      </c>
      <c r="R470" s="363">
        <v>0</v>
      </c>
      <c r="S470" s="349">
        <v>0</v>
      </c>
      <c r="T470" s="349">
        <v>0</v>
      </c>
      <c r="U470" s="352">
        <v>0</v>
      </c>
    </row>
    <row r="471" spans="2:21" ht="23.25" customHeight="1">
      <c r="B471" s="1"/>
      <c r="C471" s="135" t="s">
        <v>5</v>
      </c>
      <c r="D471" s="137" t="s">
        <v>40</v>
      </c>
      <c r="E471" s="138" t="s">
        <v>41</v>
      </c>
      <c r="F471" s="137" t="s">
        <v>977</v>
      </c>
      <c r="G471" s="138" t="s">
        <v>978</v>
      </c>
      <c r="I471" s="136" t="s">
        <v>140</v>
      </c>
      <c r="J471" s="348">
        <v>0</v>
      </c>
      <c r="K471" s="349">
        <f t="shared" si="14"/>
        <v>0</v>
      </c>
      <c r="L471" s="349">
        <v>0</v>
      </c>
      <c r="M471" s="349">
        <v>0</v>
      </c>
      <c r="N471" s="349">
        <v>0</v>
      </c>
      <c r="O471" s="349">
        <v>0</v>
      </c>
      <c r="P471" s="349">
        <v>0</v>
      </c>
      <c r="Q471" s="349">
        <v>0</v>
      </c>
      <c r="R471" s="363">
        <v>0</v>
      </c>
      <c r="S471" s="349">
        <v>0</v>
      </c>
      <c r="T471" s="349">
        <v>0</v>
      </c>
      <c r="U471" s="352">
        <v>0</v>
      </c>
    </row>
    <row r="472" spans="2:21" ht="23.25" customHeight="1">
      <c r="B472" s="1"/>
      <c r="C472" s="135" t="s">
        <v>5</v>
      </c>
      <c r="D472" s="137" t="s">
        <v>40</v>
      </c>
      <c r="E472" s="138" t="s">
        <v>41</v>
      </c>
      <c r="F472" s="137" t="s">
        <v>977</v>
      </c>
      <c r="G472" s="138" t="s">
        <v>978</v>
      </c>
      <c r="I472" s="136" t="s">
        <v>141</v>
      </c>
      <c r="J472" s="348">
        <v>51664</v>
      </c>
      <c r="K472" s="349">
        <f t="shared" si="14"/>
        <v>2348119166</v>
      </c>
      <c r="L472" s="349">
        <v>0</v>
      </c>
      <c r="M472" s="349">
        <v>0</v>
      </c>
      <c r="N472" s="349">
        <v>0</v>
      </c>
      <c r="O472" s="349">
        <v>0</v>
      </c>
      <c r="P472" s="349">
        <v>0</v>
      </c>
      <c r="Q472" s="349">
        <v>0</v>
      </c>
      <c r="R472" s="363">
        <v>0</v>
      </c>
      <c r="S472" s="349">
        <v>0</v>
      </c>
      <c r="T472" s="349">
        <v>0</v>
      </c>
      <c r="U472" s="352">
        <v>2348119166</v>
      </c>
    </row>
    <row r="473" spans="2:21" ht="23.25" customHeight="1">
      <c r="B473" s="1"/>
      <c r="C473" s="135" t="s">
        <v>5</v>
      </c>
      <c r="D473" s="137" t="s">
        <v>40</v>
      </c>
      <c r="E473" s="138" t="s">
        <v>41</v>
      </c>
      <c r="F473" s="137" t="s">
        <v>977</v>
      </c>
      <c r="G473" s="138" t="s">
        <v>978</v>
      </c>
      <c r="I473" s="136" t="s">
        <v>142</v>
      </c>
      <c r="J473" s="348">
        <v>50062</v>
      </c>
      <c r="K473" s="349">
        <f t="shared" si="14"/>
        <v>2187174863</v>
      </c>
      <c r="L473" s="349">
        <v>0</v>
      </c>
      <c r="M473" s="349">
        <v>0</v>
      </c>
      <c r="N473" s="349">
        <v>0</v>
      </c>
      <c r="O473" s="349">
        <v>0</v>
      </c>
      <c r="P473" s="349">
        <v>0</v>
      </c>
      <c r="Q473" s="349">
        <v>0</v>
      </c>
      <c r="R473" s="363">
        <v>0</v>
      </c>
      <c r="S473" s="349">
        <v>0</v>
      </c>
      <c r="T473" s="349">
        <v>0</v>
      </c>
      <c r="U473" s="352">
        <v>2187174863</v>
      </c>
    </row>
    <row r="474" spans="2:21" ht="23.25" customHeight="1">
      <c r="B474" s="1"/>
      <c r="C474" s="135" t="s">
        <v>5</v>
      </c>
      <c r="D474" s="137" t="s">
        <v>40</v>
      </c>
      <c r="E474" s="138" t="s">
        <v>41</v>
      </c>
      <c r="F474" s="137" t="s">
        <v>979</v>
      </c>
      <c r="G474" s="138" t="s">
        <v>980</v>
      </c>
      <c r="I474" s="136" t="s">
        <v>140</v>
      </c>
      <c r="J474" s="348">
        <v>7</v>
      </c>
      <c r="K474" s="349">
        <f t="shared" si="14"/>
        <v>2500000</v>
      </c>
      <c r="L474" s="349">
        <v>0</v>
      </c>
      <c r="M474" s="349">
        <v>0</v>
      </c>
      <c r="N474" s="349">
        <v>0</v>
      </c>
      <c r="O474" s="349">
        <v>0</v>
      </c>
      <c r="P474" s="349">
        <v>2500000</v>
      </c>
      <c r="Q474" s="349">
        <v>0</v>
      </c>
      <c r="R474" s="363">
        <v>0</v>
      </c>
      <c r="S474" s="349">
        <v>0</v>
      </c>
      <c r="T474" s="349">
        <v>0</v>
      </c>
      <c r="U474" s="352">
        <v>0</v>
      </c>
    </row>
    <row r="475" spans="2:21" ht="23.25" customHeight="1">
      <c r="B475" s="1"/>
      <c r="C475" s="135" t="s">
        <v>5</v>
      </c>
      <c r="D475" s="137" t="s">
        <v>40</v>
      </c>
      <c r="E475" s="138" t="s">
        <v>41</v>
      </c>
      <c r="F475" s="137" t="s">
        <v>979</v>
      </c>
      <c r="G475" s="138" t="s">
        <v>980</v>
      </c>
      <c r="I475" s="136" t="s">
        <v>141</v>
      </c>
      <c r="J475" s="348">
        <v>7</v>
      </c>
      <c r="K475" s="349">
        <f t="shared" si="14"/>
        <v>2500000</v>
      </c>
      <c r="L475" s="349">
        <v>0</v>
      </c>
      <c r="M475" s="349">
        <v>0</v>
      </c>
      <c r="N475" s="349">
        <v>0</v>
      </c>
      <c r="O475" s="349">
        <v>0</v>
      </c>
      <c r="P475" s="349">
        <v>2500000</v>
      </c>
      <c r="Q475" s="349">
        <v>0</v>
      </c>
      <c r="R475" s="363">
        <v>0</v>
      </c>
      <c r="S475" s="349">
        <v>0</v>
      </c>
      <c r="T475" s="349">
        <v>0</v>
      </c>
      <c r="U475" s="352">
        <v>0</v>
      </c>
    </row>
    <row r="476" spans="2:21" ht="23.25" customHeight="1">
      <c r="B476" s="1"/>
      <c r="C476" s="135" t="s">
        <v>5</v>
      </c>
      <c r="D476" s="137" t="s">
        <v>40</v>
      </c>
      <c r="E476" s="138" t="s">
        <v>41</v>
      </c>
      <c r="F476" s="137" t="s">
        <v>979</v>
      </c>
      <c r="G476" s="138" t="s">
        <v>980</v>
      </c>
      <c r="I476" s="136" t="s">
        <v>142</v>
      </c>
      <c r="J476" s="348"/>
      <c r="K476" s="349">
        <f t="shared" si="14"/>
        <v>697000</v>
      </c>
      <c r="L476" s="349">
        <v>0</v>
      </c>
      <c r="M476" s="349">
        <v>0</v>
      </c>
      <c r="N476" s="349">
        <v>0</v>
      </c>
      <c r="O476" s="349">
        <v>0</v>
      </c>
      <c r="P476" s="349">
        <v>697000</v>
      </c>
      <c r="Q476" s="349">
        <v>0</v>
      </c>
      <c r="R476" s="363">
        <v>0</v>
      </c>
      <c r="S476" s="349">
        <v>0</v>
      </c>
      <c r="T476" s="349">
        <v>0</v>
      </c>
      <c r="U476" s="352">
        <v>0</v>
      </c>
    </row>
    <row r="477" spans="2:21" ht="23.25" customHeight="1">
      <c r="B477" s="1"/>
      <c r="C477" s="135" t="s">
        <v>5</v>
      </c>
      <c r="D477" s="137" t="s">
        <v>40</v>
      </c>
      <c r="E477" s="138" t="s">
        <v>41</v>
      </c>
      <c r="F477" s="137" t="s">
        <v>981</v>
      </c>
      <c r="G477" s="138" t="s">
        <v>982</v>
      </c>
      <c r="I477" s="136" t="s">
        <v>140</v>
      </c>
      <c r="J477" s="348">
        <v>20000</v>
      </c>
      <c r="K477" s="349">
        <f t="shared" si="14"/>
        <v>8000000</v>
      </c>
      <c r="L477" s="349">
        <v>0</v>
      </c>
      <c r="M477" s="349">
        <v>0</v>
      </c>
      <c r="N477" s="349">
        <v>0</v>
      </c>
      <c r="O477" s="349">
        <v>0</v>
      </c>
      <c r="P477" s="349">
        <v>8000000</v>
      </c>
      <c r="Q477" s="349">
        <v>0</v>
      </c>
      <c r="R477" s="363">
        <v>0</v>
      </c>
      <c r="S477" s="349">
        <v>0</v>
      </c>
      <c r="T477" s="349">
        <v>0</v>
      </c>
      <c r="U477" s="352">
        <v>0</v>
      </c>
    </row>
    <row r="478" spans="2:21" ht="23.25" customHeight="1">
      <c r="B478" s="1"/>
      <c r="C478" s="135" t="s">
        <v>5</v>
      </c>
      <c r="D478" s="137" t="s">
        <v>40</v>
      </c>
      <c r="E478" s="138" t="s">
        <v>41</v>
      </c>
      <c r="F478" s="137" t="s">
        <v>981</v>
      </c>
      <c r="G478" s="138" t="s">
        <v>982</v>
      </c>
      <c r="I478" s="136" t="s">
        <v>141</v>
      </c>
      <c r="J478" s="348">
        <v>0</v>
      </c>
      <c r="K478" s="349">
        <f t="shared" si="14"/>
        <v>0</v>
      </c>
      <c r="L478" s="349">
        <v>0</v>
      </c>
      <c r="M478" s="349">
        <v>0</v>
      </c>
      <c r="N478" s="349">
        <v>0</v>
      </c>
      <c r="O478" s="349">
        <v>0</v>
      </c>
      <c r="P478" s="349">
        <v>0</v>
      </c>
      <c r="Q478" s="349">
        <v>0</v>
      </c>
      <c r="R478" s="363">
        <v>0</v>
      </c>
      <c r="S478" s="349">
        <v>0</v>
      </c>
      <c r="T478" s="349">
        <v>0</v>
      </c>
      <c r="U478" s="352">
        <v>0</v>
      </c>
    </row>
    <row r="479" spans="2:21" ht="23.25" customHeight="1">
      <c r="B479" s="1"/>
      <c r="C479" s="135" t="s">
        <v>5</v>
      </c>
      <c r="D479" s="137" t="s">
        <v>40</v>
      </c>
      <c r="E479" s="138" t="s">
        <v>41</v>
      </c>
      <c r="F479" s="137" t="s">
        <v>981</v>
      </c>
      <c r="G479" s="138" t="s">
        <v>982</v>
      </c>
      <c r="I479" s="136" t="s">
        <v>142</v>
      </c>
      <c r="J479" s="348">
        <v>0</v>
      </c>
      <c r="K479" s="349">
        <f t="shared" si="14"/>
        <v>0</v>
      </c>
      <c r="L479" s="349">
        <v>0</v>
      </c>
      <c r="M479" s="349">
        <v>0</v>
      </c>
      <c r="N479" s="349">
        <v>0</v>
      </c>
      <c r="O479" s="349">
        <v>0</v>
      </c>
      <c r="P479" s="349">
        <v>0</v>
      </c>
      <c r="Q479" s="349">
        <v>0</v>
      </c>
      <c r="R479" s="363">
        <v>0</v>
      </c>
      <c r="S479" s="349">
        <v>0</v>
      </c>
      <c r="T479" s="349">
        <v>0</v>
      </c>
      <c r="U479" s="352">
        <v>0</v>
      </c>
    </row>
    <row r="480" spans="2:21" ht="23.25" customHeight="1">
      <c r="B480" s="1"/>
      <c r="C480" s="135" t="s">
        <v>5</v>
      </c>
      <c r="D480" s="137" t="s">
        <v>40</v>
      </c>
      <c r="E480" s="138" t="s">
        <v>41</v>
      </c>
      <c r="F480" s="137" t="s">
        <v>983</v>
      </c>
      <c r="G480" s="138" t="s">
        <v>984</v>
      </c>
      <c r="I480" s="136" t="s">
        <v>140</v>
      </c>
      <c r="J480" s="348">
        <v>300</v>
      </c>
      <c r="K480" s="349">
        <f t="shared" si="14"/>
        <v>1400000000</v>
      </c>
      <c r="L480" s="349">
        <v>0</v>
      </c>
      <c r="M480" s="349">
        <v>0</v>
      </c>
      <c r="N480" s="349">
        <v>0</v>
      </c>
      <c r="O480" s="349">
        <v>0</v>
      </c>
      <c r="P480" s="349">
        <v>0</v>
      </c>
      <c r="Q480" s="349">
        <v>0</v>
      </c>
      <c r="R480" s="363">
        <v>0</v>
      </c>
      <c r="S480" s="349">
        <v>0</v>
      </c>
      <c r="T480" s="349">
        <v>0</v>
      </c>
      <c r="U480" s="352">
        <v>1400000000</v>
      </c>
    </row>
    <row r="481" spans="2:21" ht="23.25" customHeight="1">
      <c r="B481" s="1"/>
      <c r="C481" s="135" t="s">
        <v>5</v>
      </c>
      <c r="D481" s="137" t="s">
        <v>40</v>
      </c>
      <c r="E481" s="138" t="s">
        <v>41</v>
      </c>
      <c r="F481" s="137" t="s">
        <v>983</v>
      </c>
      <c r="G481" s="138" t="s">
        <v>984</v>
      </c>
      <c r="I481" s="136" t="s">
        <v>141</v>
      </c>
      <c r="J481" s="348">
        <v>227</v>
      </c>
      <c r="K481" s="349">
        <f t="shared" si="14"/>
        <v>682999284</v>
      </c>
      <c r="L481" s="349">
        <v>0</v>
      </c>
      <c r="M481" s="349">
        <v>0</v>
      </c>
      <c r="N481" s="349">
        <v>0</v>
      </c>
      <c r="O481" s="349">
        <v>0</v>
      </c>
      <c r="P481" s="349">
        <v>0</v>
      </c>
      <c r="Q481" s="349">
        <v>0</v>
      </c>
      <c r="R481" s="363">
        <v>0</v>
      </c>
      <c r="S481" s="349">
        <v>0</v>
      </c>
      <c r="T481" s="349">
        <v>0</v>
      </c>
      <c r="U481" s="352">
        <v>682999284</v>
      </c>
    </row>
    <row r="482" spans="2:21" ht="23.25" customHeight="1">
      <c r="B482" s="1"/>
      <c r="C482" s="135" t="s">
        <v>5</v>
      </c>
      <c r="D482" s="137" t="s">
        <v>40</v>
      </c>
      <c r="E482" s="138" t="s">
        <v>41</v>
      </c>
      <c r="F482" s="137" t="s">
        <v>983</v>
      </c>
      <c r="G482" s="138" t="s">
        <v>984</v>
      </c>
      <c r="I482" s="136" t="s">
        <v>142</v>
      </c>
      <c r="J482" s="348">
        <v>200</v>
      </c>
      <c r="K482" s="349">
        <f t="shared" si="14"/>
        <v>390696189</v>
      </c>
      <c r="L482" s="349">
        <v>0</v>
      </c>
      <c r="M482" s="349">
        <v>0</v>
      </c>
      <c r="N482" s="349">
        <v>0</v>
      </c>
      <c r="O482" s="349">
        <v>0</v>
      </c>
      <c r="P482" s="349">
        <v>0</v>
      </c>
      <c r="Q482" s="349">
        <v>0</v>
      </c>
      <c r="R482" s="363">
        <v>0</v>
      </c>
      <c r="S482" s="349">
        <v>0</v>
      </c>
      <c r="T482" s="349">
        <v>0</v>
      </c>
      <c r="U482" s="352">
        <v>390696189</v>
      </c>
    </row>
    <row r="483" spans="2:21" ht="23.25" customHeight="1">
      <c r="B483" s="1"/>
      <c r="C483" s="135" t="s">
        <v>5</v>
      </c>
      <c r="D483" s="137" t="s">
        <v>40</v>
      </c>
      <c r="E483" s="138" t="s">
        <v>41</v>
      </c>
      <c r="F483" s="137" t="s">
        <v>985</v>
      </c>
      <c r="G483" s="138" t="s">
        <v>986</v>
      </c>
      <c r="I483" s="136" t="s">
        <v>140</v>
      </c>
      <c r="J483" s="348">
        <v>1</v>
      </c>
      <c r="K483" s="349">
        <f t="shared" si="14"/>
        <v>10000000</v>
      </c>
      <c r="L483" s="333">
        <v>0</v>
      </c>
      <c r="M483" s="333">
        <v>10000000</v>
      </c>
      <c r="N483" s="333">
        <v>0</v>
      </c>
      <c r="O483" s="333">
        <v>0</v>
      </c>
      <c r="P483" s="333">
        <v>0</v>
      </c>
      <c r="Q483" s="333">
        <v>0</v>
      </c>
      <c r="R483" s="363">
        <v>0</v>
      </c>
      <c r="S483" s="333">
        <v>0</v>
      </c>
      <c r="T483" s="333">
        <v>0</v>
      </c>
      <c r="U483" s="353">
        <v>0</v>
      </c>
    </row>
    <row r="484" spans="2:21" ht="23.25" customHeight="1">
      <c r="B484" s="1"/>
      <c r="C484" s="135" t="s">
        <v>5</v>
      </c>
      <c r="D484" s="137" t="s">
        <v>40</v>
      </c>
      <c r="E484" s="138" t="s">
        <v>41</v>
      </c>
      <c r="F484" s="137" t="s">
        <v>985</v>
      </c>
      <c r="G484" s="138" t="s">
        <v>986</v>
      </c>
      <c r="I484" s="136" t="s">
        <v>141</v>
      </c>
      <c r="J484" s="348">
        <v>1</v>
      </c>
      <c r="K484" s="349">
        <f t="shared" si="14"/>
        <v>8544000</v>
      </c>
      <c r="L484" s="333">
        <v>0</v>
      </c>
      <c r="M484" s="333">
        <v>8544000</v>
      </c>
      <c r="N484" s="333">
        <v>0</v>
      </c>
      <c r="O484" s="333">
        <v>0</v>
      </c>
      <c r="P484" s="333">
        <v>0</v>
      </c>
      <c r="Q484" s="333">
        <v>0</v>
      </c>
      <c r="R484" s="363">
        <v>0</v>
      </c>
      <c r="S484" s="333">
        <v>0</v>
      </c>
      <c r="T484" s="333">
        <v>0</v>
      </c>
      <c r="U484" s="353">
        <v>0</v>
      </c>
    </row>
    <row r="485" spans="2:21" ht="23.25" customHeight="1">
      <c r="B485" s="1"/>
      <c r="C485" s="135" t="s">
        <v>5</v>
      </c>
      <c r="D485" s="137" t="s">
        <v>40</v>
      </c>
      <c r="E485" s="138" t="s">
        <v>41</v>
      </c>
      <c r="F485" s="137" t="s">
        <v>985</v>
      </c>
      <c r="G485" s="138" t="s">
        <v>986</v>
      </c>
      <c r="I485" s="136" t="s">
        <v>142</v>
      </c>
      <c r="J485" s="348">
        <v>1</v>
      </c>
      <c r="K485" s="349">
        <f t="shared" si="14"/>
        <v>8544000</v>
      </c>
      <c r="L485" s="333">
        <v>0</v>
      </c>
      <c r="M485" s="333">
        <v>8544000</v>
      </c>
      <c r="N485" s="333">
        <v>0</v>
      </c>
      <c r="O485" s="333">
        <v>0</v>
      </c>
      <c r="P485" s="333">
        <v>0</v>
      </c>
      <c r="Q485" s="333">
        <v>0</v>
      </c>
      <c r="R485" s="363">
        <v>0</v>
      </c>
      <c r="S485" s="333">
        <v>0</v>
      </c>
      <c r="T485" s="333">
        <v>0</v>
      </c>
      <c r="U485" s="353">
        <v>0</v>
      </c>
    </row>
    <row r="486" spans="2:21" ht="23.25" customHeight="1">
      <c r="B486" s="1"/>
      <c r="C486" s="135" t="s">
        <v>5</v>
      </c>
      <c r="D486" s="137" t="s">
        <v>40</v>
      </c>
      <c r="E486" s="138" t="s">
        <v>41</v>
      </c>
      <c r="F486" s="137" t="s">
        <v>987</v>
      </c>
      <c r="G486" s="138" t="s">
        <v>988</v>
      </c>
      <c r="I486" s="136" t="s">
        <v>140</v>
      </c>
      <c r="J486" s="348">
        <v>1</v>
      </c>
      <c r="K486" s="349">
        <f t="shared" si="14"/>
        <v>7000000</v>
      </c>
      <c r="L486" s="333">
        <v>0</v>
      </c>
      <c r="M486" s="333">
        <v>7000000</v>
      </c>
      <c r="N486" s="333">
        <v>0</v>
      </c>
      <c r="O486" s="333">
        <v>0</v>
      </c>
      <c r="P486" s="333">
        <v>0</v>
      </c>
      <c r="Q486" s="354">
        <v>0</v>
      </c>
      <c r="R486" s="363">
        <v>0</v>
      </c>
      <c r="S486" s="333">
        <v>0</v>
      </c>
      <c r="T486" s="333">
        <v>0</v>
      </c>
      <c r="U486" s="353">
        <v>0</v>
      </c>
    </row>
    <row r="487" spans="2:21" ht="23.25" customHeight="1">
      <c r="B487" s="1"/>
      <c r="C487" s="135" t="s">
        <v>5</v>
      </c>
      <c r="D487" s="137" t="s">
        <v>40</v>
      </c>
      <c r="E487" s="138" t="s">
        <v>41</v>
      </c>
      <c r="F487" s="137" t="s">
        <v>987</v>
      </c>
      <c r="G487" s="138" t="s">
        <v>988</v>
      </c>
      <c r="I487" s="136" t="s">
        <v>141</v>
      </c>
      <c r="J487" s="348">
        <v>1</v>
      </c>
      <c r="K487" s="349">
        <f t="shared" si="14"/>
        <v>7000000</v>
      </c>
      <c r="L487" s="333">
        <v>0</v>
      </c>
      <c r="M487" s="333">
        <v>7000000</v>
      </c>
      <c r="N487" s="333">
        <v>0</v>
      </c>
      <c r="O487" s="333">
        <v>0</v>
      </c>
      <c r="P487" s="333">
        <v>0</v>
      </c>
      <c r="Q487" s="354">
        <v>0</v>
      </c>
      <c r="R487" s="363">
        <v>0</v>
      </c>
      <c r="S487" s="333">
        <v>0</v>
      </c>
      <c r="T487" s="333">
        <v>0</v>
      </c>
      <c r="U487" s="353">
        <v>0</v>
      </c>
    </row>
    <row r="488" spans="2:21" ht="23.25" customHeight="1">
      <c r="B488" s="1"/>
      <c r="C488" s="135" t="s">
        <v>5</v>
      </c>
      <c r="D488" s="137" t="s">
        <v>40</v>
      </c>
      <c r="E488" s="138" t="s">
        <v>41</v>
      </c>
      <c r="F488" s="137" t="s">
        <v>987</v>
      </c>
      <c r="G488" s="138" t="s">
        <v>988</v>
      </c>
      <c r="I488" s="136" t="s">
        <v>142</v>
      </c>
      <c r="J488" s="348">
        <v>1</v>
      </c>
      <c r="K488" s="349">
        <f t="shared" si="14"/>
        <v>5011212</v>
      </c>
      <c r="L488" s="333">
        <v>0</v>
      </c>
      <c r="M488" s="333">
        <v>5011212</v>
      </c>
      <c r="N488" s="333">
        <v>0</v>
      </c>
      <c r="O488" s="333">
        <v>0</v>
      </c>
      <c r="P488" s="333">
        <v>0</v>
      </c>
      <c r="Q488" s="354">
        <v>0</v>
      </c>
      <c r="R488" s="363">
        <v>0</v>
      </c>
      <c r="S488" s="333">
        <v>0</v>
      </c>
      <c r="T488" s="333">
        <v>0</v>
      </c>
      <c r="U488" s="353">
        <v>0</v>
      </c>
    </row>
    <row r="489" spans="2:21" ht="23.25" customHeight="1">
      <c r="B489" s="1"/>
      <c r="C489" s="135" t="s">
        <v>5</v>
      </c>
      <c r="D489" s="137" t="s">
        <v>40</v>
      </c>
      <c r="E489" s="138" t="s">
        <v>41</v>
      </c>
      <c r="F489" s="137" t="s">
        <v>989</v>
      </c>
      <c r="G489" s="138" t="s">
        <v>990</v>
      </c>
      <c r="I489" s="136" t="s">
        <v>140</v>
      </c>
      <c r="J489" s="348">
        <v>1</v>
      </c>
      <c r="K489" s="349">
        <f t="shared" si="14"/>
        <v>33190000</v>
      </c>
      <c r="L489" s="333">
        <v>0</v>
      </c>
      <c r="M489" s="333">
        <v>33190000</v>
      </c>
      <c r="N489" s="333">
        <v>0</v>
      </c>
      <c r="O489" s="333">
        <v>0</v>
      </c>
      <c r="P489" s="333">
        <v>0</v>
      </c>
      <c r="Q489" s="333">
        <v>0</v>
      </c>
      <c r="R489" s="363">
        <v>0</v>
      </c>
      <c r="S489" s="333">
        <v>0</v>
      </c>
      <c r="T489" s="333">
        <v>0</v>
      </c>
      <c r="U489" s="353">
        <v>0</v>
      </c>
    </row>
    <row r="490" spans="2:21" ht="23.25" customHeight="1">
      <c r="B490" s="1"/>
      <c r="C490" s="135" t="s">
        <v>5</v>
      </c>
      <c r="D490" s="137" t="s">
        <v>40</v>
      </c>
      <c r="E490" s="138" t="s">
        <v>41</v>
      </c>
      <c r="F490" s="137" t="s">
        <v>989</v>
      </c>
      <c r="G490" s="138" t="s">
        <v>990</v>
      </c>
      <c r="I490" s="136" t="s">
        <v>141</v>
      </c>
      <c r="J490" s="348">
        <v>0</v>
      </c>
      <c r="K490" s="349">
        <f t="shared" si="14"/>
        <v>0</v>
      </c>
      <c r="L490" s="333">
        <v>0</v>
      </c>
      <c r="M490" s="333">
        <v>0</v>
      </c>
      <c r="N490" s="333">
        <v>0</v>
      </c>
      <c r="O490" s="333">
        <v>0</v>
      </c>
      <c r="P490" s="333">
        <v>0</v>
      </c>
      <c r="Q490" s="333">
        <v>0</v>
      </c>
      <c r="R490" s="363">
        <v>0</v>
      </c>
      <c r="S490" s="333">
        <v>0</v>
      </c>
      <c r="T490" s="333">
        <v>0</v>
      </c>
      <c r="U490" s="353">
        <v>0</v>
      </c>
    </row>
    <row r="491" spans="2:21" ht="23.25" customHeight="1">
      <c r="B491" s="1"/>
      <c r="C491" s="135" t="s">
        <v>5</v>
      </c>
      <c r="D491" s="137" t="s">
        <v>40</v>
      </c>
      <c r="E491" s="138" t="s">
        <v>41</v>
      </c>
      <c r="F491" s="137" t="s">
        <v>989</v>
      </c>
      <c r="G491" s="138" t="s">
        <v>990</v>
      </c>
      <c r="I491" s="136" t="s">
        <v>142</v>
      </c>
      <c r="J491" s="348">
        <v>0</v>
      </c>
      <c r="K491" s="349">
        <f t="shared" si="14"/>
        <v>0</v>
      </c>
      <c r="L491" s="333">
        <v>0</v>
      </c>
      <c r="M491" s="333">
        <v>0</v>
      </c>
      <c r="N491" s="333">
        <v>0</v>
      </c>
      <c r="O491" s="333">
        <v>0</v>
      </c>
      <c r="P491" s="333">
        <v>0</v>
      </c>
      <c r="Q491" s="333">
        <v>0</v>
      </c>
      <c r="R491" s="363">
        <v>0</v>
      </c>
      <c r="S491" s="333">
        <v>0</v>
      </c>
      <c r="T491" s="333">
        <v>0</v>
      </c>
      <c r="U491" s="353">
        <v>0</v>
      </c>
    </row>
    <row r="492" spans="2:21" ht="23.25" customHeight="1">
      <c r="B492" s="1"/>
      <c r="C492" s="135" t="s">
        <v>5</v>
      </c>
      <c r="D492" s="137" t="s">
        <v>40</v>
      </c>
      <c r="E492" s="138" t="s">
        <v>41</v>
      </c>
      <c r="F492" s="137" t="s">
        <v>991</v>
      </c>
      <c r="G492" s="138" t="s">
        <v>1057</v>
      </c>
      <c r="I492" s="136" t="s">
        <v>140</v>
      </c>
      <c r="J492" s="348">
        <v>1</v>
      </c>
      <c r="K492" s="349">
        <f t="shared" si="14"/>
        <v>50000000</v>
      </c>
      <c r="L492" s="333">
        <v>0</v>
      </c>
      <c r="M492" s="333">
        <v>50000000</v>
      </c>
      <c r="N492" s="333">
        <v>0</v>
      </c>
      <c r="O492" s="333">
        <v>0</v>
      </c>
      <c r="P492" s="333">
        <v>0</v>
      </c>
      <c r="Q492" s="333">
        <v>0</v>
      </c>
      <c r="R492" s="363">
        <v>0</v>
      </c>
      <c r="S492" s="333">
        <v>0</v>
      </c>
      <c r="T492" s="333">
        <v>0</v>
      </c>
      <c r="U492" s="353">
        <v>0</v>
      </c>
    </row>
    <row r="493" spans="2:21" ht="23.25" customHeight="1">
      <c r="B493" s="1"/>
      <c r="C493" s="135" t="s">
        <v>5</v>
      </c>
      <c r="D493" s="137" t="s">
        <v>40</v>
      </c>
      <c r="E493" s="138" t="s">
        <v>41</v>
      </c>
      <c r="F493" s="137" t="s">
        <v>991</v>
      </c>
      <c r="G493" s="138" t="s">
        <v>1057</v>
      </c>
      <c r="I493" s="136" t="s">
        <v>141</v>
      </c>
      <c r="J493" s="348">
        <v>0</v>
      </c>
      <c r="K493" s="349">
        <f t="shared" si="14"/>
        <v>0</v>
      </c>
      <c r="L493" s="333">
        <v>0</v>
      </c>
      <c r="M493" s="333">
        <v>0</v>
      </c>
      <c r="N493" s="333">
        <v>0</v>
      </c>
      <c r="O493" s="333">
        <v>0</v>
      </c>
      <c r="P493" s="333">
        <v>0</v>
      </c>
      <c r="Q493" s="333">
        <v>0</v>
      </c>
      <c r="R493" s="363">
        <v>0</v>
      </c>
      <c r="S493" s="333">
        <v>0</v>
      </c>
      <c r="T493" s="333">
        <v>0</v>
      </c>
      <c r="U493" s="353">
        <v>0</v>
      </c>
    </row>
    <row r="494" spans="2:21" ht="23.25" customHeight="1">
      <c r="B494" s="1"/>
      <c r="C494" s="135" t="s">
        <v>5</v>
      </c>
      <c r="D494" s="137" t="s">
        <v>40</v>
      </c>
      <c r="E494" s="138" t="s">
        <v>41</v>
      </c>
      <c r="F494" s="137" t="s">
        <v>991</v>
      </c>
      <c r="G494" s="138" t="s">
        <v>1057</v>
      </c>
      <c r="I494" s="136" t="s">
        <v>142</v>
      </c>
      <c r="J494" s="348">
        <v>0</v>
      </c>
      <c r="K494" s="349">
        <f t="shared" si="14"/>
        <v>0</v>
      </c>
      <c r="L494" s="333">
        <v>0</v>
      </c>
      <c r="M494" s="333">
        <v>0</v>
      </c>
      <c r="N494" s="333">
        <v>0</v>
      </c>
      <c r="O494" s="333">
        <v>0</v>
      </c>
      <c r="P494" s="333">
        <v>0</v>
      </c>
      <c r="Q494" s="333">
        <v>0</v>
      </c>
      <c r="R494" s="363">
        <v>0</v>
      </c>
      <c r="S494" s="333">
        <v>0</v>
      </c>
      <c r="T494" s="333">
        <v>0</v>
      </c>
      <c r="U494" s="353">
        <v>0</v>
      </c>
    </row>
    <row r="495" spans="2:21" ht="23.25" customHeight="1">
      <c r="B495" s="1"/>
      <c r="C495" s="135" t="s">
        <v>5</v>
      </c>
      <c r="D495" s="137" t="s">
        <v>40</v>
      </c>
      <c r="E495" s="138" t="s">
        <v>41</v>
      </c>
      <c r="F495" s="137" t="s">
        <v>993</v>
      </c>
      <c r="G495" s="138" t="s">
        <v>994</v>
      </c>
      <c r="I495" s="136" t="s">
        <v>140</v>
      </c>
      <c r="J495" s="348">
        <v>1</v>
      </c>
      <c r="K495" s="349">
        <f t="shared" si="14"/>
        <v>8500000</v>
      </c>
      <c r="L495" s="333">
        <v>0</v>
      </c>
      <c r="M495" s="333">
        <v>8500000</v>
      </c>
      <c r="N495" s="333">
        <v>0</v>
      </c>
      <c r="O495" s="333">
        <v>0</v>
      </c>
      <c r="P495" s="333">
        <v>0</v>
      </c>
      <c r="Q495" s="333">
        <v>0</v>
      </c>
      <c r="R495" s="363">
        <v>0</v>
      </c>
      <c r="S495" s="333">
        <v>0</v>
      </c>
      <c r="T495" s="333">
        <v>0</v>
      </c>
      <c r="U495" s="353">
        <v>0</v>
      </c>
    </row>
    <row r="496" spans="2:21" ht="23.25" customHeight="1">
      <c r="B496" s="1"/>
      <c r="C496" s="135" t="s">
        <v>5</v>
      </c>
      <c r="D496" s="137" t="s">
        <v>40</v>
      </c>
      <c r="E496" s="138" t="s">
        <v>41</v>
      </c>
      <c r="F496" s="137" t="s">
        <v>993</v>
      </c>
      <c r="G496" s="138" t="s">
        <v>994</v>
      </c>
      <c r="I496" s="136" t="s">
        <v>141</v>
      </c>
      <c r="J496" s="348">
        <v>1</v>
      </c>
      <c r="K496" s="349">
        <f t="shared" si="14"/>
        <v>8280000</v>
      </c>
      <c r="L496" s="333">
        <v>0</v>
      </c>
      <c r="M496" s="333">
        <v>8280000</v>
      </c>
      <c r="N496" s="333">
        <v>0</v>
      </c>
      <c r="O496" s="333">
        <v>0</v>
      </c>
      <c r="P496" s="333">
        <v>0</v>
      </c>
      <c r="Q496" s="333">
        <v>0</v>
      </c>
      <c r="R496" s="363">
        <v>0</v>
      </c>
      <c r="S496" s="333">
        <v>0</v>
      </c>
      <c r="T496" s="333">
        <v>0</v>
      </c>
      <c r="U496" s="353">
        <v>0</v>
      </c>
    </row>
    <row r="497" spans="2:21" ht="23.25" customHeight="1">
      <c r="B497" s="1"/>
      <c r="C497" s="135" t="s">
        <v>5</v>
      </c>
      <c r="D497" s="137" t="s">
        <v>40</v>
      </c>
      <c r="E497" s="138" t="s">
        <v>41</v>
      </c>
      <c r="F497" s="137" t="s">
        <v>993</v>
      </c>
      <c r="G497" s="138" t="s">
        <v>994</v>
      </c>
      <c r="I497" s="136" t="s">
        <v>142</v>
      </c>
      <c r="J497" s="348">
        <v>1</v>
      </c>
      <c r="K497" s="349">
        <f t="shared" si="14"/>
        <v>8280000</v>
      </c>
      <c r="L497" s="333">
        <v>0</v>
      </c>
      <c r="M497" s="333">
        <v>8280000</v>
      </c>
      <c r="N497" s="333">
        <v>0</v>
      </c>
      <c r="O497" s="333">
        <v>0</v>
      </c>
      <c r="P497" s="333">
        <v>0</v>
      </c>
      <c r="Q497" s="333">
        <v>0</v>
      </c>
      <c r="R497" s="363">
        <v>0</v>
      </c>
      <c r="S497" s="333">
        <v>0</v>
      </c>
      <c r="T497" s="333">
        <v>0</v>
      </c>
      <c r="U497" s="353">
        <v>0</v>
      </c>
    </row>
    <row r="498" spans="2:21" ht="23.25" customHeight="1">
      <c r="B498" s="1"/>
      <c r="C498" s="135" t="s">
        <v>5</v>
      </c>
      <c r="D498" s="137" t="s">
        <v>40</v>
      </c>
      <c r="E498" s="138" t="s">
        <v>41</v>
      </c>
      <c r="F498" s="137" t="s">
        <v>995</v>
      </c>
      <c r="G498" s="138" t="s">
        <v>1058</v>
      </c>
      <c r="I498" s="136" t="s">
        <v>140</v>
      </c>
      <c r="J498" s="348">
        <v>1</v>
      </c>
      <c r="K498" s="349">
        <f t="shared" si="14"/>
        <v>192408000</v>
      </c>
      <c r="L498" s="333">
        <v>0</v>
      </c>
      <c r="M498" s="333">
        <v>192408000</v>
      </c>
      <c r="N498" s="333">
        <v>0</v>
      </c>
      <c r="O498" s="333">
        <v>0</v>
      </c>
      <c r="P498" s="333">
        <v>0</v>
      </c>
      <c r="Q498" s="333">
        <v>0</v>
      </c>
      <c r="R498" s="363">
        <v>0</v>
      </c>
      <c r="S498" s="333">
        <v>0</v>
      </c>
      <c r="T498" s="333">
        <v>0</v>
      </c>
      <c r="U498" s="353">
        <v>0</v>
      </c>
    </row>
    <row r="499" spans="2:21" ht="23.25" customHeight="1">
      <c r="B499" s="1"/>
      <c r="C499" s="135" t="s">
        <v>5</v>
      </c>
      <c r="D499" s="137" t="s">
        <v>40</v>
      </c>
      <c r="E499" s="138" t="s">
        <v>41</v>
      </c>
      <c r="F499" s="137" t="s">
        <v>995</v>
      </c>
      <c r="G499" s="138" t="s">
        <v>1058</v>
      </c>
      <c r="I499" s="136" t="s">
        <v>141</v>
      </c>
      <c r="J499" s="348">
        <v>1</v>
      </c>
      <c r="K499" s="349">
        <f t="shared" si="14"/>
        <v>192408000</v>
      </c>
      <c r="L499" s="333">
        <v>0</v>
      </c>
      <c r="M499" s="333">
        <v>192408000</v>
      </c>
      <c r="N499" s="333">
        <v>0</v>
      </c>
      <c r="O499" s="333">
        <v>0</v>
      </c>
      <c r="P499" s="333">
        <v>0</v>
      </c>
      <c r="Q499" s="333">
        <v>0</v>
      </c>
      <c r="R499" s="363">
        <v>0</v>
      </c>
      <c r="S499" s="333">
        <v>0</v>
      </c>
      <c r="T499" s="333">
        <v>0</v>
      </c>
      <c r="U499" s="353">
        <v>0</v>
      </c>
    </row>
    <row r="500" spans="2:21" ht="23.25" customHeight="1">
      <c r="B500" s="1"/>
      <c r="C500" s="135" t="s">
        <v>5</v>
      </c>
      <c r="D500" s="137" t="s">
        <v>40</v>
      </c>
      <c r="E500" s="138" t="s">
        <v>41</v>
      </c>
      <c r="F500" s="137" t="s">
        <v>995</v>
      </c>
      <c r="G500" s="138" t="s">
        <v>1058</v>
      </c>
      <c r="I500" s="136" t="s">
        <v>142</v>
      </c>
      <c r="J500" s="348">
        <v>1</v>
      </c>
      <c r="K500" s="349">
        <f t="shared" si="14"/>
        <v>192408000</v>
      </c>
      <c r="L500" s="333">
        <v>0</v>
      </c>
      <c r="M500" s="333">
        <v>192408000</v>
      </c>
      <c r="N500" s="333">
        <v>0</v>
      </c>
      <c r="O500" s="333">
        <v>0</v>
      </c>
      <c r="P500" s="333">
        <v>0</v>
      </c>
      <c r="Q500" s="333">
        <v>0</v>
      </c>
      <c r="R500" s="363">
        <v>0</v>
      </c>
      <c r="S500" s="333">
        <v>0</v>
      </c>
      <c r="T500" s="333">
        <v>0</v>
      </c>
      <c r="U500" s="353">
        <v>0</v>
      </c>
    </row>
    <row r="501" spans="2:21" ht="23.25" customHeight="1">
      <c r="B501" s="1"/>
      <c r="C501" s="135" t="s">
        <v>5</v>
      </c>
      <c r="D501" s="137" t="s">
        <v>40</v>
      </c>
      <c r="E501" s="138" t="s">
        <v>41</v>
      </c>
      <c r="F501" s="137" t="s">
        <v>997</v>
      </c>
      <c r="G501" s="138" t="s">
        <v>998</v>
      </c>
      <c r="I501" s="136" t="s">
        <v>140</v>
      </c>
      <c r="J501" s="348">
        <v>1</v>
      </c>
      <c r="K501" s="349">
        <f t="shared" si="14"/>
        <v>1200000</v>
      </c>
      <c r="L501" s="333">
        <v>0</v>
      </c>
      <c r="M501" s="333">
        <v>1200000</v>
      </c>
      <c r="N501" s="333">
        <v>0</v>
      </c>
      <c r="O501" s="333">
        <v>0</v>
      </c>
      <c r="P501" s="333">
        <v>0</v>
      </c>
      <c r="Q501" s="333">
        <v>0</v>
      </c>
      <c r="R501" s="363">
        <v>0</v>
      </c>
      <c r="S501" s="333">
        <v>0</v>
      </c>
      <c r="T501" s="333">
        <v>0</v>
      </c>
      <c r="U501" s="353">
        <v>0</v>
      </c>
    </row>
    <row r="502" spans="2:21" ht="23.25" customHeight="1">
      <c r="B502" s="1"/>
      <c r="C502" s="135" t="s">
        <v>5</v>
      </c>
      <c r="D502" s="137" t="s">
        <v>40</v>
      </c>
      <c r="E502" s="138" t="s">
        <v>41</v>
      </c>
      <c r="F502" s="137" t="s">
        <v>997</v>
      </c>
      <c r="G502" s="138" t="s">
        <v>998</v>
      </c>
      <c r="I502" s="136" t="s">
        <v>141</v>
      </c>
      <c r="J502" s="348">
        <v>1</v>
      </c>
      <c r="K502" s="349">
        <f t="shared" si="14"/>
        <v>1006000</v>
      </c>
      <c r="L502" s="333">
        <v>0</v>
      </c>
      <c r="M502" s="333">
        <v>1006000</v>
      </c>
      <c r="N502" s="333">
        <v>0</v>
      </c>
      <c r="O502" s="333">
        <v>0</v>
      </c>
      <c r="P502" s="333">
        <v>0</v>
      </c>
      <c r="Q502" s="333">
        <v>0</v>
      </c>
      <c r="R502" s="363">
        <v>0</v>
      </c>
      <c r="S502" s="333">
        <v>0</v>
      </c>
      <c r="T502" s="333">
        <v>0</v>
      </c>
      <c r="U502" s="353">
        <v>0</v>
      </c>
    </row>
    <row r="503" spans="2:21" ht="23.25" customHeight="1">
      <c r="B503" s="1"/>
      <c r="C503" s="135" t="s">
        <v>5</v>
      </c>
      <c r="D503" s="137" t="s">
        <v>40</v>
      </c>
      <c r="E503" s="138" t="s">
        <v>41</v>
      </c>
      <c r="F503" s="137" t="s">
        <v>997</v>
      </c>
      <c r="G503" s="138" t="s">
        <v>998</v>
      </c>
      <c r="I503" s="136" t="s">
        <v>142</v>
      </c>
      <c r="J503" s="348">
        <v>1</v>
      </c>
      <c r="K503" s="349">
        <f t="shared" si="14"/>
        <v>1005463</v>
      </c>
      <c r="L503" s="333">
        <v>0</v>
      </c>
      <c r="M503" s="333">
        <v>1005463</v>
      </c>
      <c r="N503" s="333">
        <v>0</v>
      </c>
      <c r="O503" s="333">
        <v>0</v>
      </c>
      <c r="P503" s="333">
        <v>0</v>
      </c>
      <c r="Q503" s="333">
        <v>0</v>
      </c>
      <c r="R503" s="363">
        <v>0</v>
      </c>
      <c r="S503" s="333">
        <v>0</v>
      </c>
      <c r="T503" s="333">
        <v>0</v>
      </c>
      <c r="U503" s="353">
        <v>0</v>
      </c>
    </row>
    <row r="504" spans="2:21" ht="23.25" customHeight="1">
      <c r="B504" s="1"/>
      <c r="C504" s="135" t="s">
        <v>5</v>
      </c>
      <c r="D504" s="137" t="s">
        <v>40</v>
      </c>
      <c r="E504" s="138" t="s">
        <v>41</v>
      </c>
      <c r="F504" s="137" t="s">
        <v>999</v>
      </c>
      <c r="G504" s="138" t="s">
        <v>1000</v>
      </c>
      <c r="I504" s="136" t="s">
        <v>140</v>
      </c>
      <c r="J504" s="348">
        <v>1</v>
      </c>
      <c r="K504" s="349">
        <f t="shared" si="14"/>
        <v>3560000</v>
      </c>
      <c r="L504" s="333">
        <v>0</v>
      </c>
      <c r="M504" s="333">
        <v>3560000</v>
      </c>
      <c r="N504" s="333">
        <v>0</v>
      </c>
      <c r="O504" s="333">
        <v>0</v>
      </c>
      <c r="P504" s="333">
        <v>0</v>
      </c>
      <c r="Q504" s="333">
        <v>0</v>
      </c>
      <c r="R504" s="363">
        <v>0</v>
      </c>
      <c r="S504" s="333">
        <v>0</v>
      </c>
      <c r="T504" s="333">
        <v>0</v>
      </c>
      <c r="U504" s="353">
        <v>0</v>
      </c>
    </row>
    <row r="505" spans="2:21" ht="23.25" customHeight="1">
      <c r="B505" s="1"/>
      <c r="C505" s="135" t="s">
        <v>5</v>
      </c>
      <c r="D505" s="137" t="s">
        <v>40</v>
      </c>
      <c r="E505" s="138" t="s">
        <v>41</v>
      </c>
      <c r="F505" s="137" t="s">
        <v>999</v>
      </c>
      <c r="G505" s="138" t="s">
        <v>1000</v>
      </c>
      <c r="I505" s="136" t="s">
        <v>141</v>
      </c>
      <c r="J505" s="348">
        <v>1</v>
      </c>
      <c r="K505" s="349">
        <f t="shared" si="14"/>
        <v>3560000</v>
      </c>
      <c r="L505" s="333">
        <v>0</v>
      </c>
      <c r="M505" s="333">
        <v>3560000</v>
      </c>
      <c r="N505" s="333">
        <v>0</v>
      </c>
      <c r="O505" s="333">
        <v>0</v>
      </c>
      <c r="P505" s="333">
        <v>0</v>
      </c>
      <c r="Q505" s="333">
        <v>0</v>
      </c>
      <c r="R505" s="363">
        <v>0</v>
      </c>
      <c r="S505" s="333">
        <v>0</v>
      </c>
      <c r="T505" s="333">
        <v>0</v>
      </c>
      <c r="U505" s="353">
        <v>0</v>
      </c>
    </row>
    <row r="506" spans="2:21" ht="23.25" customHeight="1">
      <c r="B506" s="1"/>
      <c r="C506" s="135" t="s">
        <v>5</v>
      </c>
      <c r="D506" s="137" t="s">
        <v>40</v>
      </c>
      <c r="E506" s="138" t="s">
        <v>41</v>
      </c>
      <c r="F506" s="137" t="s">
        <v>999</v>
      </c>
      <c r="G506" s="138" t="s">
        <v>1000</v>
      </c>
      <c r="I506" s="136" t="s">
        <v>142</v>
      </c>
      <c r="J506" s="348">
        <v>1</v>
      </c>
      <c r="K506" s="349">
        <f t="shared" si="14"/>
        <v>3237600</v>
      </c>
      <c r="L506" s="333">
        <v>0</v>
      </c>
      <c r="M506" s="333">
        <v>3237600</v>
      </c>
      <c r="N506" s="333">
        <v>0</v>
      </c>
      <c r="O506" s="333">
        <v>0</v>
      </c>
      <c r="P506" s="333">
        <v>0</v>
      </c>
      <c r="Q506" s="333">
        <v>0</v>
      </c>
      <c r="R506" s="363">
        <v>0</v>
      </c>
      <c r="S506" s="333">
        <v>0</v>
      </c>
      <c r="T506" s="333">
        <v>0</v>
      </c>
      <c r="U506" s="353">
        <v>0</v>
      </c>
    </row>
    <row r="507" spans="2:21" ht="23.25" customHeight="1">
      <c r="B507" s="1"/>
      <c r="C507" s="135" t="s">
        <v>5</v>
      </c>
      <c r="D507" s="137" t="s">
        <v>40</v>
      </c>
      <c r="E507" s="138" t="s">
        <v>41</v>
      </c>
      <c r="F507" s="137" t="s">
        <v>388</v>
      </c>
      <c r="G507" s="138" t="s">
        <v>389</v>
      </c>
      <c r="I507" s="136" t="s">
        <v>140</v>
      </c>
      <c r="J507" s="348">
        <v>1</v>
      </c>
      <c r="K507" s="349">
        <f t="shared" si="14"/>
        <v>30000000</v>
      </c>
      <c r="L507" s="333">
        <v>0</v>
      </c>
      <c r="M507" s="333">
        <v>30000000</v>
      </c>
      <c r="N507" s="333">
        <v>0</v>
      </c>
      <c r="O507" s="333">
        <v>0</v>
      </c>
      <c r="P507" s="333">
        <v>0</v>
      </c>
      <c r="Q507" s="333">
        <v>0</v>
      </c>
      <c r="R507" s="363">
        <v>0</v>
      </c>
      <c r="S507" s="333">
        <v>0</v>
      </c>
      <c r="T507" s="333">
        <v>0</v>
      </c>
      <c r="U507" s="353">
        <v>0</v>
      </c>
    </row>
    <row r="508" spans="2:21" ht="23.25" customHeight="1">
      <c r="B508" s="1"/>
      <c r="C508" s="135" t="s">
        <v>5</v>
      </c>
      <c r="D508" s="137" t="s">
        <v>40</v>
      </c>
      <c r="E508" s="138" t="s">
        <v>41</v>
      </c>
      <c r="F508" s="137" t="s">
        <v>388</v>
      </c>
      <c r="G508" s="138" t="s">
        <v>389</v>
      </c>
      <c r="I508" s="136" t="s">
        <v>141</v>
      </c>
      <c r="J508" s="348">
        <v>0</v>
      </c>
      <c r="K508" s="349">
        <f t="shared" si="14"/>
        <v>0</v>
      </c>
      <c r="L508" s="333">
        <v>0</v>
      </c>
      <c r="M508" s="333">
        <v>0</v>
      </c>
      <c r="N508" s="333">
        <v>0</v>
      </c>
      <c r="O508" s="333">
        <v>0</v>
      </c>
      <c r="P508" s="333">
        <v>0</v>
      </c>
      <c r="Q508" s="333">
        <v>0</v>
      </c>
      <c r="R508" s="363">
        <v>0</v>
      </c>
      <c r="S508" s="333">
        <v>0</v>
      </c>
      <c r="T508" s="333">
        <v>0</v>
      </c>
      <c r="U508" s="353">
        <v>0</v>
      </c>
    </row>
    <row r="509" spans="2:21" ht="23.25" customHeight="1">
      <c r="B509" s="1"/>
      <c r="C509" s="135" t="s">
        <v>5</v>
      </c>
      <c r="D509" s="137" t="s">
        <v>40</v>
      </c>
      <c r="E509" s="138" t="s">
        <v>41</v>
      </c>
      <c r="F509" s="137" t="s">
        <v>388</v>
      </c>
      <c r="G509" s="138" t="s">
        <v>389</v>
      </c>
      <c r="I509" s="136" t="s">
        <v>142</v>
      </c>
      <c r="J509" s="348">
        <v>0</v>
      </c>
      <c r="K509" s="349">
        <f t="shared" si="14"/>
        <v>0</v>
      </c>
      <c r="L509" s="333">
        <v>0</v>
      </c>
      <c r="M509" s="333">
        <v>0</v>
      </c>
      <c r="N509" s="333">
        <v>0</v>
      </c>
      <c r="O509" s="333">
        <v>0</v>
      </c>
      <c r="P509" s="333">
        <v>0</v>
      </c>
      <c r="Q509" s="333">
        <v>0</v>
      </c>
      <c r="R509" s="363">
        <v>0</v>
      </c>
      <c r="S509" s="333">
        <v>0</v>
      </c>
      <c r="T509" s="333">
        <v>0</v>
      </c>
      <c r="U509" s="353">
        <v>0</v>
      </c>
    </row>
    <row r="510" spans="2:21" ht="23.25" customHeight="1">
      <c r="B510" s="1"/>
      <c r="C510" s="135" t="s">
        <v>5</v>
      </c>
      <c r="D510" s="137" t="s">
        <v>40</v>
      </c>
      <c r="E510" s="138" t="s">
        <v>41</v>
      </c>
      <c r="F510" s="137" t="s">
        <v>1003</v>
      </c>
      <c r="G510" s="138" t="s">
        <v>1004</v>
      </c>
      <c r="I510" s="136" t="s">
        <v>140</v>
      </c>
      <c r="J510" s="348">
        <v>1</v>
      </c>
      <c r="K510" s="349">
        <f t="shared" si="14"/>
        <v>7448000</v>
      </c>
      <c r="L510" s="333">
        <v>0</v>
      </c>
      <c r="M510" s="333">
        <v>7448000</v>
      </c>
      <c r="N510" s="333">
        <v>0</v>
      </c>
      <c r="O510" s="333">
        <v>0</v>
      </c>
      <c r="P510" s="333">
        <v>0</v>
      </c>
      <c r="Q510" s="333">
        <v>0</v>
      </c>
      <c r="R510" s="363">
        <v>0</v>
      </c>
      <c r="S510" s="333">
        <v>0</v>
      </c>
      <c r="T510" s="333">
        <v>0</v>
      </c>
      <c r="U510" s="353">
        <v>0</v>
      </c>
    </row>
    <row r="511" spans="2:21" ht="23.25" customHeight="1">
      <c r="B511" s="1"/>
      <c r="C511" s="135" t="s">
        <v>5</v>
      </c>
      <c r="D511" s="137" t="s">
        <v>40</v>
      </c>
      <c r="E511" s="138" t="s">
        <v>41</v>
      </c>
      <c r="F511" s="137" t="s">
        <v>1003</v>
      </c>
      <c r="G511" s="138" t="s">
        <v>1004</v>
      </c>
      <c r="I511" s="136" t="s">
        <v>141</v>
      </c>
      <c r="J511" s="348">
        <v>0</v>
      </c>
      <c r="K511" s="349">
        <f t="shared" si="14"/>
        <v>0</v>
      </c>
      <c r="L511" s="333">
        <v>0</v>
      </c>
      <c r="M511" s="333">
        <v>0</v>
      </c>
      <c r="N511" s="333">
        <v>0</v>
      </c>
      <c r="O511" s="333">
        <v>0</v>
      </c>
      <c r="P511" s="333">
        <v>0</v>
      </c>
      <c r="Q511" s="333">
        <v>0</v>
      </c>
      <c r="R511" s="363">
        <v>0</v>
      </c>
      <c r="S511" s="333">
        <v>0</v>
      </c>
      <c r="T511" s="333">
        <v>0</v>
      </c>
      <c r="U511" s="353">
        <v>0</v>
      </c>
    </row>
    <row r="512" spans="2:21" ht="23.25" customHeight="1">
      <c r="B512" s="1"/>
      <c r="C512" s="135" t="s">
        <v>5</v>
      </c>
      <c r="D512" s="137" t="s">
        <v>40</v>
      </c>
      <c r="E512" s="138" t="s">
        <v>41</v>
      </c>
      <c r="F512" s="137" t="s">
        <v>1003</v>
      </c>
      <c r="G512" s="138" t="s">
        <v>1004</v>
      </c>
      <c r="I512" s="136" t="s">
        <v>142</v>
      </c>
      <c r="J512" s="348">
        <v>0</v>
      </c>
      <c r="K512" s="349">
        <f t="shared" si="14"/>
        <v>0</v>
      </c>
      <c r="L512" s="333">
        <v>0</v>
      </c>
      <c r="M512" s="333">
        <v>0</v>
      </c>
      <c r="N512" s="333">
        <v>0</v>
      </c>
      <c r="O512" s="333">
        <v>0</v>
      </c>
      <c r="P512" s="333">
        <v>0</v>
      </c>
      <c r="Q512" s="333">
        <v>0</v>
      </c>
      <c r="R512" s="363">
        <v>0</v>
      </c>
      <c r="S512" s="333">
        <v>0</v>
      </c>
      <c r="T512" s="333">
        <v>0</v>
      </c>
      <c r="U512" s="353">
        <v>0</v>
      </c>
    </row>
    <row r="513" spans="2:21" ht="23.25" customHeight="1">
      <c r="B513" s="1"/>
      <c r="C513" s="135" t="s">
        <v>5</v>
      </c>
      <c r="D513" s="137" t="s">
        <v>40</v>
      </c>
      <c r="E513" s="138" t="s">
        <v>41</v>
      </c>
      <c r="F513" s="137" t="s">
        <v>1021</v>
      </c>
      <c r="G513" s="138" t="s">
        <v>1061</v>
      </c>
      <c r="I513" s="136" t="s">
        <v>140</v>
      </c>
      <c r="J513" s="334">
        <v>1</v>
      </c>
      <c r="K513" s="349">
        <f t="shared" si="14"/>
        <v>1040100000</v>
      </c>
      <c r="L513" s="349">
        <v>0</v>
      </c>
      <c r="M513" s="349">
        <v>1040100000</v>
      </c>
      <c r="N513" s="349">
        <v>0</v>
      </c>
      <c r="O513" s="349">
        <v>0</v>
      </c>
      <c r="P513" s="349">
        <v>0</v>
      </c>
      <c r="Q513" s="349">
        <v>0</v>
      </c>
      <c r="R513" s="363">
        <v>0</v>
      </c>
      <c r="S513" s="349">
        <v>0</v>
      </c>
      <c r="T513" s="349">
        <v>0</v>
      </c>
      <c r="U513" s="352">
        <v>0</v>
      </c>
    </row>
    <row r="514" spans="2:21" ht="23.25" customHeight="1">
      <c r="B514" s="1"/>
      <c r="C514" s="135" t="s">
        <v>5</v>
      </c>
      <c r="D514" s="137" t="s">
        <v>40</v>
      </c>
      <c r="E514" s="138" t="s">
        <v>41</v>
      </c>
      <c r="F514" s="137" t="s">
        <v>1021</v>
      </c>
      <c r="G514" s="138" t="s">
        <v>1061</v>
      </c>
      <c r="I514" s="136" t="s">
        <v>141</v>
      </c>
      <c r="J514" s="334">
        <v>1</v>
      </c>
      <c r="K514" s="349">
        <f t="shared" si="14"/>
        <v>97363000</v>
      </c>
      <c r="L514" s="349">
        <v>0</v>
      </c>
      <c r="M514" s="349">
        <v>97363000</v>
      </c>
      <c r="N514" s="349">
        <v>0</v>
      </c>
      <c r="O514" s="349">
        <v>0</v>
      </c>
      <c r="P514" s="349">
        <v>0</v>
      </c>
      <c r="Q514" s="349">
        <v>0</v>
      </c>
      <c r="R514" s="363">
        <v>0</v>
      </c>
      <c r="S514" s="349">
        <v>0</v>
      </c>
      <c r="T514" s="349">
        <v>0</v>
      </c>
      <c r="U514" s="352">
        <v>0</v>
      </c>
    </row>
    <row r="515" spans="2:21" ht="23.25" customHeight="1">
      <c r="B515" s="1"/>
      <c r="C515" s="135" t="s">
        <v>5</v>
      </c>
      <c r="D515" s="137" t="s">
        <v>40</v>
      </c>
      <c r="E515" s="138" t="s">
        <v>41</v>
      </c>
      <c r="F515" s="137" t="s">
        <v>1021</v>
      </c>
      <c r="G515" s="138" t="s">
        <v>1061</v>
      </c>
      <c r="I515" s="136" t="s">
        <v>142</v>
      </c>
      <c r="J515" s="334">
        <v>1</v>
      </c>
      <c r="K515" s="349">
        <f t="shared" si="14"/>
        <v>50263120</v>
      </c>
      <c r="L515" s="349">
        <v>0</v>
      </c>
      <c r="M515" s="333">
        <v>50263120</v>
      </c>
      <c r="N515" s="349">
        <v>0</v>
      </c>
      <c r="O515" s="349">
        <v>0</v>
      </c>
      <c r="P515" s="349">
        <v>0</v>
      </c>
      <c r="Q515" s="349">
        <v>0</v>
      </c>
      <c r="R515" s="363">
        <v>0</v>
      </c>
      <c r="S515" s="349">
        <v>0</v>
      </c>
      <c r="T515" s="349">
        <v>0</v>
      </c>
      <c r="U515" s="352">
        <v>0</v>
      </c>
    </row>
    <row r="516" spans="2:21" ht="23.25" customHeight="1">
      <c r="B516" s="1"/>
      <c r="C516" s="135" t="s">
        <v>5</v>
      </c>
      <c r="D516" s="137" t="s">
        <v>40</v>
      </c>
      <c r="E516" s="138" t="s">
        <v>41</v>
      </c>
      <c r="F516" s="137" t="s">
        <v>1005</v>
      </c>
      <c r="G516" s="138" t="s">
        <v>1006</v>
      </c>
      <c r="I516" s="136" t="s">
        <v>140</v>
      </c>
      <c r="J516" s="334">
        <v>1</v>
      </c>
      <c r="K516" s="349">
        <f t="shared" si="14"/>
        <v>25000000</v>
      </c>
      <c r="L516" s="349">
        <v>25000000</v>
      </c>
      <c r="M516" s="349">
        <v>0</v>
      </c>
      <c r="N516" s="349">
        <v>0</v>
      </c>
      <c r="O516" s="349">
        <v>0</v>
      </c>
      <c r="P516" s="349">
        <v>0</v>
      </c>
      <c r="Q516" s="349">
        <v>0</v>
      </c>
      <c r="R516" s="363">
        <v>0</v>
      </c>
      <c r="S516" s="349">
        <v>0</v>
      </c>
      <c r="T516" s="349">
        <v>0</v>
      </c>
      <c r="U516" s="352">
        <v>0</v>
      </c>
    </row>
    <row r="517" spans="2:21" ht="23.25" customHeight="1">
      <c r="B517" s="1"/>
      <c r="C517" s="135" t="s">
        <v>5</v>
      </c>
      <c r="D517" s="137" t="s">
        <v>40</v>
      </c>
      <c r="E517" s="138" t="s">
        <v>41</v>
      </c>
      <c r="F517" s="137" t="s">
        <v>1005</v>
      </c>
      <c r="G517" s="138" t="s">
        <v>1006</v>
      </c>
      <c r="I517" s="136" t="s">
        <v>141</v>
      </c>
      <c r="J517" s="334">
        <v>1</v>
      </c>
      <c r="K517" s="349">
        <f t="shared" si="14"/>
        <v>19542000</v>
      </c>
      <c r="L517" s="349">
        <v>19542000</v>
      </c>
      <c r="M517" s="349">
        <v>0</v>
      </c>
      <c r="N517" s="349">
        <v>0</v>
      </c>
      <c r="O517" s="349">
        <v>0</v>
      </c>
      <c r="P517" s="349">
        <v>0</v>
      </c>
      <c r="Q517" s="349">
        <v>0</v>
      </c>
      <c r="R517" s="363">
        <v>0</v>
      </c>
      <c r="S517" s="349">
        <v>0</v>
      </c>
      <c r="T517" s="349">
        <v>0</v>
      </c>
      <c r="U517" s="352">
        <v>0</v>
      </c>
    </row>
    <row r="518" spans="2:21" ht="23.25" customHeight="1">
      <c r="B518" s="1"/>
      <c r="C518" s="135" t="s">
        <v>5</v>
      </c>
      <c r="D518" s="137" t="s">
        <v>40</v>
      </c>
      <c r="E518" s="138" t="s">
        <v>41</v>
      </c>
      <c r="F518" s="137" t="s">
        <v>1005</v>
      </c>
      <c r="G518" s="138" t="s">
        <v>1006</v>
      </c>
      <c r="I518" s="136" t="s">
        <v>142</v>
      </c>
      <c r="J518" s="334">
        <v>1</v>
      </c>
      <c r="K518" s="349">
        <f t="shared" ref="K518:K563" si="15">SUM(L518:U518)</f>
        <v>19542000</v>
      </c>
      <c r="L518" s="349">
        <v>19542000</v>
      </c>
      <c r="M518" s="349">
        <v>0</v>
      </c>
      <c r="N518" s="349">
        <v>0</v>
      </c>
      <c r="O518" s="349">
        <v>0</v>
      </c>
      <c r="P518" s="349">
        <v>0</v>
      </c>
      <c r="Q518" s="349">
        <v>0</v>
      </c>
      <c r="R518" s="363">
        <v>0</v>
      </c>
      <c r="S518" s="349">
        <v>0</v>
      </c>
      <c r="T518" s="349">
        <v>0</v>
      </c>
      <c r="U518" s="352">
        <v>0</v>
      </c>
    </row>
    <row r="519" spans="2:21" ht="23.25" customHeight="1">
      <c r="B519" s="1"/>
      <c r="C519" s="135" t="s">
        <v>5</v>
      </c>
      <c r="D519" s="137" t="s">
        <v>40</v>
      </c>
      <c r="E519" s="138" t="s">
        <v>41</v>
      </c>
      <c r="F519" s="137" t="s">
        <v>1007</v>
      </c>
      <c r="G519" s="138" t="s">
        <v>1008</v>
      </c>
      <c r="I519" s="136" t="s">
        <v>140</v>
      </c>
      <c r="J519" s="334">
        <v>1</v>
      </c>
      <c r="K519" s="349">
        <f t="shared" si="15"/>
        <v>37274000</v>
      </c>
      <c r="L519" s="349">
        <v>0</v>
      </c>
      <c r="M519" s="349">
        <v>37274000</v>
      </c>
      <c r="N519" s="349">
        <v>0</v>
      </c>
      <c r="O519" s="349">
        <v>0</v>
      </c>
      <c r="P519" s="349">
        <v>0</v>
      </c>
      <c r="Q519" s="349">
        <v>0</v>
      </c>
      <c r="R519" s="363">
        <v>0</v>
      </c>
      <c r="S519" s="349">
        <v>0</v>
      </c>
      <c r="T519" s="349">
        <v>0</v>
      </c>
      <c r="U519" s="352">
        <v>0</v>
      </c>
    </row>
    <row r="520" spans="2:21" ht="23.25" customHeight="1">
      <c r="B520" s="1"/>
      <c r="C520" s="135" t="s">
        <v>5</v>
      </c>
      <c r="D520" s="137" t="s">
        <v>40</v>
      </c>
      <c r="E520" s="138" t="s">
        <v>41</v>
      </c>
      <c r="F520" s="137" t="s">
        <v>1007</v>
      </c>
      <c r="G520" s="138" t="s">
        <v>1008</v>
      </c>
      <c r="I520" s="136" t="s">
        <v>141</v>
      </c>
      <c r="J520" s="334">
        <v>0</v>
      </c>
      <c r="K520" s="349">
        <f t="shared" si="15"/>
        <v>0</v>
      </c>
      <c r="L520" s="349">
        <v>0</v>
      </c>
      <c r="M520" s="349">
        <v>0</v>
      </c>
      <c r="N520" s="349">
        <v>0</v>
      </c>
      <c r="O520" s="349">
        <v>0</v>
      </c>
      <c r="P520" s="349">
        <v>0</v>
      </c>
      <c r="Q520" s="349">
        <v>0</v>
      </c>
      <c r="R520" s="363">
        <v>0</v>
      </c>
      <c r="S520" s="349">
        <v>0</v>
      </c>
      <c r="T520" s="349">
        <v>0</v>
      </c>
      <c r="U520" s="352">
        <v>0</v>
      </c>
    </row>
    <row r="521" spans="2:21" ht="23.25" customHeight="1">
      <c r="B521" s="1"/>
      <c r="C521" s="135" t="s">
        <v>5</v>
      </c>
      <c r="D521" s="137" t="s">
        <v>40</v>
      </c>
      <c r="E521" s="138" t="s">
        <v>41</v>
      </c>
      <c r="F521" s="137" t="s">
        <v>1007</v>
      </c>
      <c r="G521" s="138" t="s">
        <v>1008</v>
      </c>
      <c r="I521" s="136" t="s">
        <v>142</v>
      </c>
      <c r="J521" s="334">
        <v>0</v>
      </c>
      <c r="K521" s="349">
        <f t="shared" si="15"/>
        <v>0</v>
      </c>
      <c r="L521" s="349">
        <v>0</v>
      </c>
      <c r="M521" s="349">
        <v>0</v>
      </c>
      <c r="N521" s="349">
        <v>0</v>
      </c>
      <c r="O521" s="349">
        <v>0</v>
      </c>
      <c r="P521" s="349">
        <v>0</v>
      </c>
      <c r="Q521" s="349">
        <v>0</v>
      </c>
      <c r="R521" s="363">
        <v>0</v>
      </c>
      <c r="S521" s="349">
        <v>0</v>
      </c>
      <c r="T521" s="349">
        <v>0</v>
      </c>
      <c r="U521" s="352">
        <v>0</v>
      </c>
    </row>
    <row r="522" spans="2:21" ht="23.25" customHeight="1">
      <c r="B522" s="1"/>
      <c r="C522" s="135" t="s">
        <v>5</v>
      </c>
      <c r="D522" s="137" t="s">
        <v>40</v>
      </c>
      <c r="E522" s="138" t="s">
        <v>41</v>
      </c>
      <c r="F522" s="137" t="s">
        <v>1023</v>
      </c>
      <c r="G522" s="138" t="s">
        <v>1063</v>
      </c>
      <c r="I522" s="136" t="s">
        <v>140</v>
      </c>
      <c r="J522" s="334">
        <v>1</v>
      </c>
      <c r="K522" s="349">
        <f t="shared" si="15"/>
        <v>2545000</v>
      </c>
      <c r="L522" s="349">
        <v>0</v>
      </c>
      <c r="M522" s="349">
        <v>2545000</v>
      </c>
      <c r="N522" s="349">
        <v>0</v>
      </c>
      <c r="O522" s="349">
        <v>0</v>
      </c>
      <c r="P522" s="349">
        <v>0</v>
      </c>
      <c r="Q522" s="349">
        <v>0</v>
      </c>
      <c r="R522" s="363">
        <v>0</v>
      </c>
      <c r="S522" s="349">
        <v>0</v>
      </c>
      <c r="T522" s="349">
        <v>0</v>
      </c>
      <c r="U522" s="352">
        <v>0</v>
      </c>
    </row>
    <row r="523" spans="2:21" ht="23.25" customHeight="1">
      <c r="B523" s="1"/>
      <c r="C523" s="135" t="s">
        <v>5</v>
      </c>
      <c r="D523" s="137" t="s">
        <v>40</v>
      </c>
      <c r="E523" s="138" t="s">
        <v>41</v>
      </c>
      <c r="F523" s="137" t="s">
        <v>1023</v>
      </c>
      <c r="G523" s="138" t="s">
        <v>1063</v>
      </c>
      <c r="I523" s="136" t="s">
        <v>141</v>
      </c>
      <c r="J523" s="334">
        <v>1</v>
      </c>
      <c r="K523" s="349">
        <f t="shared" si="15"/>
        <v>2545000</v>
      </c>
      <c r="L523" s="349">
        <v>0</v>
      </c>
      <c r="M523" s="349">
        <v>2545000</v>
      </c>
      <c r="N523" s="349">
        <v>0</v>
      </c>
      <c r="O523" s="349">
        <v>0</v>
      </c>
      <c r="P523" s="349">
        <v>0</v>
      </c>
      <c r="Q523" s="349">
        <v>0</v>
      </c>
      <c r="R523" s="363">
        <v>0</v>
      </c>
      <c r="S523" s="349">
        <v>0</v>
      </c>
      <c r="T523" s="349">
        <v>0</v>
      </c>
      <c r="U523" s="352">
        <v>0</v>
      </c>
    </row>
    <row r="524" spans="2:21" ht="23.25" customHeight="1">
      <c r="B524" s="1"/>
      <c r="C524" s="135" t="s">
        <v>5</v>
      </c>
      <c r="D524" s="137" t="s">
        <v>40</v>
      </c>
      <c r="E524" s="138" t="s">
        <v>41</v>
      </c>
      <c r="F524" s="137" t="s">
        <v>1023</v>
      </c>
      <c r="G524" s="138" t="s">
        <v>1063</v>
      </c>
      <c r="I524" s="136" t="s">
        <v>142</v>
      </c>
      <c r="J524" s="348">
        <v>1</v>
      </c>
      <c r="K524" s="349">
        <f t="shared" si="15"/>
        <v>1935201</v>
      </c>
      <c r="L524" s="349">
        <v>0</v>
      </c>
      <c r="M524" s="333">
        <v>1935201</v>
      </c>
      <c r="N524" s="349">
        <v>0</v>
      </c>
      <c r="O524" s="349">
        <v>0</v>
      </c>
      <c r="P524" s="349">
        <v>0</v>
      </c>
      <c r="Q524" s="349">
        <v>0</v>
      </c>
      <c r="R524" s="363">
        <v>0</v>
      </c>
      <c r="S524" s="349">
        <v>0</v>
      </c>
      <c r="T524" s="349">
        <v>0</v>
      </c>
      <c r="U524" s="352">
        <v>0</v>
      </c>
    </row>
    <row r="525" spans="2:21" ht="23.25" customHeight="1">
      <c r="B525" s="1"/>
      <c r="C525" s="135" t="s">
        <v>5</v>
      </c>
      <c r="D525" s="137" t="s">
        <v>40</v>
      </c>
      <c r="E525" s="138" t="s">
        <v>41</v>
      </c>
      <c r="F525" s="137" t="s">
        <v>1025</v>
      </c>
      <c r="G525" s="138" t="s">
        <v>1064</v>
      </c>
      <c r="I525" s="136" t="s">
        <v>140</v>
      </c>
      <c r="J525" s="334">
        <v>1</v>
      </c>
      <c r="K525" s="349">
        <f t="shared" si="15"/>
        <v>5000000</v>
      </c>
      <c r="L525" s="349">
        <v>0</v>
      </c>
      <c r="M525" s="349">
        <v>5000000</v>
      </c>
      <c r="N525" s="349">
        <v>0</v>
      </c>
      <c r="O525" s="349">
        <v>0</v>
      </c>
      <c r="P525" s="349">
        <v>0</v>
      </c>
      <c r="Q525" s="349">
        <v>0</v>
      </c>
      <c r="R525" s="363">
        <v>0</v>
      </c>
      <c r="S525" s="349">
        <v>0</v>
      </c>
      <c r="T525" s="349">
        <v>0</v>
      </c>
      <c r="U525" s="352">
        <v>0</v>
      </c>
    </row>
    <row r="526" spans="2:21" ht="23.25" customHeight="1">
      <c r="B526" s="1"/>
      <c r="C526" s="135" t="s">
        <v>5</v>
      </c>
      <c r="D526" s="137" t="s">
        <v>40</v>
      </c>
      <c r="E526" s="138" t="s">
        <v>41</v>
      </c>
      <c r="F526" s="137" t="s">
        <v>1025</v>
      </c>
      <c r="G526" s="138" t="s">
        <v>1064</v>
      </c>
      <c r="I526" s="136" t="s">
        <v>141</v>
      </c>
      <c r="J526" s="334">
        <v>0</v>
      </c>
      <c r="K526" s="349">
        <f t="shared" si="15"/>
        <v>0</v>
      </c>
      <c r="L526" s="349">
        <v>0</v>
      </c>
      <c r="M526" s="349">
        <v>0</v>
      </c>
      <c r="N526" s="349">
        <v>0</v>
      </c>
      <c r="O526" s="349">
        <v>0</v>
      </c>
      <c r="P526" s="349">
        <v>0</v>
      </c>
      <c r="Q526" s="349">
        <v>0</v>
      </c>
      <c r="R526" s="363">
        <v>0</v>
      </c>
      <c r="S526" s="349">
        <v>0</v>
      </c>
      <c r="T526" s="349">
        <v>0</v>
      </c>
      <c r="U526" s="352">
        <v>0</v>
      </c>
    </row>
    <row r="527" spans="2:21" ht="23.25" customHeight="1">
      <c r="B527" s="1"/>
      <c r="C527" s="135" t="s">
        <v>5</v>
      </c>
      <c r="D527" s="137" t="s">
        <v>40</v>
      </c>
      <c r="E527" s="138" t="s">
        <v>41</v>
      </c>
      <c r="F527" s="137" t="s">
        <v>1025</v>
      </c>
      <c r="G527" s="138" t="s">
        <v>1064</v>
      </c>
      <c r="I527" s="136" t="s">
        <v>142</v>
      </c>
      <c r="J527" s="334">
        <v>0</v>
      </c>
      <c r="K527" s="349">
        <f t="shared" si="15"/>
        <v>83966</v>
      </c>
      <c r="L527" s="349">
        <v>0</v>
      </c>
      <c r="M527" s="349">
        <v>83966</v>
      </c>
      <c r="N527" s="349">
        <v>0</v>
      </c>
      <c r="O527" s="349">
        <v>0</v>
      </c>
      <c r="P527" s="349">
        <v>0</v>
      </c>
      <c r="Q527" s="349">
        <v>0</v>
      </c>
      <c r="R527" s="363">
        <v>0</v>
      </c>
      <c r="S527" s="349">
        <v>0</v>
      </c>
      <c r="T527" s="349">
        <v>0</v>
      </c>
      <c r="U527" s="352">
        <v>0</v>
      </c>
    </row>
    <row r="528" spans="2:21" ht="23.25" customHeight="1">
      <c r="B528" s="1"/>
      <c r="C528" s="135" t="s">
        <v>5</v>
      </c>
      <c r="D528" s="137" t="s">
        <v>40</v>
      </c>
      <c r="E528" s="138" t="s">
        <v>41</v>
      </c>
      <c r="F528" s="137" t="s">
        <v>1027</v>
      </c>
      <c r="G528" s="138" t="s">
        <v>1028</v>
      </c>
      <c r="I528" s="136" t="s">
        <v>140</v>
      </c>
      <c r="J528" s="334">
        <v>1</v>
      </c>
      <c r="K528" s="349">
        <f t="shared" si="15"/>
        <v>5000000</v>
      </c>
      <c r="L528" s="349">
        <v>0</v>
      </c>
      <c r="M528" s="349">
        <v>5000000</v>
      </c>
      <c r="N528" s="349">
        <v>0</v>
      </c>
      <c r="O528" s="349">
        <v>0</v>
      </c>
      <c r="P528" s="349">
        <v>0</v>
      </c>
      <c r="Q528" s="349">
        <v>0</v>
      </c>
      <c r="R528" s="363">
        <v>0</v>
      </c>
      <c r="S528" s="349">
        <v>0</v>
      </c>
      <c r="T528" s="349">
        <v>0</v>
      </c>
      <c r="U528" s="352">
        <v>0</v>
      </c>
    </row>
    <row r="529" spans="2:21" ht="23.25" customHeight="1">
      <c r="B529" s="1"/>
      <c r="C529" s="135" t="s">
        <v>5</v>
      </c>
      <c r="D529" s="137" t="s">
        <v>40</v>
      </c>
      <c r="E529" s="138" t="s">
        <v>41</v>
      </c>
      <c r="F529" s="137" t="s">
        <v>1027</v>
      </c>
      <c r="G529" s="138" t="s">
        <v>1028</v>
      </c>
      <c r="I529" s="136" t="s">
        <v>141</v>
      </c>
      <c r="J529" s="334">
        <v>0</v>
      </c>
      <c r="K529" s="349">
        <f t="shared" si="15"/>
        <v>0</v>
      </c>
      <c r="L529" s="349">
        <v>0</v>
      </c>
      <c r="M529" s="349">
        <v>0</v>
      </c>
      <c r="N529" s="349">
        <v>0</v>
      </c>
      <c r="O529" s="349">
        <v>0</v>
      </c>
      <c r="P529" s="349">
        <v>0</v>
      </c>
      <c r="Q529" s="349">
        <v>0</v>
      </c>
      <c r="R529" s="363">
        <v>0</v>
      </c>
      <c r="S529" s="349">
        <v>0</v>
      </c>
      <c r="T529" s="349">
        <v>0</v>
      </c>
      <c r="U529" s="352">
        <v>0</v>
      </c>
    </row>
    <row r="530" spans="2:21" ht="23.25" customHeight="1">
      <c r="B530" s="1"/>
      <c r="C530" s="135" t="s">
        <v>5</v>
      </c>
      <c r="D530" s="137" t="s">
        <v>40</v>
      </c>
      <c r="E530" s="138" t="s">
        <v>41</v>
      </c>
      <c r="F530" s="137" t="s">
        <v>1027</v>
      </c>
      <c r="G530" s="138" t="s">
        <v>1028</v>
      </c>
      <c r="I530" s="136" t="s">
        <v>142</v>
      </c>
      <c r="J530" s="334">
        <v>0</v>
      </c>
      <c r="K530" s="349">
        <f t="shared" si="15"/>
        <v>65989</v>
      </c>
      <c r="L530" s="349">
        <v>0</v>
      </c>
      <c r="M530" s="349">
        <v>65989</v>
      </c>
      <c r="N530" s="349">
        <v>0</v>
      </c>
      <c r="O530" s="349">
        <v>0</v>
      </c>
      <c r="P530" s="349">
        <v>0</v>
      </c>
      <c r="Q530" s="349">
        <v>0</v>
      </c>
      <c r="R530" s="363">
        <v>0</v>
      </c>
      <c r="S530" s="349">
        <v>0</v>
      </c>
      <c r="T530" s="349">
        <v>0</v>
      </c>
      <c r="U530" s="352">
        <v>0</v>
      </c>
    </row>
    <row r="531" spans="2:21" ht="23.25" customHeight="1">
      <c r="B531" s="1"/>
      <c r="C531" s="135" t="s">
        <v>5</v>
      </c>
      <c r="D531" s="137" t="s">
        <v>40</v>
      </c>
      <c r="E531" s="138" t="s">
        <v>41</v>
      </c>
      <c r="F531" s="137" t="s">
        <v>1029</v>
      </c>
      <c r="G531" s="138" t="s">
        <v>1030</v>
      </c>
      <c r="I531" s="136" t="s">
        <v>140</v>
      </c>
      <c r="J531" s="334">
        <v>1</v>
      </c>
      <c r="K531" s="349">
        <f t="shared" si="15"/>
        <v>5000000</v>
      </c>
      <c r="L531" s="349">
        <v>0</v>
      </c>
      <c r="M531" s="349">
        <v>5000000</v>
      </c>
      <c r="N531" s="349">
        <v>0</v>
      </c>
      <c r="O531" s="349">
        <v>0</v>
      </c>
      <c r="P531" s="349">
        <v>0</v>
      </c>
      <c r="Q531" s="349">
        <v>0</v>
      </c>
      <c r="R531" s="363">
        <v>0</v>
      </c>
      <c r="S531" s="349">
        <v>0</v>
      </c>
      <c r="T531" s="349">
        <v>0</v>
      </c>
      <c r="U531" s="352">
        <v>0</v>
      </c>
    </row>
    <row r="532" spans="2:21" ht="23.25" customHeight="1">
      <c r="B532" s="1"/>
      <c r="C532" s="135" t="s">
        <v>5</v>
      </c>
      <c r="D532" s="137" t="s">
        <v>40</v>
      </c>
      <c r="E532" s="138" t="s">
        <v>41</v>
      </c>
      <c r="F532" s="137" t="s">
        <v>1029</v>
      </c>
      <c r="G532" s="138" t="s">
        <v>1030</v>
      </c>
      <c r="I532" s="136" t="s">
        <v>141</v>
      </c>
      <c r="J532" s="334">
        <v>0</v>
      </c>
      <c r="K532" s="349">
        <f t="shared" si="15"/>
        <v>0</v>
      </c>
      <c r="L532" s="349">
        <v>0</v>
      </c>
      <c r="M532" s="349">
        <v>0</v>
      </c>
      <c r="N532" s="349">
        <v>0</v>
      </c>
      <c r="O532" s="349">
        <v>0</v>
      </c>
      <c r="P532" s="349">
        <v>0</v>
      </c>
      <c r="Q532" s="349">
        <v>0</v>
      </c>
      <c r="R532" s="363">
        <v>0</v>
      </c>
      <c r="S532" s="349">
        <v>0</v>
      </c>
      <c r="T532" s="349">
        <v>0</v>
      </c>
      <c r="U532" s="352">
        <v>0</v>
      </c>
    </row>
    <row r="533" spans="2:21" ht="23.25" customHeight="1">
      <c r="B533" s="1"/>
      <c r="C533" s="135" t="s">
        <v>5</v>
      </c>
      <c r="D533" s="137" t="s">
        <v>40</v>
      </c>
      <c r="E533" s="138" t="s">
        <v>41</v>
      </c>
      <c r="F533" s="137" t="s">
        <v>1029</v>
      </c>
      <c r="G533" s="138" t="s">
        <v>1030</v>
      </c>
      <c r="I533" s="136" t="s">
        <v>142</v>
      </c>
      <c r="J533" s="334">
        <v>0</v>
      </c>
      <c r="K533" s="349">
        <f t="shared" si="15"/>
        <v>0</v>
      </c>
      <c r="L533" s="349">
        <v>0</v>
      </c>
      <c r="M533" s="349">
        <v>0</v>
      </c>
      <c r="N533" s="349">
        <v>0</v>
      </c>
      <c r="O533" s="349">
        <v>0</v>
      </c>
      <c r="P533" s="349">
        <v>0</v>
      </c>
      <c r="Q533" s="349">
        <v>0</v>
      </c>
      <c r="R533" s="363">
        <v>0</v>
      </c>
      <c r="S533" s="349">
        <v>0</v>
      </c>
      <c r="T533" s="349">
        <v>0</v>
      </c>
      <c r="U533" s="352">
        <v>0</v>
      </c>
    </row>
    <row r="534" spans="2:21" ht="23.25" customHeight="1">
      <c r="B534" s="1"/>
      <c r="C534" s="135" t="s">
        <v>5</v>
      </c>
      <c r="D534" s="137" t="s">
        <v>40</v>
      </c>
      <c r="E534" s="138" t="s">
        <v>41</v>
      </c>
      <c r="F534" s="137" t="s">
        <v>1031</v>
      </c>
      <c r="G534" s="138" t="s">
        <v>1067</v>
      </c>
      <c r="I534" s="136" t="s">
        <v>140</v>
      </c>
      <c r="J534" s="334">
        <v>1</v>
      </c>
      <c r="K534" s="349">
        <f t="shared" si="15"/>
        <v>87500000</v>
      </c>
      <c r="L534" s="349">
        <v>0</v>
      </c>
      <c r="M534" s="349">
        <v>87500000</v>
      </c>
      <c r="N534" s="349">
        <v>0</v>
      </c>
      <c r="O534" s="349">
        <v>0</v>
      </c>
      <c r="P534" s="349">
        <v>0</v>
      </c>
      <c r="Q534" s="349">
        <v>0</v>
      </c>
      <c r="R534" s="363">
        <v>0</v>
      </c>
      <c r="S534" s="349">
        <v>0</v>
      </c>
      <c r="T534" s="349">
        <v>0</v>
      </c>
      <c r="U534" s="352">
        <v>0</v>
      </c>
    </row>
    <row r="535" spans="2:21" ht="23.25" customHeight="1">
      <c r="B535" s="1"/>
      <c r="C535" s="135" t="s">
        <v>5</v>
      </c>
      <c r="D535" s="137" t="s">
        <v>40</v>
      </c>
      <c r="E535" s="138" t="s">
        <v>41</v>
      </c>
      <c r="F535" s="137" t="s">
        <v>1031</v>
      </c>
      <c r="G535" s="138" t="s">
        <v>1067</v>
      </c>
      <c r="I535" s="136" t="s">
        <v>141</v>
      </c>
      <c r="J535" s="334">
        <v>1</v>
      </c>
      <c r="K535" s="349">
        <f t="shared" si="15"/>
        <v>87500000</v>
      </c>
      <c r="L535" s="349">
        <v>0</v>
      </c>
      <c r="M535" s="349">
        <v>87500000</v>
      </c>
      <c r="N535" s="349">
        <v>0</v>
      </c>
      <c r="O535" s="349">
        <v>0</v>
      </c>
      <c r="P535" s="349">
        <v>0</v>
      </c>
      <c r="Q535" s="349">
        <v>0</v>
      </c>
      <c r="R535" s="363">
        <v>0</v>
      </c>
      <c r="S535" s="349">
        <v>0</v>
      </c>
      <c r="T535" s="349">
        <v>0</v>
      </c>
      <c r="U535" s="352">
        <v>0</v>
      </c>
    </row>
    <row r="536" spans="2:21" ht="23.25" customHeight="1">
      <c r="B536" s="1"/>
      <c r="C536" s="135" t="s">
        <v>5</v>
      </c>
      <c r="D536" s="137" t="s">
        <v>40</v>
      </c>
      <c r="E536" s="138" t="s">
        <v>41</v>
      </c>
      <c r="F536" s="137" t="s">
        <v>1031</v>
      </c>
      <c r="G536" s="138" t="s">
        <v>1067</v>
      </c>
      <c r="I536" s="136" t="s">
        <v>142</v>
      </c>
      <c r="J536" s="348">
        <v>1</v>
      </c>
      <c r="K536" s="349">
        <f t="shared" si="15"/>
        <v>55000000</v>
      </c>
      <c r="L536" s="333">
        <v>0</v>
      </c>
      <c r="M536" s="333">
        <v>55000000</v>
      </c>
      <c r="N536" s="349">
        <v>0</v>
      </c>
      <c r="O536" s="349">
        <v>0</v>
      </c>
      <c r="P536" s="349">
        <v>0</v>
      </c>
      <c r="Q536" s="349">
        <v>0</v>
      </c>
      <c r="R536" s="363">
        <v>0</v>
      </c>
      <c r="S536" s="349">
        <v>0</v>
      </c>
      <c r="T536" s="349">
        <v>0</v>
      </c>
      <c r="U536" s="352">
        <v>0</v>
      </c>
    </row>
    <row r="537" spans="2:21" ht="23.25" customHeight="1">
      <c r="B537" s="1"/>
      <c r="C537" s="135" t="s">
        <v>5</v>
      </c>
      <c r="D537" s="137" t="s">
        <v>40</v>
      </c>
      <c r="E537" s="138" t="s">
        <v>41</v>
      </c>
      <c r="F537" s="137" t="s">
        <v>1033</v>
      </c>
      <c r="G537" s="138" t="s">
        <v>1034</v>
      </c>
      <c r="I537" s="136" t="s">
        <v>140</v>
      </c>
      <c r="J537" s="334">
        <v>0</v>
      </c>
      <c r="K537" s="349">
        <f t="shared" si="15"/>
        <v>0</v>
      </c>
      <c r="L537" s="349">
        <v>0</v>
      </c>
      <c r="M537" s="349">
        <v>0</v>
      </c>
      <c r="N537" s="349">
        <v>0</v>
      </c>
      <c r="O537" s="349">
        <v>0</v>
      </c>
      <c r="P537" s="349">
        <v>0</v>
      </c>
      <c r="Q537" s="350">
        <v>0</v>
      </c>
      <c r="R537" s="363">
        <v>0</v>
      </c>
      <c r="S537" s="349">
        <v>0</v>
      </c>
      <c r="T537" s="349">
        <v>0</v>
      </c>
      <c r="U537" s="352">
        <v>0</v>
      </c>
    </row>
    <row r="538" spans="2:21" ht="23.25" customHeight="1">
      <c r="B538" s="1"/>
      <c r="C538" s="135" t="s">
        <v>5</v>
      </c>
      <c r="D538" s="137" t="s">
        <v>40</v>
      </c>
      <c r="E538" s="138" t="s">
        <v>41</v>
      </c>
      <c r="F538" s="137" t="s">
        <v>1033</v>
      </c>
      <c r="G538" s="138" t="s">
        <v>1034</v>
      </c>
      <c r="I538" s="136" t="s">
        <v>141</v>
      </c>
      <c r="J538" s="334">
        <v>0</v>
      </c>
      <c r="K538" s="349">
        <f t="shared" si="15"/>
        <v>0</v>
      </c>
      <c r="L538" s="349">
        <v>0</v>
      </c>
      <c r="M538" s="349">
        <v>0</v>
      </c>
      <c r="N538" s="349">
        <v>0</v>
      </c>
      <c r="O538" s="349">
        <v>0</v>
      </c>
      <c r="P538" s="349">
        <v>0</v>
      </c>
      <c r="Q538" s="350">
        <v>0</v>
      </c>
      <c r="R538" s="363">
        <v>0</v>
      </c>
      <c r="S538" s="349">
        <v>0</v>
      </c>
      <c r="T538" s="349">
        <v>0</v>
      </c>
      <c r="U538" s="352">
        <v>0</v>
      </c>
    </row>
    <row r="539" spans="2:21" ht="23.25" customHeight="1">
      <c r="B539" s="1"/>
      <c r="C539" s="135" t="s">
        <v>5</v>
      </c>
      <c r="D539" s="137" t="s">
        <v>40</v>
      </c>
      <c r="E539" s="138" t="s">
        <v>41</v>
      </c>
      <c r="F539" s="137" t="s">
        <v>1033</v>
      </c>
      <c r="G539" s="138" t="s">
        <v>1034</v>
      </c>
      <c r="I539" s="136" t="s">
        <v>142</v>
      </c>
      <c r="J539" s="334">
        <v>0</v>
      </c>
      <c r="K539" s="349">
        <f t="shared" si="15"/>
        <v>0</v>
      </c>
      <c r="L539" s="349">
        <v>0</v>
      </c>
      <c r="M539" s="349">
        <v>0</v>
      </c>
      <c r="N539" s="349">
        <v>0</v>
      </c>
      <c r="O539" s="349">
        <v>0</v>
      </c>
      <c r="P539" s="349">
        <v>0</v>
      </c>
      <c r="Q539" s="350">
        <v>0</v>
      </c>
      <c r="R539" s="363">
        <v>0</v>
      </c>
      <c r="S539" s="349">
        <v>0</v>
      </c>
      <c r="T539" s="349">
        <v>0</v>
      </c>
      <c r="U539" s="352">
        <v>0</v>
      </c>
    </row>
    <row r="540" spans="2:21" ht="23.25" customHeight="1">
      <c r="B540" s="1"/>
      <c r="C540" s="135" t="s">
        <v>5</v>
      </c>
      <c r="D540" s="137" t="s">
        <v>40</v>
      </c>
      <c r="E540" s="138" t="s">
        <v>41</v>
      </c>
      <c r="F540" s="137" t="s">
        <v>1011</v>
      </c>
      <c r="G540" s="138" t="s">
        <v>1012</v>
      </c>
      <c r="I540" s="136" t="s">
        <v>140</v>
      </c>
      <c r="J540" s="348">
        <v>1</v>
      </c>
      <c r="K540" s="349">
        <f t="shared" si="15"/>
        <v>207142000</v>
      </c>
      <c r="L540" s="333">
        <v>0</v>
      </c>
      <c r="M540" s="333">
        <v>207142000</v>
      </c>
      <c r="N540" s="333">
        <v>0</v>
      </c>
      <c r="O540" s="333">
        <v>0</v>
      </c>
      <c r="P540" s="333">
        <v>0</v>
      </c>
      <c r="Q540" s="354">
        <v>0</v>
      </c>
      <c r="R540" s="363">
        <v>0</v>
      </c>
      <c r="S540" s="333">
        <v>0</v>
      </c>
      <c r="T540" s="333">
        <v>0</v>
      </c>
      <c r="U540" s="353">
        <v>0</v>
      </c>
    </row>
    <row r="541" spans="2:21" ht="23.25" customHeight="1">
      <c r="B541" s="1"/>
      <c r="C541" s="135" t="s">
        <v>5</v>
      </c>
      <c r="D541" s="137" t="s">
        <v>40</v>
      </c>
      <c r="E541" s="138" t="s">
        <v>41</v>
      </c>
      <c r="F541" s="137" t="s">
        <v>1011</v>
      </c>
      <c r="G541" s="138" t="s">
        <v>1012</v>
      </c>
      <c r="I541" s="136" t="s">
        <v>141</v>
      </c>
      <c r="J541" s="348">
        <v>1</v>
      </c>
      <c r="K541" s="349">
        <f t="shared" si="15"/>
        <v>207787602</v>
      </c>
      <c r="L541" s="333">
        <v>0</v>
      </c>
      <c r="M541" s="333">
        <v>207787602</v>
      </c>
      <c r="N541" s="333">
        <v>0</v>
      </c>
      <c r="O541" s="333">
        <v>0</v>
      </c>
      <c r="P541" s="333">
        <v>0</v>
      </c>
      <c r="Q541" s="354">
        <v>0</v>
      </c>
      <c r="R541" s="363">
        <v>0</v>
      </c>
      <c r="S541" s="333">
        <v>0</v>
      </c>
      <c r="T541" s="333">
        <v>0</v>
      </c>
      <c r="U541" s="353">
        <v>0</v>
      </c>
    </row>
    <row r="542" spans="2:21" ht="23.25" customHeight="1">
      <c r="B542" s="1"/>
      <c r="C542" s="135" t="s">
        <v>5</v>
      </c>
      <c r="D542" s="137" t="s">
        <v>40</v>
      </c>
      <c r="E542" s="138" t="s">
        <v>41</v>
      </c>
      <c r="F542" s="137" t="s">
        <v>1011</v>
      </c>
      <c r="G542" s="138" t="s">
        <v>1012</v>
      </c>
      <c r="I542" s="136" t="s">
        <v>142</v>
      </c>
      <c r="J542" s="348">
        <v>1</v>
      </c>
      <c r="K542" s="349">
        <f t="shared" si="15"/>
        <v>201791882</v>
      </c>
      <c r="L542" s="333">
        <v>0</v>
      </c>
      <c r="M542" s="333">
        <v>201791882</v>
      </c>
      <c r="N542" s="333">
        <v>0</v>
      </c>
      <c r="O542" s="333">
        <v>0</v>
      </c>
      <c r="P542" s="333">
        <v>0</v>
      </c>
      <c r="Q542" s="354">
        <v>0</v>
      </c>
      <c r="R542" s="363">
        <v>0</v>
      </c>
      <c r="S542" s="333">
        <v>0</v>
      </c>
      <c r="T542" s="333">
        <v>0</v>
      </c>
      <c r="U542" s="353">
        <v>0</v>
      </c>
    </row>
    <row r="543" spans="2:21" ht="23.25" customHeight="1">
      <c r="B543" s="1"/>
      <c r="C543" s="135" t="s">
        <v>5</v>
      </c>
      <c r="D543" s="137" t="s">
        <v>40</v>
      </c>
      <c r="E543" s="138" t="s">
        <v>41</v>
      </c>
      <c r="F543" s="137" t="s">
        <v>1013</v>
      </c>
      <c r="G543" s="138" t="s">
        <v>1014</v>
      </c>
      <c r="I543" s="136" t="s">
        <v>140</v>
      </c>
      <c r="J543" s="334">
        <v>0</v>
      </c>
      <c r="K543" s="349">
        <f t="shared" si="15"/>
        <v>0</v>
      </c>
      <c r="L543" s="349">
        <v>0</v>
      </c>
      <c r="M543" s="349">
        <v>0</v>
      </c>
      <c r="N543" s="349">
        <v>0</v>
      </c>
      <c r="O543" s="349">
        <v>0</v>
      </c>
      <c r="P543" s="349">
        <v>0</v>
      </c>
      <c r="Q543" s="350">
        <v>0</v>
      </c>
      <c r="R543" s="363">
        <v>0</v>
      </c>
      <c r="S543" s="349">
        <v>0</v>
      </c>
      <c r="T543" s="349">
        <v>0</v>
      </c>
      <c r="U543" s="352">
        <v>0</v>
      </c>
    </row>
    <row r="544" spans="2:21" ht="23.25" customHeight="1">
      <c r="B544" s="1"/>
      <c r="C544" s="135" t="s">
        <v>5</v>
      </c>
      <c r="D544" s="137" t="s">
        <v>40</v>
      </c>
      <c r="E544" s="138" t="s">
        <v>41</v>
      </c>
      <c r="F544" s="137" t="s">
        <v>1013</v>
      </c>
      <c r="G544" s="138" t="s">
        <v>1014</v>
      </c>
      <c r="I544" s="136" t="s">
        <v>141</v>
      </c>
      <c r="J544" s="334">
        <v>0</v>
      </c>
      <c r="K544" s="349">
        <f t="shared" si="15"/>
        <v>0</v>
      </c>
      <c r="L544" s="349">
        <v>0</v>
      </c>
      <c r="M544" s="349">
        <v>0</v>
      </c>
      <c r="N544" s="349">
        <v>0</v>
      </c>
      <c r="O544" s="349">
        <v>0</v>
      </c>
      <c r="P544" s="349">
        <v>0</v>
      </c>
      <c r="Q544" s="350">
        <v>0</v>
      </c>
      <c r="R544" s="363">
        <v>0</v>
      </c>
      <c r="S544" s="349">
        <v>0</v>
      </c>
      <c r="T544" s="349">
        <v>0</v>
      </c>
      <c r="U544" s="352">
        <v>0</v>
      </c>
    </row>
    <row r="545" spans="2:21" ht="23.25" customHeight="1">
      <c r="B545" s="1"/>
      <c r="C545" s="135" t="s">
        <v>5</v>
      </c>
      <c r="D545" s="137" t="s">
        <v>40</v>
      </c>
      <c r="E545" s="138" t="s">
        <v>41</v>
      </c>
      <c r="F545" s="137" t="s">
        <v>1013</v>
      </c>
      <c r="G545" s="138" t="s">
        <v>1014</v>
      </c>
      <c r="I545" s="136" t="s">
        <v>142</v>
      </c>
      <c r="J545" s="334">
        <v>0</v>
      </c>
      <c r="K545" s="349">
        <f t="shared" si="15"/>
        <v>5900</v>
      </c>
      <c r="L545" s="349">
        <v>0</v>
      </c>
      <c r="M545" s="349">
        <v>5900</v>
      </c>
      <c r="N545" s="349">
        <v>0</v>
      </c>
      <c r="O545" s="349">
        <v>0</v>
      </c>
      <c r="P545" s="349">
        <v>0</v>
      </c>
      <c r="Q545" s="350">
        <v>0</v>
      </c>
      <c r="R545" s="363">
        <v>0</v>
      </c>
      <c r="S545" s="349">
        <v>0</v>
      </c>
      <c r="T545" s="349">
        <v>0</v>
      </c>
      <c r="U545" s="352">
        <v>0</v>
      </c>
    </row>
    <row r="546" spans="2:21" ht="23.25" customHeight="1">
      <c r="B546" s="1"/>
      <c r="C546" s="135" t="s">
        <v>5</v>
      </c>
      <c r="D546" s="137" t="s">
        <v>40</v>
      </c>
      <c r="E546" s="138" t="s">
        <v>41</v>
      </c>
      <c r="F546" s="137" t="s">
        <v>1015</v>
      </c>
      <c r="G546" s="138" t="s">
        <v>1016</v>
      </c>
      <c r="I546" s="136" t="s">
        <v>140</v>
      </c>
      <c r="J546" s="348">
        <v>520</v>
      </c>
      <c r="K546" s="349">
        <f t="shared" si="15"/>
        <v>27400000</v>
      </c>
      <c r="L546" s="333">
        <v>0</v>
      </c>
      <c r="M546" s="333">
        <v>27400000</v>
      </c>
      <c r="N546" s="333">
        <v>0</v>
      </c>
      <c r="O546" s="333">
        <v>0</v>
      </c>
      <c r="P546" s="333">
        <v>0</v>
      </c>
      <c r="Q546" s="354">
        <v>0</v>
      </c>
      <c r="R546" s="363">
        <v>0</v>
      </c>
      <c r="S546" s="333">
        <v>0</v>
      </c>
      <c r="T546" s="333">
        <v>0</v>
      </c>
      <c r="U546" s="353">
        <v>0</v>
      </c>
    </row>
    <row r="547" spans="2:21" ht="23.25" customHeight="1">
      <c r="B547" s="1"/>
      <c r="C547" s="135" t="s">
        <v>5</v>
      </c>
      <c r="D547" s="137" t="s">
        <v>40</v>
      </c>
      <c r="E547" s="138" t="s">
        <v>41</v>
      </c>
      <c r="F547" s="137" t="s">
        <v>1015</v>
      </c>
      <c r="G547" s="138" t="s">
        <v>1016</v>
      </c>
      <c r="I547" s="136" t="s">
        <v>141</v>
      </c>
      <c r="J547" s="348">
        <v>520</v>
      </c>
      <c r="K547" s="349">
        <f t="shared" si="15"/>
        <v>27400000</v>
      </c>
      <c r="L547" s="333">
        <v>0</v>
      </c>
      <c r="M547" s="333">
        <v>27400000</v>
      </c>
      <c r="N547" s="333">
        <v>0</v>
      </c>
      <c r="O547" s="333">
        <v>0</v>
      </c>
      <c r="P547" s="333">
        <v>0</v>
      </c>
      <c r="Q547" s="354">
        <v>0</v>
      </c>
      <c r="R547" s="363">
        <v>0</v>
      </c>
      <c r="S547" s="333">
        <v>0</v>
      </c>
      <c r="T547" s="333">
        <v>0</v>
      </c>
      <c r="U547" s="353">
        <v>0</v>
      </c>
    </row>
    <row r="548" spans="2:21" ht="23.25" customHeight="1">
      <c r="B548" s="1"/>
      <c r="C548" s="135" t="s">
        <v>5</v>
      </c>
      <c r="D548" s="137" t="s">
        <v>40</v>
      </c>
      <c r="E548" s="138" t="s">
        <v>41</v>
      </c>
      <c r="F548" s="137" t="s">
        <v>1015</v>
      </c>
      <c r="G548" s="138" t="s">
        <v>1016</v>
      </c>
      <c r="I548" s="136" t="s">
        <v>142</v>
      </c>
      <c r="J548" s="348">
        <v>520</v>
      </c>
      <c r="K548" s="349">
        <f t="shared" si="15"/>
        <v>15223837</v>
      </c>
      <c r="L548" s="333">
        <v>0</v>
      </c>
      <c r="M548" s="333">
        <v>15223837</v>
      </c>
      <c r="N548" s="333">
        <v>0</v>
      </c>
      <c r="O548" s="333">
        <v>0</v>
      </c>
      <c r="P548" s="333">
        <v>0</v>
      </c>
      <c r="Q548" s="354">
        <v>0</v>
      </c>
      <c r="R548" s="363">
        <v>0</v>
      </c>
      <c r="S548" s="333">
        <v>0</v>
      </c>
      <c r="T548" s="333">
        <v>0</v>
      </c>
      <c r="U548" s="353">
        <v>0</v>
      </c>
    </row>
    <row r="549" spans="2:21" ht="23.25" customHeight="1">
      <c r="B549" s="1"/>
      <c r="C549" s="135" t="s">
        <v>5</v>
      </c>
      <c r="D549" s="137" t="s">
        <v>40</v>
      </c>
      <c r="E549" s="138" t="s">
        <v>41</v>
      </c>
      <c r="F549" s="137" t="s">
        <v>1037</v>
      </c>
      <c r="G549" s="138" t="s">
        <v>1069</v>
      </c>
      <c r="I549" s="136" t="s">
        <v>140</v>
      </c>
      <c r="J549" s="334">
        <v>520</v>
      </c>
      <c r="K549" s="349">
        <f t="shared" si="15"/>
        <v>260000000</v>
      </c>
      <c r="L549" s="349">
        <v>0</v>
      </c>
      <c r="M549" s="349">
        <v>260000000</v>
      </c>
      <c r="N549" s="349">
        <v>0</v>
      </c>
      <c r="O549" s="349">
        <v>0</v>
      </c>
      <c r="P549" s="349">
        <v>0</v>
      </c>
      <c r="Q549" s="350">
        <v>0</v>
      </c>
      <c r="R549" s="363">
        <v>0</v>
      </c>
      <c r="S549" s="349">
        <v>0</v>
      </c>
      <c r="T549" s="349">
        <v>0</v>
      </c>
      <c r="U549" s="352">
        <v>0</v>
      </c>
    </row>
    <row r="550" spans="2:21" ht="23.25" customHeight="1">
      <c r="B550" s="1"/>
      <c r="C550" s="135" t="s">
        <v>5</v>
      </c>
      <c r="D550" s="137" t="s">
        <v>40</v>
      </c>
      <c r="E550" s="138" t="s">
        <v>41</v>
      </c>
      <c r="F550" s="137" t="s">
        <v>1037</v>
      </c>
      <c r="G550" s="138" t="s">
        <v>1069</v>
      </c>
      <c r="I550" s="136" t="s">
        <v>141</v>
      </c>
      <c r="J550" s="334">
        <v>520</v>
      </c>
      <c r="K550" s="349">
        <f t="shared" si="15"/>
        <v>410000000</v>
      </c>
      <c r="L550" s="349">
        <v>0</v>
      </c>
      <c r="M550" s="349">
        <v>410000000</v>
      </c>
      <c r="N550" s="349">
        <v>0</v>
      </c>
      <c r="O550" s="349">
        <v>0</v>
      </c>
      <c r="P550" s="349">
        <v>0</v>
      </c>
      <c r="Q550" s="350">
        <v>0</v>
      </c>
      <c r="R550" s="363">
        <v>0</v>
      </c>
      <c r="S550" s="349">
        <v>0</v>
      </c>
      <c r="T550" s="349">
        <v>0</v>
      </c>
      <c r="U550" s="352">
        <v>0</v>
      </c>
    </row>
    <row r="551" spans="2:21" ht="23.25" customHeight="1">
      <c r="B551" s="1"/>
      <c r="C551" s="135" t="s">
        <v>5</v>
      </c>
      <c r="D551" s="137" t="s">
        <v>40</v>
      </c>
      <c r="E551" s="138" t="s">
        <v>41</v>
      </c>
      <c r="F551" s="137" t="s">
        <v>1037</v>
      </c>
      <c r="G551" s="138" t="s">
        <v>1069</v>
      </c>
      <c r="I551" s="136" t="s">
        <v>142</v>
      </c>
      <c r="J551" s="348">
        <v>520</v>
      </c>
      <c r="K551" s="349">
        <f t="shared" si="15"/>
        <v>407354780</v>
      </c>
      <c r="L551" s="333">
        <v>0</v>
      </c>
      <c r="M551" s="333">
        <v>407354780</v>
      </c>
      <c r="N551" s="349">
        <v>0</v>
      </c>
      <c r="O551" s="349">
        <v>0</v>
      </c>
      <c r="P551" s="349">
        <v>0</v>
      </c>
      <c r="Q551" s="350">
        <v>0</v>
      </c>
      <c r="R551" s="363">
        <v>0</v>
      </c>
      <c r="S551" s="349">
        <v>0</v>
      </c>
      <c r="T551" s="349">
        <v>0</v>
      </c>
      <c r="U551" s="352">
        <v>0</v>
      </c>
    </row>
    <row r="552" spans="2:21">
      <c r="B552" s="1"/>
      <c r="C552" s="135" t="s">
        <v>5</v>
      </c>
      <c r="D552" s="137" t="s">
        <v>40</v>
      </c>
      <c r="E552" s="138" t="s">
        <v>41</v>
      </c>
      <c r="F552" s="137" t="s">
        <v>1017</v>
      </c>
      <c r="G552" s="138" t="s">
        <v>1018</v>
      </c>
      <c r="I552" s="136" t="s">
        <v>140</v>
      </c>
      <c r="J552" s="348">
        <v>1</v>
      </c>
      <c r="K552" s="349">
        <f t="shared" si="15"/>
        <v>19963000</v>
      </c>
      <c r="L552" s="333">
        <v>0</v>
      </c>
      <c r="M552" s="333">
        <v>19963000</v>
      </c>
      <c r="N552" s="333">
        <v>0</v>
      </c>
      <c r="O552" s="333">
        <v>0</v>
      </c>
      <c r="P552" s="333">
        <v>0</v>
      </c>
      <c r="Q552" s="354">
        <v>0</v>
      </c>
      <c r="R552" s="363">
        <v>0</v>
      </c>
      <c r="S552" s="333">
        <v>0</v>
      </c>
      <c r="T552" s="333">
        <v>0</v>
      </c>
      <c r="U552" s="353">
        <v>0</v>
      </c>
    </row>
    <row r="553" spans="2:21">
      <c r="B553" s="1"/>
      <c r="C553" s="135" t="s">
        <v>5</v>
      </c>
      <c r="D553" s="137" t="s">
        <v>40</v>
      </c>
      <c r="E553" s="138" t="s">
        <v>41</v>
      </c>
      <c r="F553" s="137" t="s">
        <v>1017</v>
      </c>
      <c r="G553" s="138" t="s">
        <v>1018</v>
      </c>
      <c r="I553" s="136" t="s">
        <v>141</v>
      </c>
      <c r="J553" s="348">
        <v>1</v>
      </c>
      <c r="K553" s="349">
        <f t="shared" si="15"/>
        <v>9799398</v>
      </c>
      <c r="L553" s="333">
        <v>0</v>
      </c>
      <c r="M553" s="333">
        <v>9799398</v>
      </c>
      <c r="N553" s="333">
        <v>0</v>
      </c>
      <c r="O553" s="333">
        <v>0</v>
      </c>
      <c r="P553" s="333">
        <v>0</v>
      </c>
      <c r="Q553" s="354">
        <v>0</v>
      </c>
      <c r="R553" s="363">
        <v>0</v>
      </c>
      <c r="S553" s="333">
        <v>0</v>
      </c>
      <c r="T553" s="333">
        <v>0</v>
      </c>
      <c r="U553" s="353">
        <v>0</v>
      </c>
    </row>
    <row r="554" spans="2:21">
      <c r="B554" s="1"/>
      <c r="C554" s="135" t="s">
        <v>5</v>
      </c>
      <c r="D554" s="137" t="s">
        <v>40</v>
      </c>
      <c r="E554" s="138" t="s">
        <v>41</v>
      </c>
      <c r="F554" s="137" t="s">
        <v>1017</v>
      </c>
      <c r="G554" s="138" t="s">
        <v>1018</v>
      </c>
      <c r="I554" s="136" t="s">
        <v>142</v>
      </c>
      <c r="J554" s="348">
        <v>1</v>
      </c>
      <c r="K554" s="349">
        <f t="shared" si="15"/>
        <v>9498495</v>
      </c>
      <c r="L554" s="333">
        <v>0</v>
      </c>
      <c r="M554" s="333">
        <v>9498495</v>
      </c>
      <c r="N554" s="333">
        <v>0</v>
      </c>
      <c r="O554" s="333">
        <v>0</v>
      </c>
      <c r="P554" s="333">
        <v>0</v>
      </c>
      <c r="Q554" s="354">
        <v>0</v>
      </c>
      <c r="R554" s="363">
        <v>0</v>
      </c>
      <c r="S554" s="333">
        <v>0</v>
      </c>
      <c r="T554" s="333">
        <v>0</v>
      </c>
      <c r="U554" s="353">
        <v>0</v>
      </c>
    </row>
    <row r="555" spans="2:21">
      <c r="B555" s="1"/>
      <c r="C555" s="135" t="s">
        <v>5</v>
      </c>
      <c r="D555" s="137" t="s">
        <v>40</v>
      </c>
      <c r="E555" s="138" t="s">
        <v>41</v>
      </c>
      <c r="F555" s="137" t="s">
        <v>1039</v>
      </c>
      <c r="G555" s="138" t="s">
        <v>1040</v>
      </c>
      <c r="I555" s="136" t="s">
        <v>140</v>
      </c>
      <c r="J555" s="334">
        <v>1</v>
      </c>
      <c r="K555" s="349">
        <f t="shared" si="15"/>
        <v>119541000</v>
      </c>
      <c r="L555" s="349">
        <v>0</v>
      </c>
      <c r="M555" s="349">
        <v>119541000</v>
      </c>
      <c r="N555" s="349">
        <v>0</v>
      </c>
      <c r="O555" s="349">
        <v>0</v>
      </c>
      <c r="P555" s="349">
        <v>0</v>
      </c>
      <c r="Q555" s="350">
        <v>0</v>
      </c>
      <c r="R555" s="363">
        <v>0</v>
      </c>
      <c r="S555" s="349">
        <v>0</v>
      </c>
      <c r="T555" s="349">
        <v>0</v>
      </c>
      <c r="U555" s="352">
        <v>0</v>
      </c>
    </row>
    <row r="556" spans="2:21">
      <c r="B556" s="1"/>
      <c r="C556" s="135" t="s">
        <v>5</v>
      </c>
      <c r="D556" s="137" t="s">
        <v>40</v>
      </c>
      <c r="E556" s="138" t="s">
        <v>41</v>
      </c>
      <c r="F556" s="137" t="s">
        <v>1039</v>
      </c>
      <c r="G556" s="138" t="s">
        <v>1040</v>
      </c>
      <c r="I556" s="136" t="s">
        <v>141</v>
      </c>
      <c r="J556" s="334">
        <v>0</v>
      </c>
      <c r="K556" s="349">
        <f t="shared" si="15"/>
        <v>0</v>
      </c>
      <c r="L556" s="349">
        <v>0</v>
      </c>
      <c r="M556" s="349">
        <v>0</v>
      </c>
      <c r="N556" s="349">
        <v>0</v>
      </c>
      <c r="O556" s="349">
        <v>0</v>
      </c>
      <c r="P556" s="349">
        <v>0</v>
      </c>
      <c r="Q556" s="350">
        <v>0</v>
      </c>
      <c r="R556" s="363">
        <v>0</v>
      </c>
      <c r="S556" s="349">
        <v>0</v>
      </c>
      <c r="T556" s="349">
        <v>0</v>
      </c>
      <c r="U556" s="352">
        <v>0</v>
      </c>
    </row>
    <row r="557" spans="2:21">
      <c r="B557" s="1"/>
      <c r="C557" s="135" t="s">
        <v>5</v>
      </c>
      <c r="D557" s="137" t="s">
        <v>40</v>
      </c>
      <c r="E557" s="138" t="s">
        <v>41</v>
      </c>
      <c r="F557" s="137" t="s">
        <v>1039</v>
      </c>
      <c r="G557" s="138" t="s">
        <v>1040</v>
      </c>
      <c r="I557" s="136" t="s">
        <v>142</v>
      </c>
      <c r="J557" s="334">
        <v>0</v>
      </c>
      <c r="K557" s="349">
        <f t="shared" si="15"/>
        <v>0</v>
      </c>
      <c r="L557" s="349">
        <v>0</v>
      </c>
      <c r="M557" s="349">
        <v>0</v>
      </c>
      <c r="N557" s="349">
        <v>0</v>
      </c>
      <c r="O557" s="349">
        <v>0</v>
      </c>
      <c r="P557" s="349">
        <v>0</v>
      </c>
      <c r="Q557" s="350">
        <v>0</v>
      </c>
      <c r="R557" s="363">
        <v>0</v>
      </c>
      <c r="S557" s="349">
        <v>0</v>
      </c>
      <c r="T557" s="349">
        <v>0</v>
      </c>
      <c r="U557" s="352">
        <v>0</v>
      </c>
    </row>
    <row r="558" spans="2:21">
      <c r="B558" s="1"/>
      <c r="C558" s="135" t="s">
        <v>5</v>
      </c>
      <c r="D558" s="137" t="s">
        <v>40</v>
      </c>
      <c r="E558" s="138" t="s">
        <v>41</v>
      </c>
      <c r="F558" s="137" t="s">
        <v>118</v>
      </c>
      <c r="G558" s="138" t="s">
        <v>119</v>
      </c>
      <c r="I558" s="136" t="s">
        <v>140</v>
      </c>
      <c r="J558" s="334">
        <v>1</v>
      </c>
      <c r="K558" s="349">
        <f t="shared" si="15"/>
        <v>24000000</v>
      </c>
      <c r="L558" s="349">
        <v>0</v>
      </c>
      <c r="M558" s="349">
        <v>24000000</v>
      </c>
      <c r="N558" s="349">
        <v>0</v>
      </c>
      <c r="O558" s="349">
        <v>0</v>
      </c>
      <c r="P558" s="349">
        <v>0</v>
      </c>
      <c r="Q558" s="350">
        <v>0</v>
      </c>
      <c r="R558" s="363">
        <v>0</v>
      </c>
      <c r="S558" s="349">
        <v>0</v>
      </c>
      <c r="T558" s="349">
        <v>0</v>
      </c>
      <c r="U558" s="352">
        <v>0</v>
      </c>
    </row>
    <row r="559" spans="2:21">
      <c r="B559" s="1"/>
      <c r="C559" s="135" t="s">
        <v>5</v>
      </c>
      <c r="D559" s="137" t="s">
        <v>40</v>
      </c>
      <c r="E559" s="138" t="s">
        <v>41</v>
      </c>
      <c r="F559" s="137" t="s">
        <v>118</v>
      </c>
      <c r="G559" s="138" t="s">
        <v>119</v>
      </c>
      <c r="I559" s="136" t="s">
        <v>141</v>
      </c>
      <c r="J559" s="334">
        <v>0</v>
      </c>
      <c r="K559" s="349">
        <f t="shared" si="15"/>
        <v>0</v>
      </c>
      <c r="L559" s="349">
        <v>0</v>
      </c>
      <c r="M559" s="349">
        <v>0</v>
      </c>
      <c r="N559" s="349">
        <v>0</v>
      </c>
      <c r="O559" s="349">
        <v>0</v>
      </c>
      <c r="P559" s="349">
        <v>0</v>
      </c>
      <c r="Q559" s="350">
        <v>0</v>
      </c>
      <c r="R559" s="363">
        <v>0</v>
      </c>
      <c r="S559" s="349">
        <v>0</v>
      </c>
      <c r="T559" s="349">
        <v>0</v>
      </c>
      <c r="U559" s="352">
        <v>0</v>
      </c>
    </row>
    <row r="560" spans="2:21">
      <c r="B560" s="1"/>
      <c r="C560" s="135" t="s">
        <v>5</v>
      </c>
      <c r="D560" s="137" t="s">
        <v>40</v>
      </c>
      <c r="E560" s="138" t="s">
        <v>41</v>
      </c>
      <c r="F560" s="137" t="s">
        <v>118</v>
      </c>
      <c r="G560" s="138" t="s">
        <v>119</v>
      </c>
      <c r="I560" s="136" t="s">
        <v>142</v>
      </c>
      <c r="J560" s="334">
        <v>0</v>
      </c>
      <c r="K560" s="349">
        <f t="shared" si="15"/>
        <v>0</v>
      </c>
      <c r="L560" s="349">
        <v>0</v>
      </c>
      <c r="M560" s="349">
        <v>0</v>
      </c>
      <c r="N560" s="349">
        <v>0</v>
      </c>
      <c r="O560" s="349">
        <v>0</v>
      </c>
      <c r="P560" s="349">
        <v>0</v>
      </c>
      <c r="Q560" s="350">
        <v>0</v>
      </c>
      <c r="R560" s="363">
        <v>0</v>
      </c>
      <c r="S560" s="349">
        <v>0</v>
      </c>
      <c r="T560" s="349">
        <v>0</v>
      </c>
      <c r="U560" s="352">
        <v>0</v>
      </c>
    </row>
    <row r="561" spans="1:21">
      <c r="B561" s="1"/>
      <c r="C561" s="135" t="s">
        <v>5</v>
      </c>
      <c r="D561" s="137" t="s">
        <v>40</v>
      </c>
      <c r="E561" s="138" t="s">
        <v>41</v>
      </c>
      <c r="F561" s="137" t="s">
        <v>481</v>
      </c>
      <c r="G561" s="138" t="s">
        <v>482</v>
      </c>
      <c r="I561" s="136" t="s">
        <v>140</v>
      </c>
      <c r="J561" s="334">
        <v>1</v>
      </c>
      <c r="K561" s="349">
        <f t="shared" si="15"/>
        <v>4000000</v>
      </c>
      <c r="L561" s="349">
        <v>0</v>
      </c>
      <c r="M561" s="349">
        <v>4000000</v>
      </c>
      <c r="N561" s="349">
        <v>0</v>
      </c>
      <c r="O561" s="349">
        <v>0</v>
      </c>
      <c r="P561" s="349">
        <v>0</v>
      </c>
      <c r="Q561" s="350">
        <v>0</v>
      </c>
      <c r="R561" s="363">
        <v>0</v>
      </c>
      <c r="S561" s="349">
        <v>0</v>
      </c>
      <c r="T561" s="349">
        <v>0</v>
      </c>
      <c r="U561" s="352">
        <v>0</v>
      </c>
    </row>
    <row r="562" spans="1:21">
      <c r="B562" s="1"/>
      <c r="C562" s="135" t="s">
        <v>5</v>
      </c>
      <c r="D562" s="137" t="s">
        <v>40</v>
      </c>
      <c r="E562" s="138" t="s">
        <v>41</v>
      </c>
      <c r="F562" s="137" t="s">
        <v>481</v>
      </c>
      <c r="G562" s="138" t="s">
        <v>482</v>
      </c>
      <c r="I562" s="136" t="s">
        <v>141</v>
      </c>
      <c r="J562" s="334">
        <v>1</v>
      </c>
      <c r="K562" s="349">
        <f t="shared" si="15"/>
        <v>3720000</v>
      </c>
      <c r="L562" s="349">
        <v>0</v>
      </c>
      <c r="M562" s="349">
        <v>3720000</v>
      </c>
      <c r="N562" s="349">
        <v>0</v>
      </c>
      <c r="O562" s="349">
        <v>0</v>
      </c>
      <c r="P562" s="349">
        <v>0</v>
      </c>
      <c r="Q562" s="350">
        <v>0</v>
      </c>
      <c r="R562" s="363">
        <v>0</v>
      </c>
      <c r="S562" s="349">
        <v>0</v>
      </c>
      <c r="T562" s="349">
        <v>0</v>
      </c>
      <c r="U562" s="352">
        <v>0</v>
      </c>
    </row>
    <row r="563" spans="1:21">
      <c r="B563" s="1"/>
      <c r="C563" s="135" t="s">
        <v>5</v>
      </c>
      <c r="D563" s="137" t="s">
        <v>40</v>
      </c>
      <c r="E563" s="138" t="s">
        <v>41</v>
      </c>
      <c r="F563" s="137" t="s">
        <v>481</v>
      </c>
      <c r="G563" s="138" t="s">
        <v>482</v>
      </c>
      <c r="I563" s="136" t="s">
        <v>142</v>
      </c>
      <c r="J563" s="334">
        <v>1</v>
      </c>
      <c r="K563" s="349">
        <f t="shared" si="15"/>
        <v>3720000</v>
      </c>
      <c r="L563" s="349">
        <v>0</v>
      </c>
      <c r="M563" s="349">
        <v>3720000</v>
      </c>
      <c r="N563" s="349">
        <v>0</v>
      </c>
      <c r="O563" s="349">
        <v>0</v>
      </c>
      <c r="P563" s="349">
        <v>0</v>
      </c>
      <c r="Q563" s="350">
        <v>0</v>
      </c>
      <c r="R563" s="363">
        <v>0</v>
      </c>
      <c r="S563" s="349">
        <v>0</v>
      </c>
      <c r="T563" s="349">
        <v>0</v>
      </c>
      <c r="U563" s="352">
        <v>0</v>
      </c>
    </row>
    <row r="564" spans="1:21" s="332" customFormat="1">
      <c r="B564" s="331"/>
      <c r="C564" s="335"/>
      <c r="D564" s="355"/>
      <c r="E564" s="356"/>
      <c r="F564" s="355"/>
      <c r="G564" s="356" t="s">
        <v>199</v>
      </c>
      <c r="I564" s="336" t="s">
        <v>140</v>
      </c>
      <c r="J564" s="338"/>
      <c r="K564" s="337">
        <f>SUM(L564:U564)</f>
        <v>7244180000</v>
      </c>
      <c r="L564" s="337">
        <f t="shared" ref="L564:U564" si="16">L453+L456+L459+L462+L465+L468+L471+L474+L477+L480+L483+L486+L489+L492+L495+L498+L501+L504+L507+L510+L513+L516+L519+L522+L525+L528+L531+L534+L537+L540+L543+L546+L549+L552+L555+L558+L561</f>
        <v>25000000</v>
      </c>
      <c r="M564" s="337">
        <f t="shared" si="16"/>
        <v>2187771000</v>
      </c>
      <c r="N564" s="337">
        <f t="shared" si="16"/>
        <v>329600000</v>
      </c>
      <c r="O564" s="337">
        <f t="shared" si="16"/>
        <v>52809000</v>
      </c>
      <c r="P564" s="337">
        <f t="shared" si="16"/>
        <v>250000000</v>
      </c>
      <c r="Q564" s="357">
        <f t="shared" si="16"/>
        <v>0</v>
      </c>
      <c r="R564" s="364">
        <f t="shared" si="16"/>
        <v>0</v>
      </c>
      <c r="S564" s="358">
        <f t="shared" si="16"/>
        <v>0</v>
      </c>
      <c r="T564" s="337">
        <f t="shared" si="16"/>
        <v>0</v>
      </c>
      <c r="U564" s="359">
        <f t="shared" si="16"/>
        <v>4399000000</v>
      </c>
    </row>
    <row r="565" spans="1:21" s="332" customFormat="1">
      <c r="B565" s="331"/>
      <c r="C565" s="335"/>
      <c r="D565" s="355"/>
      <c r="E565" s="356"/>
      <c r="F565" s="355"/>
      <c r="G565" s="356" t="s">
        <v>199</v>
      </c>
      <c r="I565" s="336" t="s">
        <v>141</v>
      </c>
      <c r="J565" s="338"/>
      <c r="K565" s="337">
        <f>SUM(L565:U565)</f>
        <v>8040780000</v>
      </c>
      <c r="L565" s="337">
        <f t="shared" ref="L565:U565" si="17">L454+L457+L460+L463+L466+L469+L472+L475+L478+L481+L484+L487+L490+L493+L496+L499+L502+L505+L508+L511+L514+L517+L520+L523+L526+L529+L532+L535+L538+L541+L544+L547+L550+L553+L556+L559+L562</f>
        <v>19542000</v>
      </c>
      <c r="M565" s="337">
        <f t="shared" si="17"/>
        <v>1066913000</v>
      </c>
      <c r="N565" s="337">
        <f t="shared" si="17"/>
        <v>344403250</v>
      </c>
      <c r="O565" s="337">
        <f t="shared" si="17"/>
        <v>57080743</v>
      </c>
      <c r="P565" s="337">
        <f t="shared" si="17"/>
        <v>192787007</v>
      </c>
      <c r="Q565" s="357">
        <f t="shared" si="17"/>
        <v>0</v>
      </c>
      <c r="R565" s="364">
        <f t="shared" si="17"/>
        <v>0</v>
      </c>
      <c r="S565" s="358">
        <f t="shared" si="17"/>
        <v>0</v>
      </c>
      <c r="T565" s="337">
        <f t="shared" si="17"/>
        <v>0</v>
      </c>
      <c r="U565" s="359">
        <f t="shared" si="17"/>
        <v>6360054000</v>
      </c>
    </row>
    <row r="566" spans="1:21" s="332" customFormat="1">
      <c r="B566" s="331"/>
      <c r="C566" s="335"/>
      <c r="D566" s="355"/>
      <c r="E566" s="356"/>
      <c r="F566" s="355"/>
      <c r="G566" s="356" t="s">
        <v>199</v>
      </c>
      <c r="I566" s="336" t="s">
        <v>142</v>
      </c>
      <c r="J566" s="338"/>
      <c r="K566" s="337">
        <f>SUM(L566:U566)</f>
        <v>7095305675</v>
      </c>
      <c r="L566" s="337">
        <f t="shared" ref="L566:U566" si="18">L455+L458+L461+L464+L467+L470+L473+L476+L479+L482+L485+L488+L491+L494+L497+L500+L503+L506+L509+L512+L515+L518+L521+L524+L527+L530+L533+L536+L539+L542+L545+L548+L551+L554+L557+L560+L563</f>
        <v>19542000</v>
      </c>
      <c r="M566" s="337">
        <f t="shared" si="18"/>
        <v>963429445</v>
      </c>
      <c r="N566" s="337">
        <f t="shared" si="18"/>
        <v>343443722</v>
      </c>
      <c r="O566" s="337">
        <f t="shared" si="18"/>
        <v>57043702</v>
      </c>
      <c r="P566" s="337">
        <f t="shared" si="18"/>
        <v>168311283</v>
      </c>
      <c r="Q566" s="357">
        <f t="shared" si="18"/>
        <v>0</v>
      </c>
      <c r="R566" s="364">
        <f t="shared" si="18"/>
        <v>0</v>
      </c>
      <c r="S566" s="358">
        <f t="shared" si="18"/>
        <v>0</v>
      </c>
      <c r="T566" s="337">
        <f t="shared" si="18"/>
        <v>0</v>
      </c>
      <c r="U566" s="359">
        <f t="shared" si="18"/>
        <v>5543535523</v>
      </c>
    </row>
    <row r="567" spans="1:21" s="332" customFormat="1">
      <c r="A567" s="331"/>
      <c r="B567" s="341"/>
      <c r="C567" s="341"/>
      <c r="D567" s="342"/>
      <c r="E567" s="341"/>
      <c r="F567" s="342"/>
      <c r="G567" s="343"/>
      <c r="H567" s="344"/>
      <c r="I567" s="345"/>
      <c r="J567" s="345"/>
      <c r="K567" s="345"/>
      <c r="L567" s="345"/>
      <c r="M567" s="345"/>
      <c r="N567" s="345"/>
      <c r="O567" s="345"/>
      <c r="P567" s="345"/>
      <c r="Q567" s="345"/>
      <c r="R567" s="345"/>
      <c r="S567" s="345"/>
    </row>
    <row r="568" spans="1:21" s="332" customFormat="1">
      <c r="A568" s="331"/>
      <c r="B568" s="341"/>
      <c r="C568" s="341"/>
      <c r="D568" s="342"/>
      <c r="E568" s="341"/>
      <c r="F568" s="342"/>
      <c r="G568" s="343"/>
      <c r="H568" s="344"/>
      <c r="I568" s="345"/>
      <c r="J568" s="345"/>
      <c r="K568" s="345"/>
      <c r="L568" s="345"/>
      <c r="M568" s="345"/>
      <c r="N568" s="345"/>
      <c r="O568" s="345"/>
      <c r="P568" s="345"/>
      <c r="Q568" s="345"/>
      <c r="R568" s="345"/>
      <c r="S568" s="345"/>
    </row>
    <row r="569" spans="1:21" s="332" customFormat="1">
      <c r="A569" s="331"/>
      <c r="B569" s="341"/>
      <c r="C569" s="341"/>
      <c r="D569" s="342"/>
      <c r="E569" s="341"/>
      <c r="F569" s="342"/>
      <c r="G569" s="343"/>
      <c r="H569" s="344"/>
      <c r="I569" s="345"/>
      <c r="J569" s="345"/>
      <c r="K569" s="345"/>
      <c r="L569" s="345"/>
      <c r="M569" s="345"/>
      <c r="N569" s="345"/>
      <c r="O569" s="345"/>
      <c r="P569" s="345"/>
      <c r="Q569" s="345"/>
      <c r="R569" s="345"/>
      <c r="S569" s="345"/>
    </row>
    <row r="570" spans="1:21" s="332" customFormat="1">
      <c r="A570" s="331"/>
      <c r="B570" s="341"/>
      <c r="C570" s="341"/>
      <c r="D570" s="342"/>
      <c r="E570" s="341"/>
      <c r="F570" s="342"/>
      <c r="G570" s="343"/>
      <c r="H570" s="344"/>
      <c r="I570" s="345"/>
      <c r="J570" s="345"/>
      <c r="K570" s="345"/>
      <c r="L570" s="345"/>
      <c r="M570" s="345"/>
      <c r="N570" s="345"/>
      <c r="O570" s="345"/>
      <c r="P570" s="345"/>
      <c r="Q570" s="345"/>
      <c r="R570" s="345"/>
      <c r="S570" s="345"/>
    </row>
    <row r="571" spans="1:21" s="332" customFormat="1">
      <c r="A571" s="331"/>
      <c r="B571" s="341"/>
      <c r="C571" s="341"/>
      <c r="D571" s="342"/>
      <c r="E571" s="341"/>
      <c r="F571" s="342"/>
      <c r="G571" s="343"/>
      <c r="H571" s="344"/>
      <c r="I571" s="345"/>
      <c r="J571" s="345"/>
      <c r="K571" s="345"/>
      <c r="L571" s="345"/>
      <c r="M571" s="345"/>
      <c r="N571" s="345"/>
      <c r="O571" s="345"/>
      <c r="P571" s="345"/>
      <c r="Q571" s="345"/>
      <c r="R571" s="345"/>
      <c r="S571" s="345"/>
    </row>
    <row r="572" spans="1:21" s="332" customFormat="1">
      <c r="A572" s="331"/>
      <c r="B572" s="341"/>
      <c r="C572" s="341"/>
      <c r="D572" s="342"/>
      <c r="E572" s="341"/>
      <c r="F572" s="342"/>
      <c r="G572" s="343"/>
      <c r="H572" s="344"/>
      <c r="I572" s="345"/>
      <c r="J572" s="345"/>
      <c r="K572" s="345"/>
      <c r="L572" s="345"/>
      <c r="M572" s="345"/>
      <c r="N572" s="345"/>
      <c r="O572" s="345"/>
      <c r="P572" s="345"/>
      <c r="Q572" s="345"/>
      <c r="R572" s="345"/>
      <c r="S572" s="345"/>
    </row>
    <row r="573" spans="1:21" s="332" customFormat="1">
      <c r="A573" s="331"/>
      <c r="B573" s="341"/>
      <c r="C573" s="341"/>
      <c r="D573" s="342"/>
      <c r="E573" s="341"/>
      <c r="F573" s="342"/>
      <c r="G573" s="343"/>
      <c r="H573" s="344"/>
      <c r="I573" s="345"/>
      <c r="J573" s="345"/>
      <c r="K573" s="345"/>
      <c r="L573" s="345"/>
      <c r="M573" s="345"/>
      <c r="N573" s="345"/>
      <c r="O573" s="345"/>
      <c r="P573" s="345"/>
      <c r="Q573" s="345"/>
      <c r="R573" s="345"/>
      <c r="S573" s="345"/>
    </row>
    <row r="575" spans="1:21" ht="18">
      <c r="A575" s="1"/>
      <c r="B575" s="1"/>
      <c r="C575" s="784" t="s">
        <v>1226</v>
      </c>
      <c r="D575" s="784"/>
      <c r="E575" s="784"/>
      <c r="F575" s="784"/>
      <c r="G575" s="784"/>
      <c r="H575" s="784"/>
      <c r="I575" s="784"/>
      <c r="J575" s="784"/>
      <c r="K575" s="784"/>
      <c r="L575" s="784"/>
      <c r="M575" s="784"/>
      <c r="N575" s="784"/>
      <c r="O575" s="784"/>
      <c r="P575" s="784"/>
      <c r="Q575" s="784"/>
      <c r="R575" s="784"/>
      <c r="S575" s="784"/>
      <c r="T575" s="784"/>
      <c r="U575" s="784"/>
    </row>
    <row r="576" spans="1:21" ht="15.75" thickBot="1">
      <c r="A576" s="1"/>
      <c r="B576" s="1"/>
      <c r="C576" s="785" t="s">
        <v>1311</v>
      </c>
      <c r="D576" s="785"/>
      <c r="E576" s="785"/>
      <c r="F576" s="785"/>
      <c r="G576" s="785"/>
      <c r="H576" s="785"/>
      <c r="I576" s="785"/>
      <c r="J576" s="785"/>
      <c r="K576" s="785"/>
      <c r="L576" s="785"/>
      <c r="M576" s="785"/>
      <c r="N576" s="785"/>
      <c r="O576" s="785"/>
      <c r="P576" s="785"/>
      <c r="Q576" s="785"/>
      <c r="R576" s="785"/>
      <c r="S576" s="785"/>
      <c r="T576" s="785"/>
      <c r="U576" s="785"/>
    </row>
    <row r="577" spans="1:21" ht="16.5" thickTop="1" thickBot="1">
      <c r="A577" s="808"/>
      <c r="B577" s="808"/>
      <c r="C577" s="812" t="s">
        <v>121</v>
      </c>
      <c r="D577" s="813" t="s">
        <v>30</v>
      </c>
      <c r="E577" s="813" t="s">
        <v>122</v>
      </c>
      <c r="F577" s="813" t="s">
        <v>187</v>
      </c>
      <c r="G577" s="814" t="s">
        <v>150</v>
      </c>
      <c r="H577" s="814"/>
      <c r="I577" s="813" t="s">
        <v>188</v>
      </c>
      <c r="J577" s="813" t="s">
        <v>189</v>
      </c>
      <c r="K577" s="815" t="s">
        <v>126</v>
      </c>
      <c r="L577" s="815"/>
      <c r="M577" s="815"/>
      <c r="N577" s="815"/>
      <c r="O577" s="815"/>
      <c r="P577" s="815"/>
      <c r="Q577" s="815"/>
      <c r="R577" s="815"/>
      <c r="S577" s="815"/>
      <c r="T577" s="815"/>
      <c r="U577" s="815"/>
    </row>
    <row r="578" spans="1:21" ht="16.5" thickTop="1" thickBot="1">
      <c r="A578" s="1"/>
      <c r="B578" s="1"/>
      <c r="C578" s="812"/>
      <c r="D578" s="813"/>
      <c r="E578" s="813"/>
      <c r="F578" s="813"/>
      <c r="G578" s="814"/>
      <c r="H578" s="814"/>
      <c r="I578" s="813"/>
      <c r="J578" s="813"/>
      <c r="K578" s="816" t="s">
        <v>127</v>
      </c>
      <c r="L578" s="47" t="s">
        <v>66</v>
      </c>
      <c r="M578" s="47" t="s">
        <v>68</v>
      </c>
      <c r="N578" s="47" t="s">
        <v>51</v>
      </c>
      <c r="O578" s="47" t="s">
        <v>53</v>
      </c>
      <c r="P578" s="47" t="s">
        <v>55</v>
      </c>
      <c r="Q578" s="817" t="s">
        <v>57</v>
      </c>
      <c r="R578" s="818"/>
      <c r="S578" s="47" t="s">
        <v>59</v>
      </c>
      <c r="T578" s="47" t="s">
        <v>61</v>
      </c>
      <c r="U578" s="48" t="s">
        <v>63</v>
      </c>
    </row>
    <row r="579" spans="1:21" ht="27.75" thickTop="1">
      <c r="A579" s="1"/>
      <c r="B579" s="1"/>
      <c r="C579" s="812"/>
      <c r="D579" s="813"/>
      <c r="E579" s="813"/>
      <c r="F579" s="813"/>
      <c r="G579" s="814"/>
      <c r="H579" s="814"/>
      <c r="I579" s="813"/>
      <c r="J579" s="813"/>
      <c r="K579" s="816"/>
      <c r="L579" s="49" t="s">
        <v>190</v>
      </c>
      <c r="M579" s="49" t="s">
        <v>191</v>
      </c>
      <c r="N579" s="49" t="s">
        <v>131</v>
      </c>
      <c r="O579" s="49" t="s">
        <v>192</v>
      </c>
      <c r="P579" s="49" t="s">
        <v>193</v>
      </c>
      <c r="Q579" s="819" t="s">
        <v>194</v>
      </c>
      <c r="R579" s="820"/>
      <c r="S579" s="49" t="s">
        <v>195</v>
      </c>
      <c r="T579" s="49" t="s">
        <v>196</v>
      </c>
      <c r="U579" s="60" t="s">
        <v>197</v>
      </c>
    </row>
    <row r="580" spans="1:21" ht="54.75" customHeight="1">
      <c r="A580" s="1"/>
      <c r="B580" s="1"/>
      <c r="C580" s="50">
        <v>5</v>
      </c>
      <c r="D580" s="52">
        <v>4860</v>
      </c>
      <c r="E580" s="51" t="s">
        <v>43</v>
      </c>
      <c r="F580" s="52" t="s">
        <v>1158</v>
      </c>
      <c r="G580" s="51" t="s">
        <v>1218</v>
      </c>
      <c r="H580" s="51" t="s">
        <v>140</v>
      </c>
      <c r="I580" s="53" t="s">
        <v>140</v>
      </c>
      <c r="J580" s="61"/>
      <c r="K580" s="54">
        <f t="shared" ref="K580:K611" si="19">SUM(L580:U580)</f>
        <v>272399000</v>
      </c>
      <c r="L580" s="61">
        <v>0</v>
      </c>
      <c r="M580" s="61">
        <v>0</v>
      </c>
      <c r="N580" s="54">
        <v>234999000</v>
      </c>
      <c r="O580" s="54">
        <v>37400000</v>
      </c>
      <c r="P580" s="61">
        <v>0</v>
      </c>
      <c r="Q580" s="792">
        <v>0</v>
      </c>
      <c r="R580" s="793"/>
      <c r="S580" s="61">
        <v>0</v>
      </c>
      <c r="T580" s="61">
        <v>0</v>
      </c>
      <c r="U580" s="324">
        <v>0</v>
      </c>
    </row>
    <row r="581" spans="1:21" ht="54.75" customHeight="1">
      <c r="A581" s="1"/>
      <c r="B581" s="1"/>
      <c r="C581" s="50">
        <v>5</v>
      </c>
      <c r="D581" s="52">
        <v>4860</v>
      </c>
      <c r="E581" s="51" t="s">
        <v>43</v>
      </c>
      <c r="F581" s="52" t="s">
        <v>1158</v>
      </c>
      <c r="G581" s="51" t="s">
        <v>1218</v>
      </c>
      <c r="H581" s="51" t="s">
        <v>141</v>
      </c>
      <c r="I581" s="53" t="s">
        <v>141</v>
      </c>
      <c r="J581" s="61"/>
      <c r="K581" s="54">
        <f t="shared" si="19"/>
        <v>228352970</v>
      </c>
      <c r="L581" s="61">
        <v>0</v>
      </c>
      <c r="M581" s="61">
        <v>0</v>
      </c>
      <c r="N581" s="54">
        <v>194299000</v>
      </c>
      <c r="O581" s="54">
        <v>32950000</v>
      </c>
      <c r="P581" s="61">
        <v>0</v>
      </c>
      <c r="Q581" s="792">
        <v>0</v>
      </c>
      <c r="R581" s="793"/>
      <c r="S581" s="61">
        <v>0</v>
      </c>
      <c r="T581" s="61">
        <v>0</v>
      </c>
      <c r="U581" s="56">
        <v>1103970</v>
      </c>
    </row>
    <row r="582" spans="1:21" ht="54.75" customHeight="1">
      <c r="A582" s="1"/>
      <c r="B582" s="1"/>
      <c r="C582" s="50">
        <v>5</v>
      </c>
      <c r="D582" s="52">
        <v>4860</v>
      </c>
      <c r="E582" s="51" t="s">
        <v>43</v>
      </c>
      <c r="F582" s="52" t="s">
        <v>1158</v>
      </c>
      <c r="G582" s="51" t="s">
        <v>1218</v>
      </c>
      <c r="H582" s="53" t="s">
        <v>142</v>
      </c>
      <c r="I582" s="53" t="s">
        <v>142</v>
      </c>
      <c r="J582" s="61"/>
      <c r="K582" s="54">
        <f t="shared" si="19"/>
        <v>215708127</v>
      </c>
      <c r="L582" s="61">
        <v>0</v>
      </c>
      <c r="M582" s="61">
        <v>0</v>
      </c>
      <c r="N582" s="54">
        <v>184301690</v>
      </c>
      <c r="O582" s="54">
        <v>30305467</v>
      </c>
      <c r="P582" s="61">
        <v>0</v>
      </c>
      <c r="Q582" s="792">
        <v>0</v>
      </c>
      <c r="R582" s="793"/>
      <c r="S582" s="61">
        <v>0</v>
      </c>
      <c r="T582" s="61">
        <v>0</v>
      </c>
      <c r="U582" s="56">
        <v>1100970</v>
      </c>
    </row>
    <row r="583" spans="1:21" ht="27.75" customHeight="1">
      <c r="A583" s="1"/>
      <c r="B583" s="1"/>
      <c r="C583" s="50">
        <v>5</v>
      </c>
      <c r="D583" s="52">
        <v>4860</v>
      </c>
      <c r="E583" s="51" t="s">
        <v>43</v>
      </c>
      <c r="F583" s="52" t="s">
        <v>1160</v>
      </c>
      <c r="G583" s="51" t="s">
        <v>1161</v>
      </c>
      <c r="H583" s="51" t="s">
        <v>140</v>
      </c>
      <c r="I583" s="53" t="s">
        <v>140</v>
      </c>
      <c r="J583" s="61"/>
      <c r="K583" s="54">
        <f t="shared" si="19"/>
        <v>74520000</v>
      </c>
      <c r="L583" s="61">
        <v>0</v>
      </c>
      <c r="M583" s="61">
        <v>0</v>
      </c>
      <c r="N583" s="61">
        <v>0</v>
      </c>
      <c r="O583" s="61">
        <v>0</v>
      </c>
      <c r="P583" s="54">
        <v>74520000</v>
      </c>
      <c r="Q583" s="792">
        <v>0</v>
      </c>
      <c r="R583" s="793"/>
      <c r="S583" s="61">
        <v>0</v>
      </c>
      <c r="T583" s="61">
        <v>0</v>
      </c>
      <c r="U583" s="324">
        <v>0</v>
      </c>
    </row>
    <row r="584" spans="1:21" ht="27.75" customHeight="1">
      <c r="A584" s="1"/>
      <c r="B584" s="1"/>
      <c r="C584" s="50">
        <v>5</v>
      </c>
      <c r="D584" s="52">
        <v>4860</v>
      </c>
      <c r="E584" s="51" t="s">
        <v>43</v>
      </c>
      <c r="F584" s="52" t="s">
        <v>1160</v>
      </c>
      <c r="G584" s="51" t="s">
        <v>1161</v>
      </c>
      <c r="H584" s="51" t="s">
        <v>141</v>
      </c>
      <c r="I584" s="53" t="s">
        <v>141</v>
      </c>
      <c r="J584" s="61"/>
      <c r="K584" s="54">
        <f t="shared" si="19"/>
        <v>78720000</v>
      </c>
      <c r="L584" s="61">
        <v>0</v>
      </c>
      <c r="M584" s="61">
        <v>0</v>
      </c>
      <c r="N584" s="61">
        <v>0</v>
      </c>
      <c r="O584" s="61">
        <v>0</v>
      </c>
      <c r="P584" s="54">
        <v>78720000</v>
      </c>
      <c r="Q584" s="792">
        <v>0</v>
      </c>
      <c r="R584" s="793"/>
      <c r="S584" s="61">
        <v>0</v>
      </c>
      <c r="T584" s="61">
        <v>0</v>
      </c>
      <c r="U584" s="324">
        <v>0</v>
      </c>
    </row>
    <row r="585" spans="1:21" ht="27.75" customHeight="1">
      <c r="A585" s="1"/>
      <c r="B585" s="1"/>
      <c r="C585" s="50">
        <v>5</v>
      </c>
      <c r="D585" s="52">
        <v>4860</v>
      </c>
      <c r="E585" s="51" t="s">
        <v>43</v>
      </c>
      <c r="F585" s="52" t="s">
        <v>1160</v>
      </c>
      <c r="G585" s="51" t="s">
        <v>1161</v>
      </c>
      <c r="H585" s="53" t="s">
        <v>142</v>
      </c>
      <c r="I585" s="53" t="s">
        <v>142</v>
      </c>
      <c r="J585" s="61"/>
      <c r="K585" s="54">
        <f t="shared" si="19"/>
        <v>74137534</v>
      </c>
      <c r="L585" s="61">
        <v>0</v>
      </c>
      <c r="M585" s="61">
        <v>0</v>
      </c>
      <c r="N585" s="61">
        <v>0</v>
      </c>
      <c r="O585" s="61">
        <v>0</v>
      </c>
      <c r="P585" s="54">
        <v>74137534</v>
      </c>
      <c r="Q585" s="792">
        <v>0</v>
      </c>
      <c r="R585" s="793"/>
      <c r="S585" s="61">
        <v>0</v>
      </c>
      <c r="T585" s="61">
        <v>0</v>
      </c>
      <c r="U585" s="324">
        <v>0</v>
      </c>
    </row>
    <row r="586" spans="1:21" ht="39.75" customHeight="1">
      <c r="A586" s="1"/>
      <c r="B586" s="1"/>
      <c r="C586" s="50">
        <v>5</v>
      </c>
      <c r="D586" s="52">
        <v>4860</v>
      </c>
      <c r="E586" s="51" t="s">
        <v>43</v>
      </c>
      <c r="F586" s="52" t="s">
        <v>1162</v>
      </c>
      <c r="G586" s="51" t="s">
        <v>1163</v>
      </c>
      <c r="H586" s="51" t="s">
        <v>140</v>
      </c>
      <c r="I586" s="53" t="s">
        <v>140</v>
      </c>
      <c r="J586" s="61"/>
      <c r="K586" s="54">
        <f t="shared" si="19"/>
        <v>2400000</v>
      </c>
      <c r="L586" s="61">
        <v>0</v>
      </c>
      <c r="M586" s="61">
        <v>0</v>
      </c>
      <c r="N586" s="61">
        <v>0</v>
      </c>
      <c r="O586" s="61">
        <v>0</v>
      </c>
      <c r="P586" s="54">
        <v>2400000</v>
      </c>
      <c r="Q586" s="792">
        <v>0</v>
      </c>
      <c r="R586" s="793"/>
      <c r="S586" s="61">
        <v>0</v>
      </c>
      <c r="T586" s="61">
        <v>0</v>
      </c>
      <c r="U586" s="324">
        <v>0</v>
      </c>
    </row>
    <row r="587" spans="1:21" ht="39.75" customHeight="1">
      <c r="A587" s="1"/>
      <c r="B587" s="1"/>
      <c r="C587" s="50">
        <v>5</v>
      </c>
      <c r="D587" s="52">
        <v>4860</v>
      </c>
      <c r="E587" s="51" t="s">
        <v>43</v>
      </c>
      <c r="F587" s="52" t="s">
        <v>1162</v>
      </c>
      <c r="G587" s="51" t="s">
        <v>1163</v>
      </c>
      <c r="H587" s="51" t="s">
        <v>141</v>
      </c>
      <c r="I587" s="53" t="s">
        <v>141</v>
      </c>
      <c r="J587" s="61"/>
      <c r="K587" s="54">
        <f t="shared" si="19"/>
        <v>2280000</v>
      </c>
      <c r="L587" s="61">
        <v>0</v>
      </c>
      <c r="M587" s="61">
        <v>0</v>
      </c>
      <c r="N587" s="61">
        <v>0</v>
      </c>
      <c r="O587" s="61">
        <v>0</v>
      </c>
      <c r="P587" s="54">
        <v>2280000</v>
      </c>
      <c r="Q587" s="792">
        <v>0</v>
      </c>
      <c r="R587" s="793"/>
      <c r="S587" s="61">
        <v>0</v>
      </c>
      <c r="T587" s="61">
        <v>0</v>
      </c>
      <c r="U587" s="324">
        <v>0</v>
      </c>
    </row>
    <row r="588" spans="1:21" ht="39.75" customHeight="1">
      <c r="A588" s="1"/>
      <c r="B588" s="1"/>
      <c r="C588" s="50">
        <v>5</v>
      </c>
      <c r="D588" s="52">
        <v>4860</v>
      </c>
      <c r="E588" s="51" t="s">
        <v>43</v>
      </c>
      <c r="F588" s="52" t="s">
        <v>1162</v>
      </c>
      <c r="G588" s="51" t="s">
        <v>1163</v>
      </c>
      <c r="H588" s="53" t="s">
        <v>142</v>
      </c>
      <c r="I588" s="53" t="s">
        <v>142</v>
      </c>
      <c r="J588" s="61"/>
      <c r="K588" s="54">
        <f t="shared" si="19"/>
        <v>2011080</v>
      </c>
      <c r="L588" s="61">
        <v>0</v>
      </c>
      <c r="M588" s="61">
        <v>0</v>
      </c>
      <c r="N588" s="61">
        <v>0</v>
      </c>
      <c r="O588" s="61">
        <v>0</v>
      </c>
      <c r="P588" s="54">
        <v>2011080</v>
      </c>
      <c r="Q588" s="792">
        <v>0</v>
      </c>
      <c r="R588" s="793"/>
      <c r="S588" s="61">
        <v>0</v>
      </c>
      <c r="T588" s="61">
        <v>0</v>
      </c>
      <c r="U588" s="324">
        <v>0</v>
      </c>
    </row>
    <row r="589" spans="1:21" ht="38.25" customHeight="1">
      <c r="A589" s="1"/>
      <c r="B589" s="1"/>
      <c r="C589" s="50">
        <v>5</v>
      </c>
      <c r="D589" s="52">
        <v>4860</v>
      </c>
      <c r="E589" s="51" t="s">
        <v>43</v>
      </c>
      <c r="F589" s="52" t="s">
        <v>1164</v>
      </c>
      <c r="G589" s="51" t="s">
        <v>1219</v>
      </c>
      <c r="H589" s="51" t="s">
        <v>140</v>
      </c>
      <c r="I589" s="53" t="s">
        <v>140</v>
      </c>
      <c r="J589" s="61"/>
      <c r="K589" s="54">
        <f t="shared" si="19"/>
        <v>320650000</v>
      </c>
      <c r="L589" s="61">
        <v>0</v>
      </c>
      <c r="M589" s="61">
        <v>0</v>
      </c>
      <c r="N589" s="54">
        <v>276000000</v>
      </c>
      <c r="O589" s="54">
        <v>44650000</v>
      </c>
      <c r="P589" s="61">
        <v>0</v>
      </c>
      <c r="Q589" s="792">
        <v>0</v>
      </c>
      <c r="R589" s="793"/>
      <c r="S589" s="61">
        <v>0</v>
      </c>
      <c r="T589" s="61">
        <v>0</v>
      </c>
      <c r="U589" s="324">
        <v>0</v>
      </c>
    </row>
    <row r="590" spans="1:21" ht="38.25" customHeight="1">
      <c r="A590" s="1"/>
      <c r="B590" s="1"/>
      <c r="C590" s="50">
        <v>5</v>
      </c>
      <c r="D590" s="52">
        <v>4860</v>
      </c>
      <c r="E590" s="51" t="s">
        <v>43</v>
      </c>
      <c r="F590" s="52" t="s">
        <v>1164</v>
      </c>
      <c r="G590" s="51" t="s">
        <v>1219</v>
      </c>
      <c r="H590" s="51" t="s">
        <v>141</v>
      </c>
      <c r="I590" s="53" t="s">
        <v>141</v>
      </c>
      <c r="J590" s="61"/>
      <c r="K590" s="54">
        <f t="shared" si="19"/>
        <v>375976860</v>
      </c>
      <c r="L590" s="61">
        <v>0</v>
      </c>
      <c r="M590" s="61">
        <v>0</v>
      </c>
      <c r="N590" s="54">
        <v>317670000</v>
      </c>
      <c r="O590" s="54">
        <v>53550000</v>
      </c>
      <c r="P590" s="61">
        <v>0</v>
      </c>
      <c r="Q590" s="792">
        <v>0</v>
      </c>
      <c r="R590" s="793"/>
      <c r="S590" s="61">
        <v>0</v>
      </c>
      <c r="T590" s="61">
        <v>0</v>
      </c>
      <c r="U590" s="56">
        <v>4756860</v>
      </c>
    </row>
    <row r="591" spans="1:21" ht="38.25" customHeight="1">
      <c r="A591" s="1"/>
      <c r="B591" s="1"/>
      <c r="C591" s="50">
        <v>5</v>
      </c>
      <c r="D591" s="52">
        <v>4860</v>
      </c>
      <c r="E591" s="51" t="s">
        <v>43</v>
      </c>
      <c r="F591" s="52" t="s">
        <v>1164</v>
      </c>
      <c r="G591" s="51" t="s">
        <v>1219</v>
      </c>
      <c r="H591" s="53" t="s">
        <v>142</v>
      </c>
      <c r="I591" s="53" t="s">
        <v>142</v>
      </c>
      <c r="J591" s="61"/>
      <c r="K591" s="54">
        <f t="shared" si="19"/>
        <v>371413181</v>
      </c>
      <c r="L591" s="61">
        <v>0</v>
      </c>
      <c r="M591" s="61">
        <v>0</v>
      </c>
      <c r="N591" s="54">
        <v>315634231</v>
      </c>
      <c r="O591" s="54">
        <v>52871462</v>
      </c>
      <c r="P591" s="61">
        <v>0</v>
      </c>
      <c r="Q591" s="792">
        <v>0</v>
      </c>
      <c r="R591" s="793"/>
      <c r="S591" s="61">
        <v>0</v>
      </c>
      <c r="T591" s="61">
        <v>0</v>
      </c>
      <c r="U591" s="56">
        <v>2907488</v>
      </c>
    </row>
    <row r="592" spans="1:21" ht="38.25" customHeight="1">
      <c r="A592" s="1"/>
      <c r="B592" s="1"/>
      <c r="C592" s="50">
        <v>5</v>
      </c>
      <c r="D592" s="52">
        <v>4860</v>
      </c>
      <c r="E592" s="51" t="s">
        <v>43</v>
      </c>
      <c r="F592" s="52" t="s">
        <v>1166</v>
      </c>
      <c r="G592" s="51" t="s">
        <v>1167</v>
      </c>
      <c r="H592" s="51" t="s">
        <v>140</v>
      </c>
      <c r="I592" s="53" t="s">
        <v>140</v>
      </c>
      <c r="J592" s="61"/>
      <c r="K592" s="54">
        <f t="shared" si="19"/>
        <v>37080000</v>
      </c>
      <c r="L592" s="61">
        <v>0</v>
      </c>
      <c r="M592" s="61">
        <v>0</v>
      </c>
      <c r="N592" s="61">
        <v>0</v>
      </c>
      <c r="O592" s="61">
        <v>0</v>
      </c>
      <c r="P592" s="54">
        <v>37080000</v>
      </c>
      <c r="Q592" s="792">
        <v>0</v>
      </c>
      <c r="R592" s="793"/>
      <c r="S592" s="61">
        <v>0</v>
      </c>
      <c r="T592" s="61">
        <v>0</v>
      </c>
      <c r="U592" s="324">
        <v>0</v>
      </c>
    </row>
    <row r="593" spans="1:21" ht="38.25" customHeight="1">
      <c r="A593" s="1"/>
      <c r="B593" s="1"/>
      <c r="C593" s="50">
        <v>5</v>
      </c>
      <c r="D593" s="52">
        <v>4860</v>
      </c>
      <c r="E593" s="51" t="s">
        <v>43</v>
      </c>
      <c r="F593" s="52" t="s">
        <v>1166</v>
      </c>
      <c r="G593" s="51" t="s">
        <v>1167</v>
      </c>
      <c r="H593" s="51" t="s">
        <v>141</v>
      </c>
      <c r="I593" s="53" t="s">
        <v>141</v>
      </c>
      <c r="J593" s="61"/>
      <c r="K593" s="54">
        <f t="shared" si="19"/>
        <v>37380000</v>
      </c>
      <c r="L593" s="61">
        <v>0</v>
      </c>
      <c r="M593" s="61">
        <v>0</v>
      </c>
      <c r="N593" s="61">
        <v>0</v>
      </c>
      <c r="O593" s="61">
        <v>0</v>
      </c>
      <c r="P593" s="54">
        <v>37380000</v>
      </c>
      <c r="Q593" s="792">
        <v>0</v>
      </c>
      <c r="R593" s="793"/>
      <c r="S593" s="61">
        <v>0</v>
      </c>
      <c r="T593" s="61">
        <v>0</v>
      </c>
      <c r="U593" s="324">
        <v>0</v>
      </c>
    </row>
    <row r="594" spans="1:21" ht="30" customHeight="1">
      <c r="A594" s="1"/>
      <c r="B594" s="1"/>
      <c r="C594" s="50">
        <v>5</v>
      </c>
      <c r="D594" s="52">
        <v>4860</v>
      </c>
      <c r="E594" s="51" t="s">
        <v>43</v>
      </c>
      <c r="F594" s="52" t="s">
        <v>1166</v>
      </c>
      <c r="G594" s="51" t="s">
        <v>1167</v>
      </c>
      <c r="H594" s="53" t="s">
        <v>142</v>
      </c>
      <c r="I594" s="53" t="s">
        <v>142</v>
      </c>
      <c r="J594" s="61"/>
      <c r="K594" s="54">
        <f t="shared" si="19"/>
        <v>36837116</v>
      </c>
      <c r="L594" s="61">
        <v>0</v>
      </c>
      <c r="M594" s="61">
        <v>0</v>
      </c>
      <c r="N594" s="61">
        <v>0</v>
      </c>
      <c r="O594" s="61">
        <v>0</v>
      </c>
      <c r="P594" s="54">
        <v>36837116</v>
      </c>
      <c r="Q594" s="792">
        <v>0</v>
      </c>
      <c r="R594" s="793"/>
      <c r="S594" s="61">
        <v>0</v>
      </c>
      <c r="T594" s="61">
        <v>0</v>
      </c>
      <c r="U594" s="324">
        <v>0</v>
      </c>
    </row>
    <row r="595" spans="1:21" ht="25.5" customHeight="1">
      <c r="A595" s="1"/>
      <c r="B595" s="1"/>
      <c r="C595" s="50">
        <v>5</v>
      </c>
      <c r="D595" s="52">
        <v>4860</v>
      </c>
      <c r="E595" s="51" t="s">
        <v>43</v>
      </c>
      <c r="F595" s="52" t="s">
        <v>1168</v>
      </c>
      <c r="G595" s="51" t="s">
        <v>1169</v>
      </c>
      <c r="H595" s="51" t="s">
        <v>140</v>
      </c>
      <c r="I595" s="53" t="s">
        <v>140</v>
      </c>
      <c r="J595" s="61"/>
      <c r="K595" s="54">
        <f t="shared" si="19"/>
        <v>1000000</v>
      </c>
      <c r="L595" s="61">
        <v>0</v>
      </c>
      <c r="M595" s="54">
        <v>1000000</v>
      </c>
      <c r="N595" s="61">
        <v>0</v>
      </c>
      <c r="O595" s="61">
        <v>0</v>
      </c>
      <c r="P595" s="61">
        <v>0</v>
      </c>
      <c r="Q595" s="792">
        <v>0</v>
      </c>
      <c r="R595" s="793"/>
      <c r="S595" s="61">
        <v>0</v>
      </c>
      <c r="T595" s="61">
        <v>0</v>
      </c>
      <c r="U595" s="324">
        <v>0</v>
      </c>
    </row>
    <row r="596" spans="1:21" ht="25.5" customHeight="1">
      <c r="A596" s="1"/>
      <c r="B596" s="1"/>
      <c r="C596" s="50">
        <v>5</v>
      </c>
      <c r="D596" s="52">
        <v>4860</v>
      </c>
      <c r="E596" s="51" t="s">
        <v>43</v>
      </c>
      <c r="F596" s="52" t="s">
        <v>1168</v>
      </c>
      <c r="G596" s="51" t="s">
        <v>1169</v>
      </c>
      <c r="H596" s="51" t="s">
        <v>141</v>
      </c>
      <c r="I596" s="53" t="s">
        <v>141</v>
      </c>
      <c r="J596" s="61"/>
      <c r="K596" s="54">
        <f t="shared" si="19"/>
        <v>653000</v>
      </c>
      <c r="L596" s="61">
        <v>0</v>
      </c>
      <c r="M596" s="54">
        <v>653000</v>
      </c>
      <c r="N596" s="61">
        <v>0</v>
      </c>
      <c r="O596" s="61">
        <v>0</v>
      </c>
      <c r="P596" s="61">
        <v>0</v>
      </c>
      <c r="Q596" s="792">
        <v>0</v>
      </c>
      <c r="R596" s="793"/>
      <c r="S596" s="61">
        <v>0</v>
      </c>
      <c r="T596" s="61">
        <v>0</v>
      </c>
      <c r="U596" s="324">
        <v>0</v>
      </c>
    </row>
    <row r="597" spans="1:21" ht="24">
      <c r="A597" s="1"/>
      <c r="B597" s="1"/>
      <c r="C597" s="50">
        <v>5</v>
      </c>
      <c r="D597" s="52">
        <v>4860</v>
      </c>
      <c r="E597" s="51" t="s">
        <v>43</v>
      </c>
      <c r="F597" s="52" t="s">
        <v>1168</v>
      </c>
      <c r="G597" s="51" t="s">
        <v>1169</v>
      </c>
      <c r="H597" s="53" t="s">
        <v>142</v>
      </c>
      <c r="I597" s="53" t="s">
        <v>142</v>
      </c>
      <c r="J597" s="61"/>
      <c r="K597" s="54">
        <f t="shared" si="19"/>
        <v>652800</v>
      </c>
      <c r="L597" s="61">
        <v>0</v>
      </c>
      <c r="M597" s="54">
        <v>652800</v>
      </c>
      <c r="N597" s="61">
        <v>0</v>
      </c>
      <c r="O597" s="61">
        <v>0</v>
      </c>
      <c r="P597" s="61">
        <v>0</v>
      </c>
      <c r="Q597" s="792">
        <v>0</v>
      </c>
      <c r="R597" s="793"/>
      <c r="S597" s="61">
        <v>0</v>
      </c>
      <c r="T597" s="61">
        <v>0</v>
      </c>
      <c r="U597" s="324">
        <v>0</v>
      </c>
    </row>
    <row r="598" spans="1:21" ht="24.75" customHeight="1">
      <c r="A598" s="1"/>
      <c r="B598" s="1"/>
      <c r="C598" s="50">
        <v>5</v>
      </c>
      <c r="D598" s="52">
        <v>4860</v>
      </c>
      <c r="E598" s="51" t="s">
        <v>43</v>
      </c>
      <c r="F598" s="52" t="s">
        <v>1170</v>
      </c>
      <c r="G598" s="51" t="s">
        <v>1171</v>
      </c>
      <c r="H598" s="51" t="s">
        <v>140</v>
      </c>
      <c r="I598" s="53" t="s">
        <v>140</v>
      </c>
      <c r="J598" s="61"/>
      <c r="K598" s="54">
        <f t="shared" si="19"/>
        <v>1000000</v>
      </c>
      <c r="L598" s="61">
        <v>0</v>
      </c>
      <c r="M598" s="54">
        <v>1000000</v>
      </c>
      <c r="N598" s="61">
        <v>0</v>
      </c>
      <c r="O598" s="61">
        <v>0</v>
      </c>
      <c r="P598" s="61">
        <v>0</v>
      </c>
      <c r="Q598" s="792">
        <v>0</v>
      </c>
      <c r="R598" s="793"/>
      <c r="S598" s="61">
        <v>0</v>
      </c>
      <c r="T598" s="61">
        <v>0</v>
      </c>
      <c r="U598" s="324">
        <v>0</v>
      </c>
    </row>
    <row r="599" spans="1:21" ht="24.75" customHeight="1">
      <c r="A599" s="1"/>
      <c r="B599" s="1"/>
      <c r="C599" s="50">
        <v>5</v>
      </c>
      <c r="D599" s="52">
        <v>4860</v>
      </c>
      <c r="E599" s="51" t="s">
        <v>43</v>
      </c>
      <c r="F599" s="52" t="s">
        <v>1170</v>
      </c>
      <c r="G599" s="51" t="s">
        <v>1171</v>
      </c>
      <c r="H599" s="51" t="s">
        <v>141</v>
      </c>
      <c r="I599" s="53" t="s">
        <v>141</v>
      </c>
      <c r="J599" s="61"/>
      <c r="K599" s="54">
        <f t="shared" si="19"/>
        <v>500000</v>
      </c>
      <c r="L599" s="61">
        <v>0</v>
      </c>
      <c r="M599" s="54">
        <v>500000</v>
      </c>
      <c r="N599" s="61">
        <v>0</v>
      </c>
      <c r="O599" s="61">
        <v>0</v>
      </c>
      <c r="P599" s="61">
        <v>0</v>
      </c>
      <c r="Q599" s="792">
        <v>0</v>
      </c>
      <c r="R599" s="793"/>
      <c r="S599" s="61">
        <v>0</v>
      </c>
      <c r="T599" s="61">
        <v>0</v>
      </c>
      <c r="U599" s="324">
        <v>0</v>
      </c>
    </row>
    <row r="600" spans="1:21" ht="24.75" customHeight="1">
      <c r="A600" s="1"/>
      <c r="B600" s="1"/>
      <c r="C600" s="50">
        <v>5</v>
      </c>
      <c r="D600" s="52">
        <v>4860</v>
      </c>
      <c r="E600" s="51" t="s">
        <v>43</v>
      </c>
      <c r="F600" s="52" t="s">
        <v>1170</v>
      </c>
      <c r="G600" s="51" t="s">
        <v>1171</v>
      </c>
      <c r="H600" s="53" t="s">
        <v>142</v>
      </c>
      <c r="I600" s="53" t="s">
        <v>142</v>
      </c>
      <c r="J600" s="61"/>
      <c r="K600" s="54">
        <f t="shared" si="19"/>
        <v>273744</v>
      </c>
      <c r="L600" s="61">
        <v>0</v>
      </c>
      <c r="M600" s="54">
        <v>273744</v>
      </c>
      <c r="N600" s="61">
        <v>0</v>
      </c>
      <c r="O600" s="61">
        <v>0</v>
      </c>
      <c r="P600" s="61">
        <v>0</v>
      </c>
      <c r="Q600" s="792">
        <v>0</v>
      </c>
      <c r="R600" s="793"/>
      <c r="S600" s="61">
        <v>0</v>
      </c>
      <c r="T600" s="61">
        <v>0</v>
      </c>
      <c r="U600" s="324">
        <v>0</v>
      </c>
    </row>
    <row r="601" spans="1:21" ht="23.25" customHeight="1">
      <c r="A601" s="1"/>
      <c r="B601" s="1"/>
      <c r="C601" s="50">
        <v>5</v>
      </c>
      <c r="D601" s="52">
        <v>4860</v>
      </c>
      <c r="E601" s="51" t="s">
        <v>43</v>
      </c>
      <c r="F601" s="52" t="s">
        <v>1172</v>
      </c>
      <c r="G601" s="51" t="s">
        <v>1173</v>
      </c>
      <c r="H601" s="51" t="s">
        <v>140</v>
      </c>
      <c r="I601" s="53" t="s">
        <v>140</v>
      </c>
      <c r="J601" s="61"/>
      <c r="K601" s="54">
        <f t="shared" si="19"/>
        <v>600000</v>
      </c>
      <c r="L601" s="61">
        <v>0</v>
      </c>
      <c r="M601" s="54">
        <v>600000</v>
      </c>
      <c r="N601" s="61">
        <v>0</v>
      </c>
      <c r="O601" s="61">
        <v>0</v>
      </c>
      <c r="P601" s="61">
        <v>0</v>
      </c>
      <c r="Q601" s="792">
        <v>0</v>
      </c>
      <c r="R601" s="793"/>
      <c r="S601" s="61">
        <v>0</v>
      </c>
      <c r="T601" s="61">
        <v>0</v>
      </c>
      <c r="U601" s="324">
        <v>0</v>
      </c>
    </row>
    <row r="602" spans="1:21" ht="23.25" customHeight="1">
      <c r="A602" s="1"/>
      <c r="B602" s="1"/>
      <c r="C602" s="50">
        <v>5</v>
      </c>
      <c r="D602" s="52">
        <v>4860</v>
      </c>
      <c r="E602" s="51" t="s">
        <v>43</v>
      </c>
      <c r="F602" s="52" t="s">
        <v>1172</v>
      </c>
      <c r="G602" s="51" t="s">
        <v>1173</v>
      </c>
      <c r="H602" s="51" t="s">
        <v>141</v>
      </c>
      <c r="I602" s="53" t="s">
        <v>141</v>
      </c>
      <c r="J602" s="61"/>
      <c r="K602" s="54">
        <f t="shared" si="19"/>
        <v>508000</v>
      </c>
      <c r="L602" s="61">
        <v>0</v>
      </c>
      <c r="M602" s="54">
        <v>508000</v>
      </c>
      <c r="N602" s="61">
        <v>0</v>
      </c>
      <c r="O602" s="61">
        <v>0</v>
      </c>
      <c r="P602" s="61">
        <v>0</v>
      </c>
      <c r="Q602" s="792">
        <v>0</v>
      </c>
      <c r="R602" s="793"/>
      <c r="S602" s="61">
        <v>0</v>
      </c>
      <c r="T602" s="61">
        <v>0</v>
      </c>
      <c r="U602" s="324">
        <v>0</v>
      </c>
    </row>
    <row r="603" spans="1:21" ht="23.25" customHeight="1">
      <c r="A603" s="1"/>
      <c r="B603" s="1"/>
      <c r="C603" s="50">
        <v>5</v>
      </c>
      <c r="D603" s="52">
        <v>4860</v>
      </c>
      <c r="E603" s="51" t="s">
        <v>43</v>
      </c>
      <c r="F603" s="52" t="s">
        <v>1172</v>
      </c>
      <c r="G603" s="51" t="s">
        <v>1173</v>
      </c>
      <c r="H603" s="53" t="s">
        <v>142</v>
      </c>
      <c r="I603" s="53" t="s">
        <v>142</v>
      </c>
      <c r="J603" s="61"/>
      <c r="K603" s="54">
        <f t="shared" si="19"/>
        <v>507922</v>
      </c>
      <c r="L603" s="61">
        <v>0</v>
      </c>
      <c r="M603" s="54">
        <v>507922</v>
      </c>
      <c r="N603" s="61">
        <v>0</v>
      </c>
      <c r="O603" s="61">
        <v>0</v>
      </c>
      <c r="P603" s="61">
        <v>0</v>
      </c>
      <c r="Q603" s="792">
        <v>0</v>
      </c>
      <c r="R603" s="793"/>
      <c r="S603" s="61">
        <v>0</v>
      </c>
      <c r="T603" s="61">
        <v>0</v>
      </c>
      <c r="U603" s="324">
        <v>0</v>
      </c>
    </row>
    <row r="604" spans="1:21" ht="23.25" customHeight="1">
      <c r="A604" s="1"/>
      <c r="B604" s="1"/>
      <c r="C604" s="50">
        <v>5</v>
      </c>
      <c r="D604" s="52">
        <v>4860</v>
      </c>
      <c r="E604" s="51" t="s">
        <v>43</v>
      </c>
      <c r="F604" s="52" t="s">
        <v>1180</v>
      </c>
      <c r="G604" s="51" t="s">
        <v>1181</v>
      </c>
      <c r="H604" s="51" t="s">
        <v>140</v>
      </c>
      <c r="I604" s="53" t="s">
        <v>140</v>
      </c>
      <c r="J604" s="61"/>
      <c r="K604" s="54">
        <f t="shared" si="19"/>
        <v>1200000</v>
      </c>
      <c r="L604" s="61">
        <v>0</v>
      </c>
      <c r="M604" s="54">
        <v>1200000</v>
      </c>
      <c r="N604" s="61">
        <v>0</v>
      </c>
      <c r="O604" s="61">
        <v>0</v>
      </c>
      <c r="P604" s="61">
        <v>0</v>
      </c>
      <c r="Q604" s="792">
        <v>0</v>
      </c>
      <c r="R604" s="793"/>
      <c r="S604" s="61">
        <v>0</v>
      </c>
      <c r="T604" s="61">
        <v>0</v>
      </c>
      <c r="U604" s="324">
        <v>0</v>
      </c>
    </row>
    <row r="605" spans="1:21" ht="23.25" customHeight="1">
      <c r="A605" s="1"/>
      <c r="B605" s="1"/>
      <c r="C605" s="50">
        <v>5</v>
      </c>
      <c r="D605" s="52">
        <v>4860</v>
      </c>
      <c r="E605" s="51" t="s">
        <v>43</v>
      </c>
      <c r="F605" s="52" t="s">
        <v>1180</v>
      </c>
      <c r="G605" s="51" t="s">
        <v>1181</v>
      </c>
      <c r="H605" s="51" t="s">
        <v>141</v>
      </c>
      <c r="I605" s="53" t="s">
        <v>141</v>
      </c>
      <c r="J605" s="61"/>
      <c r="K605" s="54">
        <f t="shared" si="19"/>
        <v>1200000</v>
      </c>
      <c r="L605" s="61">
        <v>0</v>
      </c>
      <c r="M605" s="54">
        <v>1200000</v>
      </c>
      <c r="N605" s="61">
        <v>0</v>
      </c>
      <c r="O605" s="61">
        <v>0</v>
      </c>
      <c r="P605" s="61">
        <v>0</v>
      </c>
      <c r="Q605" s="792">
        <v>0</v>
      </c>
      <c r="R605" s="793"/>
      <c r="S605" s="61">
        <v>0</v>
      </c>
      <c r="T605" s="61">
        <v>0</v>
      </c>
      <c r="U605" s="324">
        <v>0</v>
      </c>
    </row>
    <row r="606" spans="1:21" ht="23.25" customHeight="1">
      <c r="A606" s="1"/>
      <c r="B606" s="1"/>
      <c r="C606" s="50">
        <v>5</v>
      </c>
      <c r="D606" s="52">
        <v>4860</v>
      </c>
      <c r="E606" s="51" t="s">
        <v>43</v>
      </c>
      <c r="F606" s="52" t="s">
        <v>1180</v>
      </c>
      <c r="G606" s="51" t="s">
        <v>1181</v>
      </c>
      <c r="H606" s="53" t="s">
        <v>142</v>
      </c>
      <c r="I606" s="53" t="s">
        <v>142</v>
      </c>
      <c r="J606" s="61"/>
      <c r="K606" s="54">
        <f t="shared" si="19"/>
        <v>0</v>
      </c>
      <c r="L606" s="61">
        <v>0</v>
      </c>
      <c r="M606" s="61">
        <v>0</v>
      </c>
      <c r="N606" s="61">
        <v>0</v>
      </c>
      <c r="O606" s="61">
        <v>0</v>
      </c>
      <c r="P606" s="61">
        <v>0</v>
      </c>
      <c r="Q606" s="792">
        <v>0</v>
      </c>
      <c r="R606" s="793"/>
      <c r="S606" s="61">
        <v>0</v>
      </c>
      <c r="T606" s="61">
        <v>0</v>
      </c>
      <c r="U606" s="324">
        <v>0</v>
      </c>
    </row>
    <row r="607" spans="1:21" ht="23.25" customHeight="1">
      <c r="A607" s="1"/>
      <c r="B607" s="1"/>
      <c r="C607" s="50">
        <v>5</v>
      </c>
      <c r="D607" s="52">
        <v>4860</v>
      </c>
      <c r="E607" s="51" t="s">
        <v>43</v>
      </c>
      <c r="F607" s="52" t="s">
        <v>1184</v>
      </c>
      <c r="G607" s="51" t="s">
        <v>1185</v>
      </c>
      <c r="H607" s="51" t="s">
        <v>140</v>
      </c>
      <c r="I607" s="53" t="s">
        <v>140</v>
      </c>
      <c r="J607" s="61"/>
      <c r="K607" s="54">
        <f t="shared" si="19"/>
        <v>5500000</v>
      </c>
      <c r="L607" s="61">
        <v>0</v>
      </c>
      <c r="M607" s="54">
        <v>5500000</v>
      </c>
      <c r="N607" s="61">
        <v>0</v>
      </c>
      <c r="O607" s="61">
        <v>0</v>
      </c>
      <c r="P607" s="61">
        <v>0</v>
      </c>
      <c r="Q607" s="792">
        <v>0</v>
      </c>
      <c r="R607" s="793"/>
      <c r="S607" s="61">
        <v>0</v>
      </c>
      <c r="T607" s="61">
        <v>0</v>
      </c>
      <c r="U607" s="324">
        <v>0</v>
      </c>
    </row>
    <row r="608" spans="1:21" ht="23.25" customHeight="1">
      <c r="A608" s="1"/>
      <c r="B608" s="1"/>
      <c r="C608" s="50">
        <v>5</v>
      </c>
      <c r="D608" s="52">
        <v>4860</v>
      </c>
      <c r="E608" s="51" t="s">
        <v>43</v>
      </c>
      <c r="F608" s="52" t="s">
        <v>1184</v>
      </c>
      <c r="G608" s="51" t="s">
        <v>1185</v>
      </c>
      <c r="H608" s="51" t="s">
        <v>141</v>
      </c>
      <c r="I608" s="53" t="s">
        <v>141</v>
      </c>
      <c r="J608" s="61"/>
      <c r="K608" s="54">
        <f t="shared" si="19"/>
        <v>5219000</v>
      </c>
      <c r="L608" s="54">
        <v>999000</v>
      </c>
      <c r="M608" s="54">
        <v>4220000</v>
      </c>
      <c r="N608" s="61">
        <v>0</v>
      </c>
      <c r="O608" s="61">
        <v>0</v>
      </c>
      <c r="P608" s="61">
        <v>0</v>
      </c>
      <c r="Q608" s="792">
        <v>0</v>
      </c>
      <c r="R608" s="793"/>
      <c r="S608" s="61">
        <v>0</v>
      </c>
      <c r="T608" s="61">
        <v>0</v>
      </c>
      <c r="U608" s="324">
        <v>0</v>
      </c>
    </row>
    <row r="609" spans="1:21" ht="23.25" customHeight="1">
      <c r="A609" s="1"/>
      <c r="B609" s="1"/>
      <c r="C609" s="50">
        <v>5</v>
      </c>
      <c r="D609" s="52">
        <v>4860</v>
      </c>
      <c r="E609" s="51" t="s">
        <v>43</v>
      </c>
      <c r="F609" s="52" t="s">
        <v>1184</v>
      </c>
      <c r="G609" s="51" t="s">
        <v>1185</v>
      </c>
      <c r="H609" s="53" t="s">
        <v>142</v>
      </c>
      <c r="I609" s="53" t="s">
        <v>142</v>
      </c>
      <c r="J609" s="61"/>
      <c r="K609" s="54">
        <f t="shared" si="19"/>
        <v>5217585</v>
      </c>
      <c r="L609" s="54">
        <v>998112</v>
      </c>
      <c r="M609" s="54">
        <v>4219473</v>
      </c>
      <c r="N609" s="61">
        <v>0</v>
      </c>
      <c r="O609" s="61">
        <v>0</v>
      </c>
      <c r="P609" s="61">
        <v>0</v>
      </c>
      <c r="Q609" s="792">
        <v>0</v>
      </c>
      <c r="R609" s="793"/>
      <c r="S609" s="61">
        <v>0</v>
      </c>
      <c r="T609" s="61">
        <v>0</v>
      </c>
      <c r="U609" s="324">
        <v>0</v>
      </c>
    </row>
    <row r="610" spans="1:21" ht="23.25" customHeight="1">
      <c r="A610" s="1"/>
      <c r="B610" s="1"/>
      <c r="C610" s="50">
        <v>5</v>
      </c>
      <c r="D610" s="52">
        <v>4860</v>
      </c>
      <c r="E610" s="51" t="s">
        <v>43</v>
      </c>
      <c r="F610" s="52" t="s">
        <v>1187</v>
      </c>
      <c r="G610" s="51" t="s">
        <v>1188</v>
      </c>
      <c r="H610" s="51" t="s">
        <v>140</v>
      </c>
      <c r="I610" s="53" t="s">
        <v>140</v>
      </c>
      <c r="J610" s="61"/>
      <c r="K610" s="54">
        <f t="shared" si="19"/>
        <v>2700000</v>
      </c>
      <c r="L610" s="61">
        <v>0</v>
      </c>
      <c r="M610" s="54">
        <v>2700000</v>
      </c>
      <c r="N610" s="61">
        <v>0</v>
      </c>
      <c r="O610" s="61">
        <v>0</v>
      </c>
      <c r="P610" s="61">
        <v>0</v>
      </c>
      <c r="Q610" s="792">
        <v>0</v>
      </c>
      <c r="R610" s="793"/>
      <c r="S610" s="61">
        <v>0</v>
      </c>
      <c r="T610" s="61">
        <v>0</v>
      </c>
      <c r="U610" s="324">
        <v>0</v>
      </c>
    </row>
    <row r="611" spans="1:21" ht="23.25" customHeight="1">
      <c r="A611" s="1"/>
      <c r="B611" s="1"/>
      <c r="C611" s="50">
        <v>5</v>
      </c>
      <c r="D611" s="52">
        <v>4860</v>
      </c>
      <c r="E611" s="51" t="s">
        <v>43</v>
      </c>
      <c r="F611" s="52" t="s">
        <v>1187</v>
      </c>
      <c r="G611" s="51" t="s">
        <v>1188</v>
      </c>
      <c r="H611" s="51" t="s">
        <v>141</v>
      </c>
      <c r="I611" s="53" t="s">
        <v>141</v>
      </c>
      <c r="J611" s="61"/>
      <c r="K611" s="54">
        <f t="shared" si="19"/>
        <v>0</v>
      </c>
      <c r="L611" s="61">
        <v>0</v>
      </c>
      <c r="M611" s="61">
        <v>0</v>
      </c>
      <c r="N611" s="61">
        <v>0</v>
      </c>
      <c r="O611" s="61">
        <v>0</v>
      </c>
      <c r="P611" s="61">
        <v>0</v>
      </c>
      <c r="Q611" s="792">
        <v>0</v>
      </c>
      <c r="R611" s="793"/>
      <c r="S611" s="61">
        <v>0</v>
      </c>
      <c r="T611" s="61">
        <v>0</v>
      </c>
      <c r="U611" s="324">
        <v>0</v>
      </c>
    </row>
    <row r="612" spans="1:21" ht="23.25" customHeight="1">
      <c r="A612" s="1"/>
      <c r="B612" s="1"/>
      <c r="C612" s="50">
        <v>5</v>
      </c>
      <c r="D612" s="52">
        <v>4860</v>
      </c>
      <c r="E612" s="51" t="s">
        <v>43</v>
      </c>
      <c r="F612" s="52" t="s">
        <v>1187</v>
      </c>
      <c r="G612" s="51" t="s">
        <v>1188</v>
      </c>
      <c r="H612" s="53" t="s">
        <v>142</v>
      </c>
      <c r="I612" s="53" t="s">
        <v>142</v>
      </c>
      <c r="J612" s="61"/>
      <c r="K612" s="54">
        <f t="shared" ref="K612:K643" si="20">SUM(L612:U612)</f>
        <v>0</v>
      </c>
      <c r="L612" s="61">
        <v>0</v>
      </c>
      <c r="M612" s="61">
        <v>0</v>
      </c>
      <c r="N612" s="61">
        <v>0</v>
      </c>
      <c r="O612" s="61">
        <v>0</v>
      </c>
      <c r="P612" s="61">
        <v>0</v>
      </c>
      <c r="Q612" s="792">
        <v>0</v>
      </c>
      <c r="R612" s="793"/>
      <c r="S612" s="61">
        <v>0</v>
      </c>
      <c r="T612" s="61">
        <v>0</v>
      </c>
      <c r="U612" s="324">
        <v>0</v>
      </c>
    </row>
    <row r="613" spans="1:21" ht="23.25" customHeight="1">
      <c r="A613" s="1"/>
      <c r="B613" s="1"/>
      <c r="C613" s="50">
        <v>5</v>
      </c>
      <c r="D613" s="52">
        <v>4860</v>
      </c>
      <c r="E613" s="51" t="s">
        <v>43</v>
      </c>
      <c r="F613" s="52" t="s">
        <v>1195</v>
      </c>
      <c r="G613" s="51" t="s">
        <v>1196</v>
      </c>
      <c r="H613" s="51" t="s">
        <v>140</v>
      </c>
      <c r="I613" s="53" t="s">
        <v>140</v>
      </c>
      <c r="J613" s="61"/>
      <c r="K613" s="54">
        <f t="shared" si="20"/>
        <v>3900000</v>
      </c>
      <c r="L613" s="61">
        <v>0</v>
      </c>
      <c r="M613" s="54">
        <v>3900000</v>
      </c>
      <c r="N613" s="61">
        <v>0</v>
      </c>
      <c r="O613" s="61">
        <v>0</v>
      </c>
      <c r="P613" s="61">
        <v>0</v>
      </c>
      <c r="Q613" s="792">
        <v>0</v>
      </c>
      <c r="R613" s="793"/>
      <c r="S613" s="61">
        <v>0</v>
      </c>
      <c r="T613" s="61">
        <v>0</v>
      </c>
      <c r="U613" s="324">
        <v>0</v>
      </c>
    </row>
    <row r="614" spans="1:21" ht="23.25" customHeight="1">
      <c r="A614" s="1"/>
      <c r="B614" s="1"/>
      <c r="C614" s="50">
        <v>5</v>
      </c>
      <c r="D614" s="52">
        <v>4860</v>
      </c>
      <c r="E614" s="51" t="s">
        <v>43</v>
      </c>
      <c r="F614" s="52" t="s">
        <v>1195</v>
      </c>
      <c r="G614" s="51" t="s">
        <v>1196</v>
      </c>
      <c r="H614" s="51" t="s">
        <v>141</v>
      </c>
      <c r="I614" s="53" t="s">
        <v>141</v>
      </c>
      <c r="J614" s="61"/>
      <c r="K614" s="54">
        <f t="shared" si="20"/>
        <v>1422000</v>
      </c>
      <c r="L614" s="61">
        <v>0</v>
      </c>
      <c r="M614" s="54">
        <v>1422000</v>
      </c>
      <c r="N614" s="61">
        <v>0</v>
      </c>
      <c r="O614" s="61">
        <v>0</v>
      </c>
      <c r="P614" s="61">
        <v>0</v>
      </c>
      <c r="Q614" s="792">
        <v>0</v>
      </c>
      <c r="R614" s="793"/>
      <c r="S614" s="61">
        <v>0</v>
      </c>
      <c r="T614" s="61">
        <v>0</v>
      </c>
      <c r="U614" s="324">
        <v>0</v>
      </c>
    </row>
    <row r="615" spans="1:21" ht="23.25" customHeight="1">
      <c r="A615" s="1"/>
      <c r="B615" s="1"/>
      <c r="C615" s="50">
        <v>5</v>
      </c>
      <c r="D615" s="52">
        <v>4860</v>
      </c>
      <c r="E615" s="51" t="s">
        <v>43</v>
      </c>
      <c r="F615" s="52" t="s">
        <v>1195</v>
      </c>
      <c r="G615" s="51" t="s">
        <v>1196</v>
      </c>
      <c r="H615" s="53" t="s">
        <v>142</v>
      </c>
      <c r="I615" s="53" t="s">
        <v>142</v>
      </c>
      <c r="J615" s="61"/>
      <c r="K615" s="54">
        <f t="shared" si="20"/>
        <v>1422000</v>
      </c>
      <c r="L615" s="61">
        <v>0</v>
      </c>
      <c r="M615" s="54">
        <v>1422000</v>
      </c>
      <c r="N615" s="61">
        <v>0</v>
      </c>
      <c r="O615" s="61">
        <v>0</v>
      </c>
      <c r="P615" s="61">
        <v>0</v>
      </c>
      <c r="Q615" s="792">
        <v>0</v>
      </c>
      <c r="R615" s="793"/>
      <c r="S615" s="61">
        <v>0</v>
      </c>
      <c r="T615" s="61">
        <v>0</v>
      </c>
      <c r="U615" s="324">
        <v>0</v>
      </c>
    </row>
    <row r="616" spans="1:21" ht="23.25" customHeight="1">
      <c r="A616" s="1"/>
      <c r="B616" s="1"/>
      <c r="C616" s="50">
        <v>5</v>
      </c>
      <c r="D616" s="52">
        <v>4860</v>
      </c>
      <c r="E616" s="51" t="s">
        <v>43</v>
      </c>
      <c r="F616" s="52" t="s">
        <v>1197</v>
      </c>
      <c r="G616" s="51" t="s">
        <v>1198</v>
      </c>
      <c r="H616" s="51" t="s">
        <v>140</v>
      </c>
      <c r="I616" s="53" t="s">
        <v>140</v>
      </c>
      <c r="J616" s="61"/>
      <c r="K616" s="54">
        <f t="shared" si="20"/>
        <v>2000000</v>
      </c>
      <c r="L616" s="61">
        <v>0</v>
      </c>
      <c r="M616" s="54">
        <v>2000000</v>
      </c>
      <c r="N616" s="61">
        <v>0</v>
      </c>
      <c r="O616" s="61">
        <v>0</v>
      </c>
      <c r="P616" s="61">
        <v>0</v>
      </c>
      <c r="Q616" s="792">
        <v>0</v>
      </c>
      <c r="R616" s="793"/>
      <c r="S616" s="61">
        <v>0</v>
      </c>
      <c r="T616" s="61">
        <v>0</v>
      </c>
      <c r="U616" s="324">
        <v>0</v>
      </c>
    </row>
    <row r="617" spans="1:21" ht="23.25" customHeight="1">
      <c r="A617" s="1"/>
      <c r="B617" s="1"/>
      <c r="C617" s="50">
        <v>5</v>
      </c>
      <c r="D617" s="52">
        <v>4860</v>
      </c>
      <c r="E617" s="51" t="s">
        <v>43</v>
      </c>
      <c r="F617" s="52" t="s">
        <v>1197</v>
      </c>
      <c r="G617" s="51" t="s">
        <v>1198</v>
      </c>
      <c r="H617" s="51" t="s">
        <v>141</v>
      </c>
      <c r="I617" s="53" t="s">
        <v>141</v>
      </c>
      <c r="J617" s="61"/>
      <c r="K617" s="54">
        <f t="shared" si="20"/>
        <v>2000000</v>
      </c>
      <c r="L617" s="61">
        <v>0</v>
      </c>
      <c r="M617" s="54">
        <v>2000000</v>
      </c>
      <c r="N617" s="61">
        <v>0</v>
      </c>
      <c r="O617" s="61">
        <v>0</v>
      </c>
      <c r="P617" s="61">
        <v>0</v>
      </c>
      <c r="Q617" s="792">
        <v>0</v>
      </c>
      <c r="R617" s="793"/>
      <c r="S617" s="61">
        <v>0</v>
      </c>
      <c r="T617" s="61">
        <v>0</v>
      </c>
      <c r="U617" s="324">
        <v>0</v>
      </c>
    </row>
    <row r="618" spans="1:21" ht="23.25" customHeight="1">
      <c r="A618" s="1"/>
      <c r="B618" s="1"/>
      <c r="C618" s="50">
        <v>5</v>
      </c>
      <c r="D618" s="52">
        <v>4860</v>
      </c>
      <c r="E618" s="51" t="s">
        <v>43</v>
      </c>
      <c r="F618" s="52" t="s">
        <v>1197</v>
      </c>
      <c r="G618" s="51" t="s">
        <v>1198</v>
      </c>
      <c r="H618" s="53" t="s">
        <v>142</v>
      </c>
      <c r="I618" s="53" t="s">
        <v>142</v>
      </c>
      <c r="J618" s="61"/>
      <c r="K618" s="54">
        <f t="shared" si="20"/>
        <v>0</v>
      </c>
      <c r="L618" s="61">
        <v>0</v>
      </c>
      <c r="M618" s="61">
        <v>0</v>
      </c>
      <c r="N618" s="61">
        <v>0</v>
      </c>
      <c r="O618" s="61">
        <v>0</v>
      </c>
      <c r="P618" s="61">
        <v>0</v>
      </c>
      <c r="Q618" s="792">
        <v>0</v>
      </c>
      <c r="R618" s="793"/>
      <c r="S618" s="61">
        <v>0</v>
      </c>
      <c r="T618" s="61">
        <v>0</v>
      </c>
      <c r="U618" s="324">
        <v>0</v>
      </c>
    </row>
    <row r="619" spans="1:21" ht="23.25" customHeight="1">
      <c r="A619" s="1"/>
      <c r="B619" s="1"/>
      <c r="C619" s="50">
        <v>5</v>
      </c>
      <c r="D619" s="52">
        <v>4860</v>
      </c>
      <c r="E619" s="51" t="s">
        <v>43</v>
      </c>
      <c r="F619" s="52" t="s">
        <v>1199</v>
      </c>
      <c r="G619" s="51" t="s">
        <v>1200</v>
      </c>
      <c r="H619" s="51" t="s">
        <v>140</v>
      </c>
      <c r="I619" s="53" t="s">
        <v>140</v>
      </c>
      <c r="J619" s="61"/>
      <c r="K619" s="54">
        <f t="shared" si="20"/>
        <v>400000</v>
      </c>
      <c r="L619" s="61">
        <v>0</v>
      </c>
      <c r="M619" s="54">
        <v>400000</v>
      </c>
      <c r="N619" s="61">
        <v>0</v>
      </c>
      <c r="O619" s="61">
        <v>0</v>
      </c>
      <c r="P619" s="61">
        <v>0</v>
      </c>
      <c r="Q619" s="792">
        <v>0</v>
      </c>
      <c r="R619" s="793"/>
      <c r="S619" s="61">
        <v>0</v>
      </c>
      <c r="T619" s="61">
        <v>0</v>
      </c>
      <c r="U619" s="324">
        <v>0</v>
      </c>
    </row>
    <row r="620" spans="1:21" ht="23.25" customHeight="1">
      <c r="A620" s="1"/>
      <c r="B620" s="1"/>
      <c r="C620" s="50">
        <v>5</v>
      </c>
      <c r="D620" s="52">
        <v>4860</v>
      </c>
      <c r="E620" s="51" t="s">
        <v>43</v>
      </c>
      <c r="F620" s="52" t="s">
        <v>1199</v>
      </c>
      <c r="G620" s="51" t="s">
        <v>1200</v>
      </c>
      <c r="H620" s="51" t="s">
        <v>141</v>
      </c>
      <c r="I620" s="53" t="s">
        <v>141</v>
      </c>
      <c r="J620" s="61"/>
      <c r="K620" s="54">
        <f t="shared" si="20"/>
        <v>361000</v>
      </c>
      <c r="L620" s="61">
        <v>0</v>
      </c>
      <c r="M620" s="54">
        <v>361000</v>
      </c>
      <c r="N620" s="61">
        <v>0</v>
      </c>
      <c r="O620" s="61">
        <v>0</v>
      </c>
      <c r="P620" s="61">
        <v>0</v>
      </c>
      <c r="Q620" s="792">
        <v>0</v>
      </c>
      <c r="R620" s="793"/>
      <c r="S620" s="61">
        <v>0</v>
      </c>
      <c r="T620" s="61">
        <v>0</v>
      </c>
      <c r="U620" s="324">
        <v>0</v>
      </c>
    </row>
    <row r="621" spans="1:21" ht="23.25" customHeight="1">
      <c r="A621" s="1"/>
      <c r="B621" s="1"/>
      <c r="C621" s="50">
        <v>5</v>
      </c>
      <c r="D621" s="52">
        <v>4860</v>
      </c>
      <c r="E621" s="51" t="s">
        <v>43</v>
      </c>
      <c r="F621" s="52" t="s">
        <v>1199</v>
      </c>
      <c r="G621" s="51" t="s">
        <v>1200</v>
      </c>
      <c r="H621" s="53" t="s">
        <v>142</v>
      </c>
      <c r="I621" s="53" t="s">
        <v>142</v>
      </c>
      <c r="J621" s="61"/>
      <c r="K621" s="54">
        <f t="shared" si="20"/>
        <v>360960</v>
      </c>
      <c r="L621" s="61">
        <v>0</v>
      </c>
      <c r="M621" s="54">
        <v>360960</v>
      </c>
      <c r="N621" s="61">
        <v>0</v>
      </c>
      <c r="O621" s="61">
        <v>0</v>
      </c>
      <c r="P621" s="61">
        <v>0</v>
      </c>
      <c r="Q621" s="792">
        <v>0</v>
      </c>
      <c r="R621" s="793"/>
      <c r="S621" s="61">
        <v>0</v>
      </c>
      <c r="T621" s="61">
        <v>0</v>
      </c>
      <c r="U621" s="324">
        <v>0</v>
      </c>
    </row>
    <row r="622" spans="1:21" ht="23.25" customHeight="1">
      <c r="A622" s="1"/>
      <c r="B622" s="1"/>
      <c r="C622" s="50">
        <v>5</v>
      </c>
      <c r="D622" s="52">
        <v>4860</v>
      </c>
      <c r="E622" s="51" t="s">
        <v>43</v>
      </c>
      <c r="F622" s="52" t="s">
        <v>1201</v>
      </c>
      <c r="G622" s="51" t="s">
        <v>1202</v>
      </c>
      <c r="H622" s="51" t="s">
        <v>140</v>
      </c>
      <c r="I622" s="53" t="s">
        <v>140</v>
      </c>
      <c r="J622" s="61"/>
      <c r="K622" s="54">
        <f t="shared" si="20"/>
        <v>400000</v>
      </c>
      <c r="L622" s="61">
        <v>0</v>
      </c>
      <c r="M622" s="54">
        <v>400000</v>
      </c>
      <c r="N622" s="61">
        <v>0</v>
      </c>
      <c r="O622" s="61">
        <v>0</v>
      </c>
      <c r="P622" s="61">
        <v>0</v>
      </c>
      <c r="Q622" s="792">
        <v>0</v>
      </c>
      <c r="R622" s="793"/>
      <c r="S622" s="61">
        <v>0</v>
      </c>
      <c r="T622" s="61">
        <v>0</v>
      </c>
      <c r="U622" s="324">
        <v>0</v>
      </c>
    </row>
    <row r="623" spans="1:21" ht="23.25" customHeight="1">
      <c r="A623" s="1"/>
      <c r="B623" s="1"/>
      <c r="C623" s="50">
        <v>5</v>
      </c>
      <c r="D623" s="52">
        <v>4860</v>
      </c>
      <c r="E623" s="51" t="s">
        <v>43</v>
      </c>
      <c r="F623" s="52" t="s">
        <v>1201</v>
      </c>
      <c r="G623" s="51" t="s">
        <v>1202</v>
      </c>
      <c r="H623" s="51" t="s">
        <v>141</v>
      </c>
      <c r="I623" s="53" t="s">
        <v>141</v>
      </c>
      <c r="J623" s="61"/>
      <c r="K623" s="54">
        <f t="shared" si="20"/>
        <v>203000</v>
      </c>
      <c r="L623" s="61">
        <v>0</v>
      </c>
      <c r="M623" s="54">
        <v>203000</v>
      </c>
      <c r="N623" s="61">
        <v>0</v>
      </c>
      <c r="O623" s="61">
        <v>0</v>
      </c>
      <c r="P623" s="61">
        <v>0</v>
      </c>
      <c r="Q623" s="792">
        <v>0</v>
      </c>
      <c r="R623" s="793"/>
      <c r="S623" s="61">
        <v>0</v>
      </c>
      <c r="T623" s="61">
        <v>0</v>
      </c>
      <c r="U623" s="324">
        <v>0</v>
      </c>
    </row>
    <row r="624" spans="1:21" ht="23.25" customHeight="1">
      <c r="A624" s="1"/>
      <c r="B624" s="1"/>
      <c r="C624" s="50">
        <v>5</v>
      </c>
      <c r="D624" s="52">
        <v>4860</v>
      </c>
      <c r="E624" s="51" t="s">
        <v>43</v>
      </c>
      <c r="F624" s="52" t="s">
        <v>1201</v>
      </c>
      <c r="G624" s="51" t="s">
        <v>1202</v>
      </c>
      <c r="H624" s="53" t="s">
        <v>142</v>
      </c>
      <c r="I624" s="53" t="s">
        <v>142</v>
      </c>
      <c r="J624" s="61"/>
      <c r="K624" s="54">
        <f t="shared" si="20"/>
        <v>202133</v>
      </c>
      <c r="L624" s="61">
        <v>0</v>
      </c>
      <c r="M624" s="54">
        <v>202133</v>
      </c>
      <c r="N624" s="61">
        <v>0</v>
      </c>
      <c r="O624" s="61">
        <v>0</v>
      </c>
      <c r="P624" s="61">
        <v>0</v>
      </c>
      <c r="Q624" s="792">
        <v>0</v>
      </c>
      <c r="R624" s="793"/>
      <c r="S624" s="61">
        <v>0</v>
      </c>
      <c r="T624" s="61">
        <v>0</v>
      </c>
      <c r="U624" s="324">
        <v>0</v>
      </c>
    </row>
    <row r="625" spans="1:21" ht="23.25" customHeight="1">
      <c r="A625" s="1"/>
      <c r="B625" s="1"/>
      <c r="C625" s="50">
        <v>5</v>
      </c>
      <c r="D625" s="52">
        <v>4860</v>
      </c>
      <c r="E625" s="51" t="s">
        <v>43</v>
      </c>
      <c r="F625" s="52" t="s">
        <v>1203</v>
      </c>
      <c r="G625" s="51" t="s">
        <v>1326</v>
      </c>
      <c r="H625" s="51" t="s">
        <v>140</v>
      </c>
      <c r="I625" s="53" t="s">
        <v>140</v>
      </c>
      <c r="J625" s="61"/>
      <c r="K625" s="54">
        <f t="shared" si="20"/>
        <v>300000</v>
      </c>
      <c r="L625" s="61">
        <v>0</v>
      </c>
      <c r="M625" s="54">
        <v>300000</v>
      </c>
      <c r="N625" s="61">
        <v>0</v>
      </c>
      <c r="O625" s="61">
        <v>0</v>
      </c>
      <c r="P625" s="61">
        <v>0</v>
      </c>
      <c r="Q625" s="792">
        <v>0</v>
      </c>
      <c r="R625" s="793"/>
      <c r="S625" s="61">
        <v>0</v>
      </c>
      <c r="T625" s="61">
        <v>0</v>
      </c>
      <c r="U625" s="324">
        <v>0</v>
      </c>
    </row>
    <row r="626" spans="1:21" ht="23.25" customHeight="1">
      <c r="A626" s="1"/>
      <c r="B626" s="1"/>
      <c r="C626" s="50">
        <v>5</v>
      </c>
      <c r="D626" s="52">
        <v>4860</v>
      </c>
      <c r="E626" s="51" t="s">
        <v>43</v>
      </c>
      <c r="F626" s="52" t="s">
        <v>1203</v>
      </c>
      <c r="G626" s="51" t="s">
        <v>1326</v>
      </c>
      <c r="H626" s="51" t="s">
        <v>141</v>
      </c>
      <c r="I626" s="53" t="s">
        <v>141</v>
      </c>
      <c r="J626" s="61"/>
      <c r="K626" s="54">
        <f t="shared" si="20"/>
        <v>250000</v>
      </c>
      <c r="L626" s="61">
        <v>0</v>
      </c>
      <c r="M626" s="54">
        <v>250000</v>
      </c>
      <c r="N626" s="61">
        <v>0</v>
      </c>
      <c r="O626" s="61">
        <v>0</v>
      </c>
      <c r="P626" s="61">
        <v>0</v>
      </c>
      <c r="Q626" s="792">
        <v>0</v>
      </c>
      <c r="R626" s="793"/>
      <c r="S626" s="61">
        <v>0</v>
      </c>
      <c r="T626" s="61">
        <v>0</v>
      </c>
      <c r="U626" s="324">
        <v>0</v>
      </c>
    </row>
    <row r="627" spans="1:21" ht="23.25" customHeight="1">
      <c r="A627" s="1"/>
      <c r="B627" s="1"/>
      <c r="C627" s="50">
        <v>5</v>
      </c>
      <c r="D627" s="52">
        <v>4860</v>
      </c>
      <c r="E627" s="51" t="s">
        <v>43</v>
      </c>
      <c r="F627" s="52" t="s">
        <v>1203</v>
      </c>
      <c r="G627" s="51" t="s">
        <v>1326</v>
      </c>
      <c r="H627" s="51" t="s">
        <v>142</v>
      </c>
      <c r="I627" s="53" t="s">
        <v>142</v>
      </c>
      <c r="J627" s="61"/>
      <c r="K627" s="54">
        <f t="shared" si="20"/>
        <v>249600</v>
      </c>
      <c r="L627" s="61">
        <v>0</v>
      </c>
      <c r="M627" s="54">
        <v>249600</v>
      </c>
      <c r="N627" s="61">
        <v>0</v>
      </c>
      <c r="O627" s="61">
        <v>0</v>
      </c>
      <c r="P627" s="61">
        <v>0</v>
      </c>
      <c r="Q627" s="792">
        <v>0</v>
      </c>
      <c r="R627" s="793"/>
      <c r="S627" s="61">
        <v>0</v>
      </c>
      <c r="T627" s="61">
        <v>0</v>
      </c>
      <c r="U627" s="324">
        <v>0</v>
      </c>
    </row>
    <row r="628" spans="1:21" ht="23.25" customHeight="1">
      <c r="A628" s="1"/>
      <c r="B628" s="1"/>
      <c r="C628" s="50">
        <v>5</v>
      </c>
      <c r="D628" s="52">
        <v>4860</v>
      </c>
      <c r="E628" s="51" t="s">
        <v>43</v>
      </c>
      <c r="F628" s="52" t="s">
        <v>118</v>
      </c>
      <c r="G628" s="51" t="s">
        <v>119</v>
      </c>
      <c r="H628" s="51" t="s">
        <v>140</v>
      </c>
      <c r="I628" s="53" t="s">
        <v>140</v>
      </c>
      <c r="J628" s="61"/>
      <c r="K628" s="54">
        <f t="shared" si="20"/>
        <v>30000000</v>
      </c>
      <c r="L628" s="61">
        <v>0</v>
      </c>
      <c r="M628" s="54">
        <v>30000000</v>
      </c>
      <c r="N628" s="61">
        <v>0</v>
      </c>
      <c r="O628" s="61">
        <v>0</v>
      </c>
      <c r="P628" s="61">
        <v>0</v>
      </c>
      <c r="Q628" s="792">
        <v>0</v>
      </c>
      <c r="R628" s="793"/>
      <c r="S628" s="61">
        <v>0</v>
      </c>
      <c r="T628" s="61">
        <v>0</v>
      </c>
      <c r="U628" s="324">
        <v>0</v>
      </c>
    </row>
    <row r="629" spans="1:21" ht="23.25" customHeight="1">
      <c r="A629" s="1"/>
      <c r="B629" s="1"/>
      <c r="C629" s="50">
        <v>5</v>
      </c>
      <c r="D629" s="52">
        <v>4860</v>
      </c>
      <c r="E629" s="51" t="s">
        <v>43</v>
      </c>
      <c r="F629" s="52" t="s">
        <v>118</v>
      </c>
      <c r="G629" s="51" t="s">
        <v>119</v>
      </c>
      <c r="H629" s="51" t="s">
        <v>141</v>
      </c>
      <c r="I629" s="53" t="s">
        <v>141</v>
      </c>
      <c r="J629" s="61"/>
      <c r="K629" s="54">
        <f t="shared" si="20"/>
        <v>0</v>
      </c>
      <c r="L629" s="61">
        <v>0</v>
      </c>
      <c r="M629" s="61">
        <v>0</v>
      </c>
      <c r="N629" s="61">
        <v>0</v>
      </c>
      <c r="O629" s="61">
        <v>0</v>
      </c>
      <c r="P629" s="61">
        <v>0</v>
      </c>
      <c r="Q629" s="792">
        <v>0</v>
      </c>
      <c r="R629" s="793"/>
      <c r="S629" s="61">
        <v>0</v>
      </c>
      <c r="T629" s="61">
        <v>0</v>
      </c>
      <c r="U629" s="324">
        <v>0</v>
      </c>
    </row>
    <row r="630" spans="1:21" ht="23.25" customHeight="1">
      <c r="A630" s="1"/>
      <c r="B630" s="1"/>
      <c r="C630" s="50">
        <v>5</v>
      </c>
      <c r="D630" s="52">
        <v>4860</v>
      </c>
      <c r="E630" s="51" t="s">
        <v>43</v>
      </c>
      <c r="F630" s="52" t="s">
        <v>118</v>
      </c>
      <c r="G630" s="51" t="s">
        <v>119</v>
      </c>
      <c r="H630" s="53" t="s">
        <v>142</v>
      </c>
      <c r="I630" s="53" t="s">
        <v>142</v>
      </c>
      <c r="J630" s="61"/>
      <c r="K630" s="54">
        <f t="shared" si="20"/>
        <v>0</v>
      </c>
      <c r="L630" s="61">
        <v>0</v>
      </c>
      <c r="M630" s="61">
        <v>0</v>
      </c>
      <c r="N630" s="61">
        <v>0</v>
      </c>
      <c r="O630" s="61">
        <v>0</v>
      </c>
      <c r="P630" s="61">
        <v>0</v>
      </c>
      <c r="Q630" s="792">
        <v>0</v>
      </c>
      <c r="R630" s="793"/>
      <c r="S630" s="61">
        <v>0</v>
      </c>
      <c r="T630" s="61">
        <v>0</v>
      </c>
      <c r="U630" s="324">
        <v>0</v>
      </c>
    </row>
    <row r="631" spans="1:21" ht="23.25" customHeight="1">
      <c r="A631" s="1"/>
      <c r="B631" s="1"/>
      <c r="C631" s="50">
        <v>5</v>
      </c>
      <c r="D631" s="52">
        <v>4860</v>
      </c>
      <c r="E631" s="51" t="s">
        <v>43</v>
      </c>
      <c r="F631" s="52" t="s">
        <v>1214</v>
      </c>
      <c r="G631" s="51" t="s">
        <v>1327</v>
      </c>
      <c r="H631" s="51" t="s">
        <v>140</v>
      </c>
      <c r="I631" s="53" t="s">
        <v>140</v>
      </c>
      <c r="J631" s="61"/>
      <c r="K631" s="54">
        <f t="shared" si="20"/>
        <v>1000000</v>
      </c>
      <c r="L631" s="61">
        <v>0</v>
      </c>
      <c r="M631" s="54">
        <v>1000000</v>
      </c>
      <c r="N631" s="61">
        <v>0</v>
      </c>
      <c r="O631" s="61">
        <v>0</v>
      </c>
      <c r="P631" s="61">
        <v>0</v>
      </c>
      <c r="Q631" s="792">
        <v>0</v>
      </c>
      <c r="R631" s="793"/>
      <c r="S631" s="61">
        <v>0</v>
      </c>
      <c r="T631" s="61">
        <v>0</v>
      </c>
      <c r="U631" s="324">
        <v>0</v>
      </c>
    </row>
    <row r="632" spans="1:21" ht="23.25" customHeight="1">
      <c r="A632" s="1"/>
      <c r="B632" s="1"/>
      <c r="C632" s="50">
        <v>5</v>
      </c>
      <c r="D632" s="52">
        <v>4860</v>
      </c>
      <c r="E632" s="51" t="s">
        <v>43</v>
      </c>
      <c r="F632" s="52" t="s">
        <v>1214</v>
      </c>
      <c r="G632" s="51" t="s">
        <v>1327</v>
      </c>
      <c r="H632" s="51" t="s">
        <v>141</v>
      </c>
      <c r="I632" s="53" t="s">
        <v>141</v>
      </c>
      <c r="J632" s="61"/>
      <c r="K632" s="54">
        <f t="shared" si="20"/>
        <v>500000</v>
      </c>
      <c r="L632" s="61">
        <v>0</v>
      </c>
      <c r="M632" s="54">
        <v>500000</v>
      </c>
      <c r="N632" s="61">
        <v>0</v>
      </c>
      <c r="O632" s="61">
        <v>0</v>
      </c>
      <c r="P632" s="61">
        <v>0</v>
      </c>
      <c r="Q632" s="792">
        <v>0</v>
      </c>
      <c r="R632" s="793"/>
      <c r="S632" s="61">
        <v>0</v>
      </c>
      <c r="T632" s="61">
        <v>0</v>
      </c>
      <c r="U632" s="324">
        <v>0</v>
      </c>
    </row>
    <row r="633" spans="1:21" ht="23.25" customHeight="1">
      <c r="A633" s="1"/>
      <c r="B633" s="1"/>
      <c r="C633" s="50">
        <v>5</v>
      </c>
      <c r="D633" s="52">
        <v>4860</v>
      </c>
      <c r="E633" s="51" t="s">
        <v>43</v>
      </c>
      <c r="F633" s="52" t="s">
        <v>1214</v>
      </c>
      <c r="G633" s="51" t="s">
        <v>1327</v>
      </c>
      <c r="H633" s="53" t="s">
        <v>142</v>
      </c>
      <c r="I633" s="53" t="s">
        <v>142</v>
      </c>
      <c r="J633" s="61"/>
      <c r="K633" s="54">
        <f t="shared" si="20"/>
        <v>499222</v>
      </c>
      <c r="L633" s="61">
        <v>0</v>
      </c>
      <c r="M633" s="54">
        <v>499222</v>
      </c>
      <c r="N633" s="61">
        <v>0</v>
      </c>
      <c r="O633" s="61">
        <v>0</v>
      </c>
      <c r="P633" s="61">
        <v>0</v>
      </c>
      <c r="Q633" s="792">
        <v>0</v>
      </c>
      <c r="R633" s="793"/>
      <c r="S633" s="61">
        <v>0</v>
      </c>
      <c r="T633" s="61">
        <v>0</v>
      </c>
      <c r="U633" s="324">
        <v>0</v>
      </c>
    </row>
    <row r="634" spans="1:21" ht="23.25" customHeight="1">
      <c r="A634" s="1"/>
      <c r="B634" s="1"/>
      <c r="C634" s="50">
        <v>5</v>
      </c>
      <c r="D634" s="52">
        <v>4860</v>
      </c>
      <c r="E634" s="51" t="s">
        <v>43</v>
      </c>
      <c r="F634" s="52" t="s">
        <v>1212</v>
      </c>
      <c r="G634" s="327" t="s">
        <v>1220</v>
      </c>
      <c r="H634" s="51" t="s">
        <v>140</v>
      </c>
      <c r="I634" s="53" t="s">
        <v>140</v>
      </c>
      <c r="J634" s="61"/>
      <c r="K634" s="54">
        <f t="shared" si="20"/>
        <v>0</v>
      </c>
      <c r="L634" s="61">
        <v>0</v>
      </c>
      <c r="M634" s="61">
        <v>0</v>
      </c>
      <c r="N634" s="61">
        <v>0</v>
      </c>
      <c r="O634" s="61">
        <v>0</v>
      </c>
      <c r="P634" s="61">
        <v>0</v>
      </c>
      <c r="Q634" s="792">
        <v>0</v>
      </c>
      <c r="R634" s="793"/>
      <c r="S634" s="61">
        <v>0</v>
      </c>
      <c r="T634" s="61">
        <v>0</v>
      </c>
      <c r="U634" s="324">
        <v>0</v>
      </c>
    </row>
    <row r="635" spans="1:21" ht="23.25" customHeight="1">
      <c r="A635" s="1"/>
      <c r="B635" s="1"/>
      <c r="C635" s="50">
        <v>5</v>
      </c>
      <c r="D635" s="52">
        <v>4860</v>
      </c>
      <c r="E635" s="51" t="s">
        <v>43</v>
      </c>
      <c r="F635" s="52" t="s">
        <v>1212</v>
      </c>
      <c r="G635" s="327" t="s">
        <v>1220</v>
      </c>
      <c r="H635" s="51" t="s">
        <v>141</v>
      </c>
      <c r="I635" s="53" t="s">
        <v>141</v>
      </c>
      <c r="J635" s="61"/>
      <c r="K635" s="54">
        <f t="shared" si="20"/>
        <v>2000000</v>
      </c>
      <c r="L635" s="61">
        <v>0</v>
      </c>
      <c r="M635" s="54">
        <v>2000000</v>
      </c>
      <c r="N635" s="61">
        <v>0</v>
      </c>
      <c r="O635" s="61">
        <v>0</v>
      </c>
      <c r="P635" s="61">
        <v>0</v>
      </c>
      <c r="Q635" s="792">
        <v>0</v>
      </c>
      <c r="R635" s="793"/>
      <c r="S635" s="61">
        <v>0</v>
      </c>
      <c r="T635" s="61">
        <v>0</v>
      </c>
      <c r="U635" s="324">
        <v>0</v>
      </c>
    </row>
    <row r="636" spans="1:21" ht="23.25" customHeight="1">
      <c r="A636" s="1"/>
      <c r="B636" s="1"/>
      <c r="C636" s="50">
        <v>5</v>
      </c>
      <c r="D636" s="52">
        <v>4860</v>
      </c>
      <c r="E636" s="51" t="s">
        <v>43</v>
      </c>
      <c r="F636" s="52" t="s">
        <v>1212</v>
      </c>
      <c r="G636" s="327" t="s">
        <v>1220</v>
      </c>
      <c r="H636" s="53" t="s">
        <v>142</v>
      </c>
      <c r="I636" s="53" t="s">
        <v>142</v>
      </c>
      <c r="J636" s="61"/>
      <c r="K636" s="54">
        <f t="shared" si="20"/>
        <v>1999920</v>
      </c>
      <c r="L636" s="61">
        <v>0</v>
      </c>
      <c r="M636" s="54">
        <v>1999920</v>
      </c>
      <c r="N636" s="61">
        <v>0</v>
      </c>
      <c r="O636" s="61">
        <v>0</v>
      </c>
      <c r="P636" s="61">
        <v>0</v>
      </c>
      <c r="Q636" s="792">
        <v>0</v>
      </c>
      <c r="R636" s="793"/>
      <c r="S636" s="61">
        <v>0</v>
      </c>
      <c r="T636" s="61">
        <v>0</v>
      </c>
      <c r="U636" s="324">
        <v>0</v>
      </c>
    </row>
    <row r="637" spans="1:21" ht="23.25" customHeight="1">
      <c r="A637" s="1"/>
      <c r="B637" s="1"/>
      <c r="C637" s="50">
        <v>5</v>
      </c>
      <c r="D637" s="52">
        <v>4860</v>
      </c>
      <c r="E637" s="51" t="s">
        <v>43</v>
      </c>
      <c r="F637" s="52" t="s">
        <v>1208</v>
      </c>
      <c r="G637" s="51" t="s">
        <v>1221</v>
      </c>
      <c r="H637" s="51" t="s">
        <v>140</v>
      </c>
      <c r="I637" s="53" t="s">
        <v>140</v>
      </c>
      <c r="J637" s="61"/>
      <c r="K637" s="54">
        <f t="shared" si="20"/>
        <v>0</v>
      </c>
      <c r="L637" s="61">
        <v>0</v>
      </c>
      <c r="M637" s="61">
        <v>0</v>
      </c>
      <c r="N637" s="61">
        <v>0</v>
      </c>
      <c r="O637" s="61">
        <v>0</v>
      </c>
      <c r="P637" s="61">
        <v>0</v>
      </c>
      <c r="Q637" s="792">
        <v>0</v>
      </c>
      <c r="R637" s="793"/>
      <c r="S637" s="61">
        <v>0</v>
      </c>
      <c r="T637" s="61">
        <v>0</v>
      </c>
      <c r="U637" s="324">
        <v>0</v>
      </c>
    </row>
    <row r="638" spans="1:21" ht="23.25" customHeight="1">
      <c r="A638" s="1"/>
      <c r="B638" s="1"/>
      <c r="C638" s="50">
        <v>5</v>
      </c>
      <c r="D638" s="52">
        <v>4860</v>
      </c>
      <c r="E638" s="51" t="s">
        <v>43</v>
      </c>
      <c r="F638" s="52" t="s">
        <v>1208</v>
      </c>
      <c r="G638" s="51" t="s">
        <v>1221</v>
      </c>
      <c r="H638" s="51" t="s">
        <v>141</v>
      </c>
      <c r="I638" s="53" t="s">
        <v>141</v>
      </c>
      <c r="J638" s="61"/>
      <c r="K638" s="54">
        <f t="shared" si="20"/>
        <v>3000000</v>
      </c>
      <c r="L638" s="61">
        <v>0</v>
      </c>
      <c r="M638" s="54">
        <v>3000000</v>
      </c>
      <c r="N638" s="61">
        <v>0</v>
      </c>
      <c r="O638" s="61">
        <v>0</v>
      </c>
      <c r="P638" s="61">
        <v>0</v>
      </c>
      <c r="Q638" s="792">
        <v>0</v>
      </c>
      <c r="R638" s="793"/>
      <c r="S638" s="61">
        <v>0</v>
      </c>
      <c r="T638" s="61">
        <v>0</v>
      </c>
      <c r="U638" s="324">
        <v>0</v>
      </c>
    </row>
    <row r="639" spans="1:21" ht="23.25" customHeight="1">
      <c r="A639" s="1"/>
      <c r="B639" s="1"/>
      <c r="C639" s="50">
        <v>5</v>
      </c>
      <c r="D639" s="52">
        <v>4860</v>
      </c>
      <c r="E639" s="51" t="s">
        <v>43</v>
      </c>
      <c r="F639" s="52" t="s">
        <v>1208</v>
      </c>
      <c r="G639" s="51" t="s">
        <v>1221</v>
      </c>
      <c r="H639" s="53" t="s">
        <v>142</v>
      </c>
      <c r="I639" s="53" t="s">
        <v>142</v>
      </c>
      <c r="J639" s="61"/>
      <c r="K639" s="54">
        <f t="shared" si="20"/>
        <v>2640000</v>
      </c>
      <c r="L639" s="61">
        <v>0</v>
      </c>
      <c r="M639" s="54">
        <v>2640000</v>
      </c>
      <c r="N639" s="61">
        <v>0</v>
      </c>
      <c r="O639" s="61">
        <v>0</v>
      </c>
      <c r="P639" s="61">
        <v>0</v>
      </c>
      <c r="Q639" s="792">
        <v>0</v>
      </c>
      <c r="R639" s="793"/>
      <c r="S639" s="61">
        <v>0</v>
      </c>
      <c r="T639" s="61">
        <v>0</v>
      </c>
      <c r="U639" s="324">
        <v>0</v>
      </c>
    </row>
    <row r="640" spans="1:21" ht="23.25" customHeight="1">
      <c r="A640" s="1"/>
      <c r="B640" s="1"/>
      <c r="C640" s="50">
        <v>5</v>
      </c>
      <c r="D640" s="52">
        <v>4860</v>
      </c>
      <c r="E640" s="51" t="s">
        <v>43</v>
      </c>
      <c r="F640" s="52" t="s">
        <v>1210</v>
      </c>
      <c r="G640" s="51" t="s">
        <v>1222</v>
      </c>
      <c r="H640" s="51" t="s">
        <v>140</v>
      </c>
      <c r="I640" s="53" t="s">
        <v>140</v>
      </c>
      <c r="J640" s="61"/>
      <c r="K640" s="54">
        <f t="shared" si="20"/>
        <v>0</v>
      </c>
      <c r="L640" s="61">
        <v>0</v>
      </c>
      <c r="M640" s="61">
        <v>0</v>
      </c>
      <c r="N640" s="61">
        <v>0</v>
      </c>
      <c r="O640" s="61">
        <v>0</v>
      </c>
      <c r="P640" s="61">
        <v>0</v>
      </c>
      <c r="Q640" s="792">
        <v>0</v>
      </c>
      <c r="R640" s="793"/>
      <c r="S640" s="61">
        <v>0</v>
      </c>
      <c r="T640" s="61">
        <v>0</v>
      </c>
      <c r="U640" s="324">
        <v>0</v>
      </c>
    </row>
    <row r="641" spans="1:21" ht="23.25" customHeight="1">
      <c r="A641" s="1"/>
      <c r="B641" s="1"/>
      <c r="C641" s="50">
        <v>5</v>
      </c>
      <c r="D641" s="52">
        <v>4860</v>
      </c>
      <c r="E641" s="51" t="s">
        <v>43</v>
      </c>
      <c r="F641" s="52" t="s">
        <v>1210</v>
      </c>
      <c r="G641" s="51" t="s">
        <v>1223</v>
      </c>
      <c r="H641" s="51" t="s">
        <v>141</v>
      </c>
      <c r="I641" s="53" t="s">
        <v>141</v>
      </c>
      <c r="J641" s="61"/>
      <c r="K641" s="54">
        <f t="shared" si="20"/>
        <v>371000</v>
      </c>
      <c r="L641" s="61">
        <v>0</v>
      </c>
      <c r="M641" s="54">
        <v>371000</v>
      </c>
      <c r="N641" s="61">
        <v>0</v>
      </c>
      <c r="O641" s="61">
        <v>0</v>
      </c>
      <c r="P641" s="61">
        <v>0</v>
      </c>
      <c r="Q641" s="792">
        <v>0</v>
      </c>
      <c r="R641" s="793"/>
      <c r="S641" s="61">
        <v>0</v>
      </c>
      <c r="T641" s="61">
        <v>0</v>
      </c>
      <c r="U641" s="324">
        <v>0</v>
      </c>
    </row>
    <row r="642" spans="1:21" ht="23.25" customHeight="1">
      <c r="A642" s="1"/>
      <c r="B642" s="1"/>
      <c r="C642" s="50">
        <v>5</v>
      </c>
      <c r="D642" s="52">
        <v>4860</v>
      </c>
      <c r="E642" s="51" t="s">
        <v>43</v>
      </c>
      <c r="F642" s="52" t="s">
        <v>1210</v>
      </c>
      <c r="G642" s="51" t="s">
        <v>1223</v>
      </c>
      <c r="H642" s="53" t="s">
        <v>142</v>
      </c>
      <c r="I642" s="53" t="s">
        <v>142</v>
      </c>
      <c r="J642" s="61"/>
      <c r="K642" s="54">
        <f t="shared" si="20"/>
        <v>370800</v>
      </c>
      <c r="L642" s="61">
        <v>0</v>
      </c>
      <c r="M642" s="54">
        <v>370800</v>
      </c>
      <c r="N642" s="61">
        <v>0</v>
      </c>
      <c r="O642" s="61">
        <v>0</v>
      </c>
      <c r="P642" s="61">
        <v>0</v>
      </c>
      <c r="Q642" s="792">
        <v>0</v>
      </c>
      <c r="R642" s="793"/>
      <c r="S642" s="61">
        <v>0</v>
      </c>
      <c r="T642" s="61">
        <v>0</v>
      </c>
      <c r="U642" s="324">
        <v>0</v>
      </c>
    </row>
    <row r="643" spans="1:21" ht="23.25" customHeight="1">
      <c r="A643" s="1"/>
      <c r="B643" s="1"/>
      <c r="C643" s="50">
        <v>5</v>
      </c>
      <c r="D643" s="52">
        <v>4860</v>
      </c>
      <c r="E643" s="51" t="s">
        <v>43</v>
      </c>
      <c r="F643" s="52" t="s">
        <v>1206</v>
      </c>
      <c r="G643" s="51" t="s">
        <v>1224</v>
      </c>
      <c r="H643" s="51" t="s">
        <v>140</v>
      </c>
      <c r="I643" s="53" t="s">
        <v>140</v>
      </c>
      <c r="J643" s="61"/>
      <c r="K643" s="54">
        <f t="shared" si="20"/>
        <v>0</v>
      </c>
      <c r="L643" s="61">
        <v>0</v>
      </c>
      <c r="M643" s="61">
        <v>0</v>
      </c>
      <c r="N643" s="61">
        <v>0</v>
      </c>
      <c r="O643" s="61">
        <v>0</v>
      </c>
      <c r="P643" s="61">
        <v>0</v>
      </c>
      <c r="Q643" s="792">
        <v>0</v>
      </c>
      <c r="R643" s="793"/>
      <c r="S643" s="61">
        <v>0</v>
      </c>
      <c r="T643" s="61">
        <v>0</v>
      </c>
      <c r="U643" s="324">
        <v>0</v>
      </c>
    </row>
    <row r="644" spans="1:21" ht="23.25" customHeight="1">
      <c r="A644" s="1"/>
      <c r="B644" s="1"/>
      <c r="C644" s="50">
        <v>5</v>
      </c>
      <c r="D644" s="52">
        <v>4860</v>
      </c>
      <c r="E644" s="51" t="s">
        <v>43</v>
      </c>
      <c r="F644" s="52" t="s">
        <v>1206</v>
      </c>
      <c r="G644" s="51" t="s">
        <v>1224</v>
      </c>
      <c r="H644" s="51" t="s">
        <v>141</v>
      </c>
      <c r="I644" s="53" t="s">
        <v>141</v>
      </c>
      <c r="J644" s="61"/>
      <c r="K644" s="54">
        <f t="shared" ref="K644:K655" si="21">SUM(L644:U644)</f>
        <v>21000000</v>
      </c>
      <c r="L644" s="61">
        <v>0</v>
      </c>
      <c r="M644" s="54">
        <v>21000000</v>
      </c>
      <c r="N644" s="61">
        <v>0</v>
      </c>
      <c r="O644" s="61">
        <v>0</v>
      </c>
      <c r="P644" s="61">
        <v>0</v>
      </c>
      <c r="Q644" s="792">
        <v>0</v>
      </c>
      <c r="R644" s="793"/>
      <c r="S644" s="61">
        <v>0</v>
      </c>
      <c r="T644" s="61">
        <v>0</v>
      </c>
      <c r="U644" s="324">
        <v>0</v>
      </c>
    </row>
    <row r="645" spans="1:21" ht="23.25" customHeight="1">
      <c r="A645" s="1"/>
      <c r="B645" s="1"/>
      <c r="C645" s="50">
        <v>5</v>
      </c>
      <c r="D645" s="52">
        <v>4860</v>
      </c>
      <c r="E645" s="51" t="s">
        <v>43</v>
      </c>
      <c r="F645" s="52" t="s">
        <v>1206</v>
      </c>
      <c r="G645" s="51" t="s">
        <v>1224</v>
      </c>
      <c r="H645" s="53" t="s">
        <v>142</v>
      </c>
      <c r="I645" s="53" t="s">
        <v>142</v>
      </c>
      <c r="J645" s="61"/>
      <c r="K645" s="54">
        <f t="shared" si="21"/>
        <v>0</v>
      </c>
      <c r="L645" s="61">
        <v>0</v>
      </c>
      <c r="M645" s="61">
        <v>0</v>
      </c>
      <c r="N645" s="61">
        <v>0</v>
      </c>
      <c r="O645" s="61">
        <v>0</v>
      </c>
      <c r="P645" s="61">
        <v>0</v>
      </c>
      <c r="Q645" s="792">
        <v>0</v>
      </c>
      <c r="R645" s="793"/>
      <c r="S645" s="61">
        <v>0</v>
      </c>
      <c r="T645" s="61">
        <v>0</v>
      </c>
      <c r="U645" s="324">
        <v>0</v>
      </c>
    </row>
    <row r="646" spans="1:21" ht="23.25" customHeight="1">
      <c r="A646" s="1"/>
      <c r="B646" s="1"/>
      <c r="C646" s="50">
        <v>5</v>
      </c>
      <c r="D646" s="52">
        <v>4860</v>
      </c>
      <c r="E646" s="51" t="s">
        <v>43</v>
      </c>
      <c r="F646" s="52" t="s">
        <v>1174</v>
      </c>
      <c r="G646" s="51" t="s">
        <v>1328</v>
      </c>
      <c r="H646" s="51" t="s">
        <v>140</v>
      </c>
      <c r="I646" s="53" t="s">
        <v>140</v>
      </c>
      <c r="J646" s="61"/>
      <c r="K646" s="54">
        <f t="shared" si="21"/>
        <v>0</v>
      </c>
      <c r="L646" s="61">
        <v>0</v>
      </c>
      <c r="M646" s="61">
        <v>0</v>
      </c>
      <c r="N646" s="61">
        <v>0</v>
      </c>
      <c r="O646" s="61">
        <v>0</v>
      </c>
      <c r="P646" s="61">
        <v>0</v>
      </c>
      <c r="Q646" s="792">
        <v>0</v>
      </c>
      <c r="R646" s="793"/>
      <c r="S646" s="61">
        <v>0</v>
      </c>
      <c r="T646" s="61">
        <v>0</v>
      </c>
      <c r="U646" s="324">
        <v>0</v>
      </c>
    </row>
    <row r="647" spans="1:21" ht="23.25" customHeight="1">
      <c r="A647" s="1"/>
      <c r="B647" s="1"/>
      <c r="C647" s="50">
        <v>5</v>
      </c>
      <c r="D647" s="52">
        <v>4860</v>
      </c>
      <c r="E647" s="51" t="s">
        <v>43</v>
      </c>
      <c r="F647" s="52" t="s">
        <v>1174</v>
      </c>
      <c r="G647" s="51" t="s">
        <v>1328</v>
      </c>
      <c r="H647" s="51" t="s">
        <v>141</v>
      </c>
      <c r="I647" s="53" t="s">
        <v>141</v>
      </c>
      <c r="J647" s="61"/>
      <c r="K647" s="54">
        <f t="shared" si="21"/>
        <v>500000</v>
      </c>
      <c r="L647" s="61">
        <v>0</v>
      </c>
      <c r="M647" s="54">
        <v>500000</v>
      </c>
      <c r="N647" s="61">
        <v>0</v>
      </c>
      <c r="O647" s="61">
        <v>0</v>
      </c>
      <c r="P647" s="61">
        <v>0</v>
      </c>
      <c r="Q647" s="792">
        <v>0</v>
      </c>
      <c r="R647" s="793"/>
      <c r="S647" s="61">
        <v>0</v>
      </c>
      <c r="T647" s="61">
        <v>0</v>
      </c>
      <c r="U647" s="324">
        <v>0</v>
      </c>
    </row>
    <row r="648" spans="1:21" ht="23.25" customHeight="1">
      <c r="A648" s="1"/>
      <c r="B648" s="1"/>
      <c r="C648" s="50">
        <v>5</v>
      </c>
      <c r="D648" s="52">
        <v>4860</v>
      </c>
      <c r="E648" s="51" t="s">
        <v>43</v>
      </c>
      <c r="F648" s="52" t="s">
        <v>1174</v>
      </c>
      <c r="G648" s="51" t="s">
        <v>1328</v>
      </c>
      <c r="H648" s="53" t="s">
        <v>142</v>
      </c>
      <c r="I648" s="53" t="s">
        <v>142</v>
      </c>
      <c r="J648" s="61"/>
      <c r="K648" s="54">
        <f t="shared" si="21"/>
        <v>499203</v>
      </c>
      <c r="L648" s="61">
        <v>0</v>
      </c>
      <c r="M648" s="54">
        <v>499203</v>
      </c>
      <c r="N648" s="61">
        <v>0</v>
      </c>
      <c r="O648" s="61">
        <v>0</v>
      </c>
      <c r="P648" s="61">
        <v>0</v>
      </c>
      <c r="Q648" s="792">
        <v>0</v>
      </c>
      <c r="R648" s="793"/>
      <c r="S648" s="61">
        <v>0</v>
      </c>
      <c r="T648" s="61">
        <v>0</v>
      </c>
      <c r="U648" s="324">
        <v>0</v>
      </c>
    </row>
    <row r="649" spans="1:21" ht="23.25" customHeight="1">
      <c r="A649" s="1"/>
      <c r="B649" s="1"/>
      <c r="C649" s="50">
        <v>5</v>
      </c>
      <c r="D649" s="52">
        <v>4860</v>
      </c>
      <c r="E649" s="51" t="s">
        <v>43</v>
      </c>
      <c r="F649" s="52" t="s">
        <v>1178</v>
      </c>
      <c r="G649" s="51" t="s">
        <v>1329</v>
      </c>
      <c r="H649" s="51" t="s">
        <v>140</v>
      </c>
      <c r="I649" s="53" t="s">
        <v>140</v>
      </c>
      <c r="J649" s="61"/>
      <c r="K649" s="54">
        <f t="shared" si="21"/>
        <v>0</v>
      </c>
      <c r="L649" s="61">
        <v>0</v>
      </c>
      <c r="M649" s="61">
        <v>0</v>
      </c>
      <c r="N649" s="61">
        <v>0</v>
      </c>
      <c r="O649" s="61">
        <v>0</v>
      </c>
      <c r="P649" s="61">
        <v>0</v>
      </c>
      <c r="Q649" s="792">
        <v>0</v>
      </c>
      <c r="R649" s="793"/>
      <c r="S649" s="61">
        <v>0</v>
      </c>
      <c r="T649" s="61">
        <v>0</v>
      </c>
      <c r="U649" s="324">
        <v>0</v>
      </c>
    </row>
    <row r="650" spans="1:21" ht="23.25" customHeight="1">
      <c r="A650" s="1"/>
      <c r="B650" s="1"/>
      <c r="C650" s="50">
        <v>5</v>
      </c>
      <c r="D650" s="52">
        <v>4860</v>
      </c>
      <c r="E650" s="51" t="s">
        <v>43</v>
      </c>
      <c r="F650" s="52" t="s">
        <v>1178</v>
      </c>
      <c r="G650" s="51" t="s">
        <v>1329</v>
      </c>
      <c r="H650" s="51" t="s">
        <v>141</v>
      </c>
      <c r="I650" s="53" t="s">
        <v>141</v>
      </c>
      <c r="J650" s="61"/>
      <c r="K650" s="54">
        <f t="shared" si="21"/>
        <v>252000</v>
      </c>
      <c r="L650" s="61">
        <v>0</v>
      </c>
      <c r="M650" s="54">
        <v>252000</v>
      </c>
      <c r="N650" s="61">
        <v>0</v>
      </c>
      <c r="O650" s="61">
        <v>0</v>
      </c>
      <c r="P650" s="61">
        <v>0</v>
      </c>
      <c r="Q650" s="792">
        <v>0</v>
      </c>
      <c r="R650" s="793"/>
      <c r="S650" s="61">
        <v>0</v>
      </c>
      <c r="T650" s="61">
        <v>0</v>
      </c>
      <c r="U650" s="324">
        <v>0</v>
      </c>
    </row>
    <row r="651" spans="1:21" ht="23.25" customHeight="1">
      <c r="A651" s="1"/>
      <c r="B651" s="1"/>
      <c r="C651" s="50">
        <v>5</v>
      </c>
      <c r="D651" s="52">
        <v>4860</v>
      </c>
      <c r="E651" s="51" t="s">
        <v>43</v>
      </c>
      <c r="F651" s="52" t="s">
        <v>1178</v>
      </c>
      <c r="G651" s="51" t="s">
        <v>1329</v>
      </c>
      <c r="H651" s="53" t="s">
        <v>142</v>
      </c>
      <c r="I651" s="53" t="s">
        <v>142</v>
      </c>
      <c r="J651" s="61"/>
      <c r="K651" s="54">
        <f t="shared" si="21"/>
        <v>252000</v>
      </c>
      <c r="L651" s="61">
        <v>0</v>
      </c>
      <c r="M651" s="54">
        <v>252000</v>
      </c>
      <c r="N651" s="61">
        <v>0</v>
      </c>
      <c r="O651" s="61">
        <v>0</v>
      </c>
      <c r="P651" s="61">
        <v>0</v>
      </c>
      <c r="Q651" s="792">
        <v>0</v>
      </c>
      <c r="R651" s="793"/>
      <c r="S651" s="61">
        <v>0</v>
      </c>
      <c r="T651" s="61">
        <v>0</v>
      </c>
      <c r="U651" s="324">
        <v>0</v>
      </c>
    </row>
    <row r="652" spans="1:21" ht="23.25" customHeight="1">
      <c r="A652" s="1"/>
      <c r="B652" s="1"/>
      <c r="C652" s="50">
        <v>5</v>
      </c>
      <c r="D652" s="52">
        <v>4860</v>
      </c>
      <c r="E652" s="51" t="s">
        <v>43</v>
      </c>
      <c r="F652" s="52" t="s">
        <v>1330</v>
      </c>
      <c r="G652" s="51" t="s">
        <v>1331</v>
      </c>
      <c r="H652" s="51" t="s">
        <v>140</v>
      </c>
      <c r="I652" s="53" t="s">
        <v>140</v>
      </c>
      <c r="J652" s="61"/>
      <c r="K652" s="54">
        <f t="shared" si="21"/>
        <v>0</v>
      </c>
      <c r="L652" s="61">
        <v>0</v>
      </c>
      <c r="M652" s="61">
        <v>0</v>
      </c>
      <c r="N652" s="61">
        <v>0</v>
      </c>
      <c r="O652" s="61">
        <v>0</v>
      </c>
      <c r="P652" s="61">
        <v>0</v>
      </c>
      <c r="Q652" s="792">
        <v>0</v>
      </c>
      <c r="R652" s="793"/>
      <c r="S652" s="61">
        <v>0</v>
      </c>
      <c r="T652" s="61">
        <v>0</v>
      </c>
      <c r="U652" s="324">
        <v>0</v>
      </c>
    </row>
    <row r="653" spans="1:21" ht="23.25" customHeight="1">
      <c r="A653" s="1"/>
      <c r="B653" s="1"/>
      <c r="C653" s="50">
        <v>5</v>
      </c>
      <c r="D653" s="52">
        <v>4860</v>
      </c>
      <c r="E653" s="51" t="s">
        <v>43</v>
      </c>
      <c r="F653" s="52" t="s">
        <v>1330</v>
      </c>
      <c r="G653" s="51" t="s">
        <v>1331</v>
      </c>
      <c r="H653" s="51" t="s">
        <v>141</v>
      </c>
      <c r="I653" s="53" t="s">
        <v>141</v>
      </c>
      <c r="J653" s="61"/>
      <c r="K653" s="54">
        <f t="shared" si="21"/>
        <v>2216000</v>
      </c>
      <c r="L653" s="61">
        <v>0</v>
      </c>
      <c r="M653" s="54">
        <v>2216000</v>
      </c>
      <c r="N653" s="61">
        <v>0</v>
      </c>
      <c r="O653" s="61">
        <v>0</v>
      </c>
      <c r="P653" s="61">
        <v>0</v>
      </c>
      <c r="Q653" s="792">
        <v>0</v>
      </c>
      <c r="R653" s="793"/>
      <c r="S653" s="61">
        <v>0</v>
      </c>
      <c r="T653" s="61">
        <v>0</v>
      </c>
      <c r="U653" s="324">
        <v>0</v>
      </c>
    </row>
    <row r="654" spans="1:21" ht="23.25" customHeight="1">
      <c r="A654" s="1"/>
      <c r="B654" s="1"/>
      <c r="C654" s="50">
        <v>5</v>
      </c>
      <c r="D654" s="52">
        <v>4860</v>
      </c>
      <c r="E654" s="51" t="s">
        <v>43</v>
      </c>
      <c r="F654" s="52" t="s">
        <v>1330</v>
      </c>
      <c r="G654" s="51" t="s">
        <v>1331</v>
      </c>
      <c r="H654" s="53" t="s">
        <v>142</v>
      </c>
      <c r="I654" s="53" t="s">
        <v>142</v>
      </c>
      <c r="J654" s="61"/>
      <c r="K654" s="54">
        <f t="shared" si="21"/>
        <v>1887255</v>
      </c>
      <c r="L654" s="61">
        <v>0</v>
      </c>
      <c r="M654" s="54">
        <v>1887255</v>
      </c>
      <c r="N654" s="61">
        <v>0</v>
      </c>
      <c r="O654" s="61">
        <v>0</v>
      </c>
      <c r="P654" s="61">
        <v>0</v>
      </c>
      <c r="Q654" s="792">
        <v>0</v>
      </c>
      <c r="R654" s="793"/>
      <c r="S654" s="61">
        <v>0</v>
      </c>
      <c r="T654" s="61">
        <v>0</v>
      </c>
      <c r="U654" s="324">
        <v>0</v>
      </c>
    </row>
    <row r="655" spans="1:21" ht="23.25" customHeight="1">
      <c r="A655" s="1"/>
      <c r="B655" s="1"/>
      <c r="C655" s="50" t="s">
        <v>5</v>
      </c>
      <c r="D655" s="52" t="s">
        <v>42</v>
      </c>
      <c r="E655" s="51" t="s">
        <v>43</v>
      </c>
      <c r="F655" s="57" t="s">
        <v>1216</v>
      </c>
      <c r="G655" s="51" t="s">
        <v>1217</v>
      </c>
      <c r="H655" s="51"/>
      <c r="I655" s="53" t="s">
        <v>1225</v>
      </c>
      <c r="J655" s="61"/>
      <c r="K655" s="54">
        <f t="shared" si="21"/>
        <v>3600</v>
      </c>
      <c r="L655" s="54"/>
      <c r="M655" s="54">
        <v>3600</v>
      </c>
      <c r="N655" s="54">
        <v>0</v>
      </c>
      <c r="O655" s="54">
        <v>0</v>
      </c>
      <c r="P655" s="54">
        <v>0</v>
      </c>
      <c r="Q655" s="792">
        <v>0</v>
      </c>
      <c r="R655" s="793"/>
      <c r="S655" s="61">
        <v>0</v>
      </c>
      <c r="T655" s="61">
        <v>0</v>
      </c>
      <c r="U655" s="324">
        <v>0</v>
      </c>
    </row>
    <row r="656" spans="1:21">
      <c r="A656" s="1"/>
      <c r="B656" s="1"/>
      <c r="C656" s="50"/>
      <c r="D656" s="52"/>
      <c r="E656" s="51"/>
      <c r="F656" s="52"/>
      <c r="G656" s="788" t="s">
        <v>199</v>
      </c>
      <c r="H656" s="788"/>
      <c r="I656" s="53" t="s">
        <v>140</v>
      </c>
      <c r="J656" s="61"/>
      <c r="K656" s="54">
        <f>K580+K583+K586+K589+K592+K595+K598+K601+K604+K607+K610+K613+K616+K619+K622+K625+K628+K631+K634+K637+K640+K643+K646+K649+K652</f>
        <v>757049000</v>
      </c>
      <c r="L656" s="54">
        <f t="shared" ref="L656:U656" si="22">L580+L583+L586+L589+L592+L595+L598+L601+L604+L607+L610+L613+L616+L619+L622+L625+L628+L631+L634+L637+L640+L643+L646+L649+L652</f>
        <v>0</v>
      </c>
      <c r="M656" s="54">
        <f t="shared" si="22"/>
        <v>50000000</v>
      </c>
      <c r="N656" s="54">
        <f t="shared" si="22"/>
        <v>510999000</v>
      </c>
      <c r="O656" s="54">
        <f t="shared" si="22"/>
        <v>82050000</v>
      </c>
      <c r="P656" s="54">
        <f t="shared" si="22"/>
        <v>114000000</v>
      </c>
      <c r="Q656" s="792">
        <f t="shared" si="22"/>
        <v>0</v>
      </c>
      <c r="R656" s="793">
        <f t="shared" si="22"/>
        <v>0</v>
      </c>
      <c r="S656" s="54">
        <f t="shared" si="22"/>
        <v>0</v>
      </c>
      <c r="T656" s="54">
        <f t="shared" si="22"/>
        <v>0</v>
      </c>
      <c r="U656" s="54">
        <f t="shared" si="22"/>
        <v>0</v>
      </c>
    </row>
    <row r="657" spans="1:21">
      <c r="A657" s="1"/>
      <c r="B657" s="1"/>
      <c r="C657" s="50"/>
      <c r="D657" s="52"/>
      <c r="E657" s="51"/>
      <c r="F657" s="52"/>
      <c r="G657" s="788" t="s">
        <v>199</v>
      </c>
      <c r="H657" s="788"/>
      <c r="I657" s="53" t="s">
        <v>141</v>
      </c>
      <c r="J657" s="61"/>
      <c r="K657" s="54">
        <f>K581+K584+K587+K590+K593+K596+K599+K602+K605+K608+K611+K614+K617+K620+K623+K626+K629+K632+K635+K638+K641+K644+K647+K650+K653</f>
        <v>764864830</v>
      </c>
      <c r="L657" s="54">
        <f t="shared" ref="L657:U657" si="23">L581+L584+L587+L590+L593+L596+L599+L602+L605+L608+L611+L614+L617+L620+L623+L626+L629+L632+L635+L638+L641+L644+L647+L650+L653</f>
        <v>999000</v>
      </c>
      <c r="M657" s="54">
        <f t="shared" si="23"/>
        <v>41156000</v>
      </c>
      <c r="N657" s="54">
        <f t="shared" si="23"/>
        <v>511969000</v>
      </c>
      <c r="O657" s="54">
        <f t="shared" si="23"/>
        <v>86500000</v>
      </c>
      <c r="P657" s="54">
        <f t="shared" si="23"/>
        <v>118380000</v>
      </c>
      <c r="Q657" s="792">
        <f t="shared" si="23"/>
        <v>0</v>
      </c>
      <c r="R657" s="793">
        <f t="shared" si="23"/>
        <v>0</v>
      </c>
      <c r="S657" s="54">
        <f t="shared" si="23"/>
        <v>0</v>
      </c>
      <c r="T657" s="54">
        <f t="shared" si="23"/>
        <v>0</v>
      </c>
      <c r="U657" s="54">
        <f t="shared" si="23"/>
        <v>5860830</v>
      </c>
    </row>
    <row r="658" spans="1:21">
      <c r="A658" s="1"/>
      <c r="B658" s="1"/>
      <c r="C658" s="50"/>
      <c r="D658" s="52"/>
      <c r="E658" s="51"/>
      <c r="F658" s="52"/>
      <c r="G658" s="788" t="s">
        <v>199</v>
      </c>
      <c r="H658" s="788"/>
      <c r="I658" s="53" t="s">
        <v>142</v>
      </c>
      <c r="J658" s="61"/>
      <c r="K658" s="54">
        <f>K582+K585+K588+K591+K594+K597+K600+K603+K606+K609+K612+K615+K618+K621+K624+K627+K630+K633+K636+K639+K642+K645+K648+K651+K654+K655</f>
        <v>717145782</v>
      </c>
      <c r="L658" s="54">
        <f t="shared" ref="L658:U658" si="24">L582+L585+L588+L591+L594+L597+L600+L603+L606+L609+L612+L615+L618+L621+L624+L627+L630+L633+L636+L639+L642+L645+L648+L651+L654+L655</f>
        <v>998112</v>
      </c>
      <c r="M658" s="54">
        <f>M582+M585+M588+M591+M594+M597+M600+M603+M606+M609+M612+M615+M618+M621+M624+M627+M630+M633+M636+M639+M642+M645+M648+M651+M654+M655</f>
        <v>16040632</v>
      </c>
      <c r="N658" s="54">
        <f t="shared" si="24"/>
        <v>499935921</v>
      </c>
      <c r="O658" s="54">
        <f t="shared" si="24"/>
        <v>83176929</v>
      </c>
      <c r="P658" s="54">
        <f t="shared" si="24"/>
        <v>112985730</v>
      </c>
      <c r="Q658" s="325">
        <f t="shared" si="24"/>
        <v>0</v>
      </c>
      <c r="R658" s="326">
        <f t="shared" si="24"/>
        <v>0</v>
      </c>
      <c r="S658" s="54">
        <f t="shared" si="24"/>
        <v>0</v>
      </c>
      <c r="T658" s="54">
        <f t="shared" si="24"/>
        <v>0</v>
      </c>
      <c r="U658" s="54">
        <f t="shared" si="24"/>
        <v>4008458</v>
      </c>
    </row>
    <row r="659" spans="1:21">
      <c r="A659" s="1"/>
      <c r="B659" s="789"/>
      <c r="C659" s="789"/>
      <c r="D659" s="1"/>
      <c r="E659" s="1"/>
      <c r="F659" s="1"/>
      <c r="G659" s="1"/>
      <c r="H659" s="1"/>
      <c r="I659" s="1"/>
      <c r="J659" s="1"/>
      <c r="K659" s="328"/>
      <c r="L659" s="1"/>
      <c r="M659" s="1"/>
      <c r="N659" s="1"/>
      <c r="O659" s="1"/>
      <c r="P659" s="1"/>
      <c r="Q659" s="1"/>
      <c r="R659" s="1"/>
      <c r="S659" s="1"/>
      <c r="T659" s="1"/>
      <c r="U659" s="1"/>
    </row>
    <row r="660" spans="1:21">
      <c r="K660" s="19"/>
      <c r="N660" s="87"/>
      <c r="O660" s="87"/>
    </row>
    <row r="661" spans="1:21">
      <c r="M661" s="87"/>
      <c r="N661" s="87"/>
      <c r="O661" s="87"/>
      <c r="P661" s="87"/>
    </row>
    <row r="664" spans="1:21" ht="18">
      <c r="A664" s="1"/>
      <c r="B664" s="1"/>
      <c r="C664" s="806" t="s">
        <v>1290</v>
      </c>
      <c r="D664" s="806"/>
      <c r="E664" s="806"/>
      <c r="F664" s="806"/>
      <c r="G664" s="806"/>
      <c r="H664" s="806"/>
      <c r="I664" s="806"/>
      <c r="J664" s="806"/>
      <c r="K664" s="806"/>
      <c r="L664" s="806"/>
      <c r="M664" s="806"/>
      <c r="N664" s="806"/>
      <c r="O664" s="806"/>
      <c r="P664" s="806"/>
      <c r="Q664" s="806"/>
      <c r="R664" s="806"/>
      <c r="S664" s="806"/>
      <c r="T664" s="806"/>
      <c r="U664" s="806"/>
    </row>
    <row r="665" spans="1:21" ht="15.75" thickBot="1">
      <c r="A665" s="1"/>
      <c r="B665" s="1"/>
      <c r="C665" s="807" t="s">
        <v>1311</v>
      </c>
      <c r="D665" s="807"/>
      <c r="E665" s="807"/>
      <c r="F665" s="807"/>
      <c r="G665" s="807"/>
      <c r="H665" s="807"/>
      <c r="I665" s="807"/>
      <c r="J665" s="807"/>
      <c r="K665" s="807"/>
      <c r="L665" s="807"/>
      <c r="M665" s="807"/>
      <c r="N665" s="807"/>
      <c r="O665" s="807"/>
      <c r="P665" s="807"/>
      <c r="Q665" s="807"/>
      <c r="R665" s="807"/>
      <c r="S665" s="807"/>
      <c r="T665" s="807"/>
      <c r="U665" s="807"/>
    </row>
    <row r="666" spans="1:21" ht="16.5" thickTop="1" thickBot="1">
      <c r="A666" s="808"/>
      <c r="B666" s="808"/>
      <c r="C666" s="809" t="s">
        <v>121</v>
      </c>
      <c r="D666" s="810" t="s">
        <v>30</v>
      </c>
      <c r="E666" s="810" t="s">
        <v>122</v>
      </c>
      <c r="F666" s="810" t="s">
        <v>187</v>
      </c>
      <c r="G666" s="811" t="s">
        <v>150</v>
      </c>
      <c r="H666" s="811"/>
      <c r="I666" s="810" t="s">
        <v>188</v>
      </c>
      <c r="J666" s="810" t="s">
        <v>189</v>
      </c>
      <c r="K666" s="799" t="s">
        <v>126</v>
      </c>
      <c r="L666" s="799"/>
      <c r="M666" s="799"/>
      <c r="N666" s="799"/>
      <c r="O666" s="799"/>
      <c r="P666" s="799"/>
      <c r="Q666" s="799"/>
      <c r="R666" s="799"/>
      <c r="S666" s="799"/>
      <c r="T666" s="799"/>
      <c r="U666" s="799"/>
    </row>
    <row r="667" spans="1:21" ht="16.5" thickTop="1" thickBot="1">
      <c r="A667" s="1"/>
      <c r="B667" s="1"/>
      <c r="C667" s="809"/>
      <c r="D667" s="810"/>
      <c r="E667" s="810"/>
      <c r="F667" s="810"/>
      <c r="G667" s="811"/>
      <c r="H667" s="811"/>
      <c r="I667" s="810"/>
      <c r="J667" s="810"/>
      <c r="K667" s="800" t="s">
        <v>127</v>
      </c>
      <c r="L667" s="172" t="s">
        <v>66</v>
      </c>
      <c r="M667" s="172" t="s">
        <v>68</v>
      </c>
      <c r="N667" s="172" t="s">
        <v>51</v>
      </c>
      <c r="O667" s="172" t="s">
        <v>53</v>
      </c>
      <c r="P667" s="172" t="s">
        <v>55</v>
      </c>
      <c r="Q667" s="801" t="s">
        <v>57</v>
      </c>
      <c r="R667" s="802"/>
      <c r="S667" s="172" t="s">
        <v>59</v>
      </c>
      <c r="T667" s="172" t="s">
        <v>61</v>
      </c>
      <c r="U667" s="173" t="s">
        <v>63</v>
      </c>
    </row>
    <row r="668" spans="1:21" ht="51.75" thickTop="1">
      <c r="A668" s="1"/>
      <c r="B668" s="1"/>
      <c r="C668" s="809"/>
      <c r="D668" s="810"/>
      <c r="E668" s="810"/>
      <c r="F668" s="810"/>
      <c r="G668" s="811"/>
      <c r="H668" s="811"/>
      <c r="I668" s="810"/>
      <c r="J668" s="810"/>
      <c r="K668" s="800"/>
      <c r="L668" s="174" t="s">
        <v>190</v>
      </c>
      <c r="M668" s="174" t="s">
        <v>191</v>
      </c>
      <c r="N668" s="174" t="s">
        <v>131</v>
      </c>
      <c r="O668" s="174" t="s">
        <v>192</v>
      </c>
      <c r="P668" s="174" t="s">
        <v>193</v>
      </c>
      <c r="Q668" s="803" t="s">
        <v>194</v>
      </c>
      <c r="R668" s="804"/>
      <c r="S668" s="174" t="s">
        <v>195</v>
      </c>
      <c r="T668" s="174" t="s">
        <v>196</v>
      </c>
      <c r="U668" s="175" t="s">
        <v>197</v>
      </c>
    </row>
    <row r="669" spans="1:21" ht="25.5">
      <c r="A669" s="1"/>
      <c r="B669" s="1"/>
      <c r="C669" s="176" t="s">
        <v>5</v>
      </c>
      <c r="D669" s="177" t="s">
        <v>44</v>
      </c>
      <c r="E669" s="178" t="s">
        <v>45</v>
      </c>
      <c r="F669" s="177" t="s">
        <v>1284</v>
      </c>
      <c r="G669" s="805" t="s">
        <v>1285</v>
      </c>
      <c r="H669" s="805"/>
      <c r="I669" s="178" t="s">
        <v>140</v>
      </c>
      <c r="J669" s="179">
        <v>15500</v>
      </c>
      <c r="K669" s="179">
        <f t="shared" ref="K669:K677" si="25">SUM(L669:U669)</f>
        <v>25000000</v>
      </c>
      <c r="L669" s="179">
        <v>0</v>
      </c>
      <c r="M669" s="179">
        <v>0</v>
      </c>
      <c r="N669" s="179">
        <v>0</v>
      </c>
      <c r="O669" s="179">
        <v>0</v>
      </c>
      <c r="P669" s="179">
        <v>25000000</v>
      </c>
      <c r="Q669" s="797">
        <v>0</v>
      </c>
      <c r="R669" s="798"/>
      <c r="S669" s="179">
        <v>0</v>
      </c>
      <c r="T669" s="179">
        <v>0</v>
      </c>
      <c r="U669" s="180">
        <v>0</v>
      </c>
    </row>
    <row r="670" spans="1:21" ht="25.5">
      <c r="A670" s="1"/>
      <c r="B670" s="1"/>
      <c r="C670" s="176" t="s">
        <v>5</v>
      </c>
      <c r="D670" s="177" t="s">
        <v>44</v>
      </c>
      <c r="E670" s="178" t="s">
        <v>45</v>
      </c>
      <c r="F670" s="177" t="s">
        <v>1284</v>
      </c>
      <c r="G670" s="805" t="s">
        <v>1285</v>
      </c>
      <c r="H670" s="805"/>
      <c r="I670" s="178" t="s">
        <v>141</v>
      </c>
      <c r="J670" s="179">
        <v>15500</v>
      </c>
      <c r="K670" s="179">
        <f t="shared" si="25"/>
        <v>18000000</v>
      </c>
      <c r="L670" s="179">
        <v>0</v>
      </c>
      <c r="M670" s="179">
        <v>0</v>
      </c>
      <c r="N670" s="179">
        <v>0</v>
      </c>
      <c r="O670" s="179">
        <v>0</v>
      </c>
      <c r="P670" s="179">
        <v>18000000</v>
      </c>
      <c r="Q670" s="797">
        <v>0</v>
      </c>
      <c r="R670" s="798"/>
      <c r="S670" s="179">
        <v>0</v>
      </c>
      <c r="T670" s="179">
        <v>0</v>
      </c>
      <c r="U670" s="180">
        <v>0</v>
      </c>
    </row>
    <row r="671" spans="1:21" ht="25.5">
      <c r="A671" s="1"/>
      <c r="B671" s="1"/>
      <c r="C671" s="176" t="s">
        <v>5</v>
      </c>
      <c r="D671" s="177" t="s">
        <v>44</v>
      </c>
      <c r="E671" s="178" t="s">
        <v>45</v>
      </c>
      <c r="F671" s="177" t="s">
        <v>1284</v>
      </c>
      <c r="G671" s="805" t="s">
        <v>1285</v>
      </c>
      <c r="H671" s="805"/>
      <c r="I671" s="178" t="s">
        <v>142</v>
      </c>
      <c r="J671" s="179">
        <v>15500</v>
      </c>
      <c r="K671" s="179">
        <f t="shared" si="25"/>
        <v>17714933</v>
      </c>
      <c r="L671" s="179">
        <v>0</v>
      </c>
      <c r="M671" s="179">
        <v>0</v>
      </c>
      <c r="N671" s="179">
        <v>0</v>
      </c>
      <c r="O671" s="179">
        <v>0</v>
      </c>
      <c r="P671" s="179">
        <v>17714933</v>
      </c>
      <c r="Q671" s="797">
        <v>0</v>
      </c>
      <c r="R671" s="798"/>
      <c r="S671" s="179">
        <v>0</v>
      </c>
      <c r="T671" s="179">
        <v>0</v>
      </c>
      <c r="U671" s="180">
        <v>0</v>
      </c>
    </row>
    <row r="672" spans="1:21" ht="25.5">
      <c r="A672" s="1"/>
      <c r="B672" s="1"/>
      <c r="C672" s="176" t="s">
        <v>5</v>
      </c>
      <c r="D672" s="177" t="s">
        <v>44</v>
      </c>
      <c r="E672" s="178" t="s">
        <v>45</v>
      </c>
      <c r="F672" s="177" t="s">
        <v>1286</v>
      </c>
      <c r="G672" s="805" t="s">
        <v>1287</v>
      </c>
      <c r="H672" s="805"/>
      <c r="I672" s="178" t="s">
        <v>140</v>
      </c>
      <c r="J672" s="181">
        <v>21</v>
      </c>
      <c r="K672" s="179">
        <f t="shared" si="25"/>
        <v>10000000</v>
      </c>
      <c r="L672" s="179">
        <v>0</v>
      </c>
      <c r="M672" s="179">
        <v>10000000</v>
      </c>
      <c r="N672" s="179">
        <v>0</v>
      </c>
      <c r="O672" s="179">
        <v>0</v>
      </c>
      <c r="P672" s="179">
        <v>0</v>
      </c>
      <c r="Q672" s="797">
        <v>0</v>
      </c>
      <c r="R672" s="798"/>
      <c r="S672" s="179">
        <v>0</v>
      </c>
      <c r="T672" s="179">
        <v>0</v>
      </c>
      <c r="U672" s="180">
        <v>0</v>
      </c>
    </row>
    <row r="673" spans="1:21" ht="25.5">
      <c r="A673" s="1"/>
      <c r="B673" s="1"/>
      <c r="C673" s="176" t="s">
        <v>5</v>
      </c>
      <c r="D673" s="177" t="s">
        <v>44</v>
      </c>
      <c r="E673" s="178" t="s">
        <v>45</v>
      </c>
      <c r="F673" s="177" t="s">
        <v>1286</v>
      </c>
      <c r="G673" s="805" t="s">
        <v>1287</v>
      </c>
      <c r="H673" s="805"/>
      <c r="I673" s="178" t="s">
        <v>141</v>
      </c>
      <c r="J673" s="181">
        <v>15</v>
      </c>
      <c r="K673" s="179">
        <f t="shared" si="25"/>
        <v>7270000</v>
      </c>
      <c r="L673" s="179">
        <v>0</v>
      </c>
      <c r="M673" s="179">
        <v>7270000</v>
      </c>
      <c r="N673" s="179">
        <v>0</v>
      </c>
      <c r="O673" s="179">
        <v>0</v>
      </c>
      <c r="P673" s="179">
        <v>0</v>
      </c>
      <c r="Q673" s="797">
        <v>0</v>
      </c>
      <c r="R673" s="798"/>
      <c r="S673" s="179">
        <v>0</v>
      </c>
      <c r="T673" s="179">
        <v>0</v>
      </c>
      <c r="U673" s="180">
        <v>0</v>
      </c>
    </row>
    <row r="674" spans="1:21" ht="25.5">
      <c r="A674" s="1"/>
      <c r="B674" s="1"/>
      <c r="C674" s="176" t="s">
        <v>5</v>
      </c>
      <c r="D674" s="177" t="s">
        <v>44</v>
      </c>
      <c r="E674" s="178" t="s">
        <v>45</v>
      </c>
      <c r="F674" s="177" t="s">
        <v>1286</v>
      </c>
      <c r="G674" s="805" t="s">
        <v>1287</v>
      </c>
      <c r="H674" s="805"/>
      <c r="I674" s="178" t="s">
        <v>142</v>
      </c>
      <c r="J674" s="181">
        <v>0</v>
      </c>
      <c r="K674" s="179">
        <f t="shared" si="25"/>
        <v>0</v>
      </c>
      <c r="L674" s="179">
        <v>0</v>
      </c>
      <c r="M674" s="179">
        <v>0</v>
      </c>
      <c r="N674" s="179">
        <v>0</v>
      </c>
      <c r="O674" s="179">
        <v>0</v>
      </c>
      <c r="P674" s="179">
        <v>0</v>
      </c>
      <c r="Q674" s="797">
        <v>0</v>
      </c>
      <c r="R674" s="798"/>
      <c r="S674" s="179">
        <v>0</v>
      </c>
      <c r="T674" s="179">
        <v>0</v>
      </c>
      <c r="U674" s="180">
        <v>0</v>
      </c>
    </row>
    <row r="675" spans="1:21">
      <c r="A675" s="1"/>
      <c r="B675" s="1"/>
      <c r="C675" s="176"/>
      <c r="D675" s="177"/>
      <c r="E675" s="178"/>
      <c r="F675" s="177"/>
      <c r="G675" s="805" t="s">
        <v>199</v>
      </c>
      <c r="H675" s="805"/>
      <c r="I675" s="178" t="s">
        <v>140</v>
      </c>
      <c r="J675" s="181"/>
      <c r="K675" s="179">
        <f t="shared" si="25"/>
        <v>35000000</v>
      </c>
      <c r="L675" s="179">
        <v>0</v>
      </c>
      <c r="M675" s="179">
        <v>10000000</v>
      </c>
      <c r="N675" s="179">
        <v>0</v>
      </c>
      <c r="O675" s="179">
        <v>0</v>
      </c>
      <c r="P675" s="179">
        <v>25000000</v>
      </c>
      <c r="Q675" s="797">
        <v>0</v>
      </c>
      <c r="R675" s="798"/>
      <c r="S675" s="179">
        <v>0</v>
      </c>
      <c r="T675" s="179">
        <v>0</v>
      </c>
      <c r="U675" s="180">
        <v>0</v>
      </c>
    </row>
    <row r="676" spans="1:21">
      <c r="A676" s="1"/>
      <c r="B676" s="1"/>
      <c r="C676" s="176"/>
      <c r="D676" s="177"/>
      <c r="E676" s="178"/>
      <c r="F676" s="177"/>
      <c r="G676" s="805" t="s">
        <v>199</v>
      </c>
      <c r="H676" s="805"/>
      <c r="I676" s="178" t="s">
        <v>141</v>
      </c>
      <c r="J676" s="181"/>
      <c r="K676" s="179">
        <f t="shared" si="25"/>
        <v>25270000</v>
      </c>
      <c r="L676" s="179">
        <v>0</v>
      </c>
      <c r="M676" s="179">
        <f>M673+M670</f>
        <v>7270000</v>
      </c>
      <c r="N676" s="179">
        <f t="shared" ref="N676:U677" si="26">N673+N670</f>
        <v>0</v>
      </c>
      <c r="O676" s="179">
        <f t="shared" si="26"/>
        <v>0</v>
      </c>
      <c r="P676" s="179">
        <f t="shared" si="26"/>
        <v>18000000</v>
      </c>
      <c r="Q676" s="179">
        <f t="shared" si="26"/>
        <v>0</v>
      </c>
      <c r="R676" s="179">
        <f t="shared" si="26"/>
        <v>0</v>
      </c>
      <c r="S676" s="179">
        <f t="shared" si="26"/>
        <v>0</v>
      </c>
      <c r="T676" s="179">
        <f t="shared" si="26"/>
        <v>0</v>
      </c>
      <c r="U676" s="180">
        <f t="shared" si="26"/>
        <v>0</v>
      </c>
    </row>
    <row r="677" spans="1:21">
      <c r="A677" s="1"/>
      <c r="B677" s="1"/>
      <c r="C677" s="176"/>
      <c r="D677" s="177"/>
      <c r="E677" s="178"/>
      <c r="F677" s="177"/>
      <c r="G677" s="805" t="s">
        <v>199</v>
      </c>
      <c r="H677" s="805"/>
      <c r="I677" s="178" t="s">
        <v>142</v>
      </c>
      <c r="J677" s="181"/>
      <c r="K677" s="179">
        <f t="shared" si="25"/>
        <v>17714933</v>
      </c>
      <c r="L677" s="179">
        <v>0</v>
      </c>
      <c r="M677" s="179">
        <f>M674+M671</f>
        <v>0</v>
      </c>
      <c r="N677" s="179">
        <v>0</v>
      </c>
      <c r="O677" s="179">
        <v>0</v>
      </c>
      <c r="P677" s="179">
        <f t="shared" si="26"/>
        <v>17714933</v>
      </c>
      <c r="Q677" s="797">
        <v>0</v>
      </c>
      <c r="R677" s="798"/>
      <c r="S677" s="179">
        <v>0</v>
      </c>
      <c r="T677" s="179">
        <v>0</v>
      </c>
      <c r="U677" s="180">
        <v>0</v>
      </c>
    </row>
    <row r="678" spans="1:21">
      <c r="A678" s="1"/>
      <c r="B678" s="789"/>
      <c r="C678" s="789"/>
      <c r="D678" s="1"/>
      <c r="E678" s="1"/>
      <c r="F678" s="1"/>
      <c r="G678" s="1"/>
      <c r="H678" s="1"/>
      <c r="I678" s="1"/>
      <c r="J678" s="1"/>
      <c r="K678" s="1"/>
      <c r="L678" s="1"/>
      <c r="M678" s="1"/>
      <c r="N678" s="1"/>
      <c r="O678" s="1"/>
      <c r="P678" s="1"/>
      <c r="Q678" s="1"/>
      <c r="R678" s="1"/>
      <c r="S678" s="1"/>
      <c r="T678" s="1"/>
      <c r="U678" s="1"/>
    </row>
    <row r="679" spans="1:21">
      <c r="A679" s="1"/>
      <c r="B679" s="1"/>
      <c r="C679" s="789"/>
      <c r="D679" s="789"/>
      <c r="E679" s="1"/>
      <c r="F679" s="1"/>
      <c r="G679" s="1"/>
      <c r="H679" s="1"/>
      <c r="I679" s="1"/>
      <c r="J679" s="1"/>
      <c r="K679" s="1"/>
      <c r="L679" s="1"/>
      <c r="M679" s="1"/>
      <c r="N679" s="1"/>
      <c r="O679" s="1"/>
      <c r="P679" s="1"/>
      <c r="Q679" s="1"/>
      <c r="R679" s="1"/>
      <c r="S679" s="1"/>
      <c r="T679" s="1"/>
      <c r="U679" s="1"/>
    </row>
    <row r="680" spans="1:21">
      <c r="E680" s="169"/>
      <c r="F680" s="169"/>
      <c r="G680" s="169"/>
      <c r="H680" s="169"/>
      <c r="I680" s="169"/>
      <c r="J680" s="169"/>
      <c r="K680" s="171"/>
      <c r="L680" s="170"/>
    </row>
    <row r="681" spans="1:21">
      <c r="I681" s="171"/>
      <c r="J681" s="170"/>
      <c r="K681" s="171"/>
      <c r="L681" s="170"/>
    </row>
    <row r="682" spans="1:21">
      <c r="I682" s="45"/>
      <c r="J682" s="45"/>
      <c r="K682" s="171"/>
      <c r="L682" s="170"/>
    </row>
    <row r="683" spans="1:21">
      <c r="I683" s="45"/>
      <c r="J683" s="45"/>
      <c r="K683" s="45"/>
      <c r="L683" s="45"/>
    </row>
  </sheetData>
  <mergeCells count="925">
    <mergeCell ref="G656:H656"/>
    <mergeCell ref="G657:H657"/>
    <mergeCell ref="G658:H658"/>
    <mergeCell ref="Q439:R439"/>
    <mergeCell ref="Q440:R440"/>
    <mergeCell ref="G441:H441"/>
    <mergeCell ref="Q441:R441"/>
    <mergeCell ref="G442:H442"/>
    <mergeCell ref="Q442:R442"/>
    <mergeCell ref="G443:H443"/>
    <mergeCell ref="Q443:R443"/>
    <mergeCell ref="Q639:R639"/>
    <mergeCell ref="Q640:R640"/>
    <mergeCell ref="Q641:R641"/>
    <mergeCell ref="Q620:R620"/>
    <mergeCell ref="Q621:R621"/>
    <mergeCell ref="Q622:R622"/>
    <mergeCell ref="Q623:R623"/>
    <mergeCell ref="Q624:R624"/>
    <mergeCell ref="Q615:R615"/>
    <mergeCell ref="Q616:R616"/>
    <mergeCell ref="Q617:R617"/>
    <mergeCell ref="Q618:R618"/>
    <mergeCell ref="Q619:R619"/>
    <mergeCell ref="B659:C659"/>
    <mergeCell ref="Q637:R637"/>
    <mergeCell ref="Q638:R638"/>
    <mergeCell ref="Q631:R631"/>
    <mergeCell ref="Q642:R642"/>
    <mergeCell ref="Q625:R625"/>
    <mergeCell ref="Q626:R626"/>
    <mergeCell ref="Q627:R627"/>
    <mergeCell ref="Q632:R632"/>
    <mergeCell ref="Q633:R633"/>
    <mergeCell ref="Q628:R628"/>
    <mergeCell ref="Q629:R629"/>
    <mergeCell ref="Q630:R630"/>
    <mergeCell ref="Q636:R636"/>
    <mergeCell ref="Q635:R635"/>
    <mergeCell ref="Q634:R634"/>
    <mergeCell ref="Q655:R655"/>
    <mergeCell ref="Q656:R656"/>
    <mergeCell ref="Q657:R657"/>
    <mergeCell ref="Q651:R651"/>
    <mergeCell ref="Q652:R652"/>
    <mergeCell ref="Q653:R653"/>
    <mergeCell ref="Q654:R654"/>
    <mergeCell ref="Q645:R645"/>
    <mergeCell ref="Q610:R610"/>
    <mergeCell ref="Q611:R611"/>
    <mergeCell ref="Q612:R612"/>
    <mergeCell ref="Q613:R613"/>
    <mergeCell ref="Q614:R614"/>
    <mergeCell ref="Q605:R605"/>
    <mergeCell ref="Q606:R606"/>
    <mergeCell ref="Q607:R607"/>
    <mergeCell ref="Q608:R608"/>
    <mergeCell ref="Q609:R609"/>
    <mergeCell ref="Q600:R600"/>
    <mergeCell ref="Q601:R601"/>
    <mergeCell ref="Q602:R602"/>
    <mergeCell ref="Q603:R603"/>
    <mergeCell ref="Q604:R604"/>
    <mergeCell ref="Q595:R595"/>
    <mergeCell ref="Q596:R596"/>
    <mergeCell ref="Q597:R597"/>
    <mergeCell ref="Q598:R598"/>
    <mergeCell ref="Q599:R599"/>
    <mergeCell ref="Q590:R590"/>
    <mergeCell ref="Q591:R591"/>
    <mergeCell ref="Q592:R592"/>
    <mergeCell ref="Q593:R593"/>
    <mergeCell ref="Q594:R594"/>
    <mergeCell ref="Q585:R585"/>
    <mergeCell ref="Q586:R586"/>
    <mergeCell ref="Q587:R587"/>
    <mergeCell ref="Q588:R588"/>
    <mergeCell ref="Q589:R589"/>
    <mergeCell ref="K578:K579"/>
    <mergeCell ref="Q578:R578"/>
    <mergeCell ref="Q579:R579"/>
    <mergeCell ref="C575:U575"/>
    <mergeCell ref="A450:B450"/>
    <mergeCell ref="G450:H452"/>
    <mergeCell ref="I450:I452"/>
    <mergeCell ref="J450:J452"/>
    <mergeCell ref="K450:U450"/>
    <mergeCell ref="K451:K452"/>
    <mergeCell ref="C450:C452"/>
    <mergeCell ref="D450:D452"/>
    <mergeCell ref="G416:H416"/>
    <mergeCell ref="Q416:R416"/>
    <mergeCell ref="G417:H417"/>
    <mergeCell ref="Q417:R417"/>
    <mergeCell ref="G418:H418"/>
    <mergeCell ref="Q418:R418"/>
    <mergeCell ref="Q419:R419"/>
    <mergeCell ref="Q420:R420"/>
    <mergeCell ref="Q421:R421"/>
    <mergeCell ref="G419:H419"/>
    <mergeCell ref="G420:H420"/>
    <mergeCell ref="G421:H421"/>
    <mergeCell ref="G407:H407"/>
    <mergeCell ref="G408:H408"/>
    <mergeCell ref="G409:H409"/>
    <mergeCell ref="G410:H410"/>
    <mergeCell ref="G411:H411"/>
    <mergeCell ref="G412:H412"/>
    <mergeCell ref="G413:H413"/>
    <mergeCell ref="G414:H414"/>
    <mergeCell ref="G415:H415"/>
    <mergeCell ref="G398:H398"/>
    <mergeCell ref="G399:H399"/>
    <mergeCell ref="G400:H400"/>
    <mergeCell ref="G401:H401"/>
    <mergeCell ref="G402:H402"/>
    <mergeCell ref="G403:H403"/>
    <mergeCell ref="G404:H404"/>
    <mergeCell ref="G405:H405"/>
    <mergeCell ref="G406:H406"/>
    <mergeCell ref="G389:H389"/>
    <mergeCell ref="G390:H390"/>
    <mergeCell ref="G391:H391"/>
    <mergeCell ref="G392:H392"/>
    <mergeCell ref="G393:H393"/>
    <mergeCell ref="G394:H394"/>
    <mergeCell ref="G395:H395"/>
    <mergeCell ref="G396:H396"/>
    <mergeCell ref="G397:H397"/>
    <mergeCell ref="G380:H380"/>
    <mergeCell ref="G381:H381"/>
    <mergeCell ref="G382:H382"/>
    <mergeCell ref="G383:H383"/>
    <mergeCell ref="G384:H384"/>
    <mergeCell ref="G385:H385"/>
    <mergeCell ref="G386:H386"/>
    <mergeCell ref="G387:H387"/>
    <mergeCell ref="G388:H388"/>
    <mergeCell ref="G371:H371"/>
    <mergeCell ref="G372:H372"/>
    <mergeCell ref="G373:H373"/>
    <mergeCell ref="G374:H374"/>
    <mergeCell ref="G375:H375"/>
    <mergeCell ref="G376:H376"/>
    <mergeCell ref="G377:H377"/>
    <mergeCell ref="G378:H378"/>
    <mergeCell ref="G379:H379"/>
    <mergeCell ref="G362:H362"/>
    <mergeCell ref="G363:H363"/>
    <mergeCell ref="G364:H364"/>
    <mergeCell ref="G365:H365"/>
    <mergeCell ref="G366:H366"/>
    <mergeCell ref="G367:H367"/>
    <mergeCell ref="G368:H368"/>
    <mergeCell ref="G369:H369"/>
    <mergeCell ref="G370:H370"/>
    <mergeCell ref="G353:H353"/>
    <mergeCell ref="G354:H354"/>
    <mergeCell ref="G355:H355"/>
    <mergeCell ref="G356:H356"/>
    <mergeCell ref="G357:H357"/>
    <mergeCell ref="G358:H358"/>
    <mergeCell ref="G359:H359"/>
    <mergeCell ref="G360:H360"/>
    <mergeCell ref="G361:H361"/>
    <mergeCell ref="G344:H344"/>
    <mergeCell ref="G345:H345"/>
    <mergeCell ref="G346:H346"/>
    <mergeCell ref="G347:H347"/>
    <mergeCell ref="G348:H348"/>
    <mergeCell ref="G349:H349"/>
    <mergeCell ref="G350:H350"/>
    <mergeCell ref="G351:H351"/>
    <mergeCell ref="G352:H352"/>
    <mergeCell ref="G335:H335"/>
    <mergeCell ref="G336:H336"/>
    <mergeCell ref="G337:H337"/>
    <mergeCell ref="G338:H338"/>
    <mergeCell ref="G339:H339"/>
    <mergeCell ref="G340:H340"/>
    <mergeCell ref="G341:H341"/>
    <mergeCell ref="G342:H342"/>
    <mergeCell ref="G343:H343"/>
    <mergeCell ref="G326:H326"/>
    <mergeCell ref="G327:H327"/>
    <mergeCell ref="G328:H328"/>
    <mergeCell ref="G329:H329"/>
    <mergeCell ref="G330:H330"/>
    <mergeCell ref="G331:H331"/>
    <mergeCell ref="G332:H332"/>
    <mergeCell ref="G333:H333"/>
    <mergeCell ref="G334:H334"/>
    <mergeCell ref="G317:H317"/>
    <mergeCell ref="G318:H318"/>
    <mergeCell ref="G319:H319"/>
    <mergeCell ref="G320:H320"/>
    <mergeCell ref="G321:H321"/>
    <mergeCell ref="G322:H322"/>
    <mergeCell ref="G323:H323"/>
    <mergeCell ref="G324:H324"/>
    <mergeCell ref="G325:H325"/>
    <mergeCell ref="G308:H308"/>
    <mergeCell ref="G309:H309"/>
    <mergeCell ref="G310:H310"/>
    <mergeCell ref="G311:H311"/>
    <mergeCell ref="G312:H312"/>
    <mergeCell ref="G313:H313"/>
    <mergeCell ref="G314:H314"/>
    <mergeCell ref="G315:H315"/>
    <mergeCell ref="G316:H316"/>
    <mergeCell ref="G299:H299"/>
    <mergeCell ref="G300:H300"/>
    <mergeCell ref="G301:H301"/>
    <mergeCell ref="G302:H302"/>
    <mergeCell ref="G303:H303"/>
    <mergeCell ref="G304:H304"/>
    <mergeCell ref="G305:H305"/>
    <mergeCell ref="G306:H306"/>
    <mergeCell ref="G307:H307"/>
    <mergeCell ref="G290:H290"/>
    <mergeCell ref="G291:H291"/>
    <mergeCell ref="G292:H292"/>
    <mergeCell ref="G293:H293"/>
    <mergeCell ref="G294:H294"/>
    <mergeCell ref="G295:H295"/>
    <mergeCell ref="G296:H296"/>
    <mergeCell ref="G297:H297"/>
    <mergeCell ref="G298:H298"/>
    <mergeCell ref="G281:H281"/>
    <mergeCell ref="G282:H282"/>
    <mergeCell ref="G283:H283"/>
    <mergeCell ref="G284:H284"/>
    <mergeCell ref="G285:H285"/>
    <mergeCell ref="G286:H286"/>
    <mergeCell ref="G287:H287"/>
    <mergeCell ref="G288:H288"/>
    <mergeCell ref="G289:H289"/>
    <mergeCell ref="G272:H272"/>
    <mergeCell ref="G273:H273"/>
    <mergeCell ref="G274:H274"/>
    <mergeCell ref="G275:H275"/>
    <mergeCell ref="G276:H276"/>
    <mergeCell ref="G277:H277"/>
    <mergeCell ref="G278:H278"/>
    <mergeCell ref="G279:H279"/>
    <mergeCell ref="G280:H280"/>
    <mergeCell ref="G263:H263"/>
    <mergeCell ref="G264:H264"/>
    <mergeCell ref="G265:H265"/>
    <mergeCell ref="G266:H266"/>
    <mergeCell ref="G267:H267"/>
    <mergeCell ref="G268:H268"/>
    <mergeCell ref="G269:H269"/>
    <mergeCell ref="G270:H270"/>
    <mergeCell ref="G271:H271"/>
    <mergeCell ref="G254:H254"/>
    <mergeCell ref="G255:H255"/>
    <mergeCell ref="G256:H256"/>
    <mergeCell ref="G257:H257"/>
    <mergeCell ref="G258:H258"/>
    <mergeCell ref="G259:H259"/>
    <mergeCell ref="G260:H260"/>
    <mergeCell ref="G261:H261"/>
    <mergeCell ref="G262:H262"/>
    <mergeCell ref="G245:H245"/>
    <mergeCell ref="G246:H246"/>
    <mergeCell ref="G247:H247"/>
    <mergeCell ref="G248:H248"/>
    <mergeCell ref="G249:H249"/>
    <mergeCell ref="G250:H250"/>
    <mergeCell ref="G251:H251"/>
    <mergeCell ref="G252:H252"/>
    <mergeCell ref="G253:H253"/>
    <mergeCell ref="G236:H236"/>
    <mergeCell ref="G237:H237"/>
    <mergeCell ref="G238:H238"/>
    <mergeCell ref="G239:H239"/>
    <mergeCell ref="G240:H240"/>
    <mergeCell ref="G241:H241"/>
    <mergeCell ref="G242:H242"/>
    <mergeCell ref="G243:H243"/>
    <mergeCell ref="G244:H244"/>
    <mergeCell ref="G227:H227"/>
    <mergeCell ref="G228:H228"/>
    <mergeCell ref="G229:H229"/>
    <mergeCell ref="G230:H230"/>
    <mergeCell ref="G231:H231"/>
    <mergeCell ref="G232:H232"/>
    <mergeCell ref="G233:H233"/>
    <mergeCell ref="G234:H234"/>
    <mergeCell ref="G235:H235"/>
    <mergeCell ref="G218:H218"/>
    <mergeCell ref="G219:H219"/>
    <mergeCell ref="G220:H220"/>
    <mergeCell ref="G221:H221"/>
    <mergeCell ref="G222:H222"/>
    <mergeCell ref="G223:H223"/>
    <mergeCell ref="G224:H224"/>
    <mergeCell ref="G225:H225"/>
    <mergeCell ref="G226:H226"/>
    <mergeCell ref="G209:H209"/>
    <mergeCell ref="G210:H210"/>
    <mergeCell ref="G211:H211"/>
    <mergeCell ref="G212:H212"/>
    <mergeCell ref="G213:H213"/>
    <mergeCell ref="G214:H214"/>
    <mergeCell ref="G215:H215"/>
    <mergeCell ref="G216:H216"/>
    <mergeCell ref="G217:H217"/>
    <mergeCell ref="G200:H200"/>
    <mergeCell ref="G201:H201"/>
    <mergeCell ref="G202:H202"/>
    <mergeCell ref="G203:H203"/>
    <mergeCell ref="G204:H204"/>
    <mergeCell ref="G205:H205"/>
    <mergeCell ref="G206:H206"/>
    <mergeCell ref="G207:H207"/>
    <mergeCell ref="G208:H208"/>
    <mergeCell ref="G191:H191"/>
    <mergeCell ref="G192:H192"/>
    <mergeCell ref="G193:H193"/>
    <mergeCell ref="G194:H194"/>
    <mergeCell ref="G195:H195"/>
    <mergeCell ref="G196:H196"/>
    <mergeCell ref="G197:H197"/>
    <mergeCell ref="G198:H198"/>
    <mergeCell ref="G199:H199"/>
    <mergeCell ref="G182:H182"/>
    <mergeCell ref="G183:H183"/>
    <mergeCell ref="G184:H184"/>
    <mergeCell ref="G185:H185"/>
    <mergeCell ref="G186:H186"/>
    <mergeCell ref="G187:H187"/>
    <mergeCell ref="G188:H188"/>
    <mergeCell ref="G189:H189"/>
    <mergeCell ref="G190:H190"/>
    <mergeCell ref="G173:H173"/>
    <mergeCell ref="G174:H174"/>
    <mergeCell ref="G175:H175"/>
    <mergeCell ref="G176:H176"/>
    <mergeCell ref="G177:H177"/>
    <mergeCell ref="G178:H178"/>
    <mergeCell ref="G179:H179"/>
    <mergeCell ref="G180:H180"/>
    <mergeCell ref="G181:H181"/>
    <mergeCell ref="G164:H164"/>
    <mergeCell ref="G165:H165"/>
    <mergeCell ref="G166:H166"/>
    <mergeCell ref="G167:H167"/>
    <mergeCell ref="G168:H168"/>
    <mergeCell ref="G169:H169"/>
    <mergeCell ref="G170:H170"/>
    <mergeCell ref="G171:H171"/>
    <mergeCell ref="G172:H172"/>
    <mergeCell ref="A158:B158"/>
    <mergeCell ref="C158:C160"/>
    <mergeCell ref="D158:D160"/>
    <mergeCell ref="E158:E160"/>
    <mergeCell ref="F158:F160"/>
    <mergeCell ref="G158:H160"/>
    <mergeCell ref="I158:I160"/>
    <mergeCell ref="J158:J160"/>
    <mergeCell ref="K158:U158"/>
    <mergeCell ref="K159:K160"/>
    <mergeCell ref="Q159:R159"/>
    <mergeCell ref="Q160:R160"/>
    <mergeCell ref="G133:H133"/>
    <mergeCell ref="G134:H134"/>
    <mergeCell ref="G135:H135"/>
    <mergeCell ref="G130:H130"/>
    <mergeCell ref="G131:H131"/>
    <mergeCell ref="G132:H132"/>
    <mergeCell ref="G144:H144"/>
    <mergeCell ref="G139:H139"/>
    <mergeCell ref="G140:H140"/>
    <mergeCell ref="G141:H141"/>
    <mergeCell ref="G136:H136"/>
    <mergeCell ref="G137:H137"/>
    <mergeCell ref="G138:H138"/>
    <mergeCell ref="G142:H142"/>
    <mergeCell ref="G143:H143"/>
    <mergeCell ref="G121:H121"/>
    <mergeCell ref="G122:H122"/>
    <mergeCell ref="G123:H123"/>
    <mergeCell ref="G118:H118"/>
    <mergeCell ref="G119:H119"/>
    <mergeCell ref="G120:H120"/>
    <mergeCell ref="G127:H127"/>
    <mergeCell ref="G128:H128"/>
    <mergeCell ref="G129:H129"/>
    <mergeCell ref="G124:H124"/>
    <mergeCell ref="G125:H125"/>
    <mergeCell ref="G126:H126"/>
    <mergeCell ref="A114:B114"/>
    <mergeCell ref="C114:C116"/>
    <mergeCell ref="D114:D116"/>
    <mergeCell ref="E114:E116"/>
    <mergeCell ref="F114:F116"/>
    <mergeCell ref="G114:H116"/>
    <mergeCell ref="I114:I116"/>
    <mergeCell ref="J114:J116"/>
    <mergeCell ref="K114:T114"/>
    <mergeCell ref="G97:H97"/>
    <mergeCell ref="G98:H98"/>
    <mergeCell ref="G99:H99"/>
    <mergeCell ref="G100:H100"/>
    <mergeCell ref="G101:H101"/>
    <mergeCell ref="G102:H102"/>
    <mergeCell ref="G106:H106"/>
    <mergeCell ref="G107:H107"/>
    <mergeCell ref="B108:C108"/>
    <mergeCell ref="G103:H103"/>
    <mergeCell ref="G104:H104"/>
    <mergeCell ref="G105:H105"/>
    <mergeCell ref="G88:H88"/>
    <mergeCell ref="G89:H89"/>
    <mergeCell ref="G90:H90"/>
    <mergeCell ref="G91:H91"/>
    <mergeCell ref="G92:H92"/>
    <mergeCell ref="G93:H93"/>
    <mergeCell ref="G94:H94"/>
    <mergeCell ref="G95:H95"/>
    <mergeCell ref="G96:H96"/>
    <mergeCell ref="G79:H79"/>
    <mergeCell ref="G80:H80"/>
    <mergeCell ref="G81:H81"/>
    <mergeCell ref="G82:H82"/>
    <mergeCell ref="G83:H83"/>
    <mergeCell ref="G84:H84"/>
    <mergeCell ref="G85:H85"/>
    <mergeCell ref="G86:H86"/>
    <mergeCell ref="G87:H87"/>
    <mergeCell ref="G70:H70"/>
    <mergeCell ref="G71:H71"/>
    <mergeCell ref="G72:H72"/>
    <mergeCell ref="G73:H73"/>
    <mergeCell ref="G74:H74"/>
    <mergeCell ref="G75:H75"/>
    <mergeCell ref="G76:H76"/>
    <mergeCell ref="G77:H77"/>
    <mergeCell ref="G78:H78"/>
    <mergeCell ref="G61:H61"/>
    <mergeCell ref="G62:H62"/>
    <mergeCell ref="G63:H63"/>
    <mergeCell ref="G64:H64"/>
    <mergeCell ref="G65:H65"/>
    <mergeCell ref="G66:H66"/>
    <mergeCell ref="G67:H67"/>
    <mergeCell ref="G68:H68"/>
    <mergeCell ref="G69:H69"/>
    <mergeCell ref="G52:H52"/>
    <mergeCell ref="G53:H53"/>
    <mergeCell ref="G54:H54"/>
    <mergeCell ref="G55:H55"/>
    <mergeCell ref="G56:H56"/>
    <mergeCell ref="G57:H57"/>
    <mergeCell ref="G58:H58"/>
    <mergeCell ref="G59:H59"/>
    <mergeCell ref="G60:H60"/>
    <mergeCell ref="G43:H43"/>
    <mergeCell ref="G44:H44"/>
    <mergeCell ref="G45:H45"/>
    <mergeCell ref="G46:H46"/>
    <mergeCell ref="G47:H47"/>
    <mergeCell ref="G48:H48"/>
    <mergeCell ref="G49:H49"/>
    <mergeCell ref="G50:H50"/>
    <mergeCell ref="G51:H51"/>
    <mergeCell ref="G31:H31"/>
    <mergeCell ref="G32:H32"/>
    <mergeCell ref="G33:H33"/>
    <mergeCell ref="B34:C34"/>
    <mergeCell ref="C35:D35"/>
    <mergeCell ref="C38:U38"/>
    <mergeCell ref="C39:U39"/>
    <mergeCell ref="A40:B40"/>
    <mergeCell ref="C40:C42"/>
    <mergeCell ref="D40:D42"/>
    <mergeCell ref="E40:E42"/>
    <mergeCell ref="F40:F42"/>
    <mergeCell ref="G40:H42"/>
    <mergeCell ref="I40:I42"/>
    <mergeCell ref="J40:J42"/>
    <mergeCell ref="K40:U40"/>
    <mergeCell ref="K41:K42"/>
    <mergeCell ref="Q41:R41"/>
    <mergeCell ref="Q42:R42"/>
    <mergeCell ref="G16:H16"/>
    <mergeCell ref="G17:H17"/>
    <mergeCell ref="G18:H18"/>
    <mergeCell ref="G19:H19"/>
    <mergeCell ref="G20:H20"/>
    <mergeCell ref="G21:H21"/>
    <mergeCell ref="G28:H28"/>
    <mergeCell ref="G29:H29"/>
    <mergeCell ref="G30:H30"/>
    <mergeCell ref="G666:H668"/>
    <mergeCell ref="I666:I668"/>
    <mergeCell ref="J666:J668"/>
    <mergeCell ref="C2:T2"/>
    <mergeCell ref="C3:T3"/>
    <mergeCell ref="A4:B4"/>
    <mergeCell ref="C4:C6"/>
    <mergeCell ref="D4:D6"/>
    <mergeCell ref="E4:E6"/>
    <mergeCell ref="F4:F6"/>
    <mergeCell ref="G4:H6"/>
    <mergeCell ref="I4:I6"/>
    <mergeCell ref="J4:J6"/>
    <mergeCell ref="K4:T4"/>
    <mergeCell ref="K5:K6"/>
    <mergeCell ref="G7:H7"/>
    <mergeCell ref="G8:H8"/>
    <mergeCell ref="G9:H9"/>
    <mergeCell ref="G10:H10"/>
    <mergeCell ref="G11:H11"/>
    <mergeCell ref="G12:H12"/>
    <mergeCell ref="G13:H13"/>
    <mergeCell ref="G14:H14"/>
    <mergeCell ref="G15:H15"/>
    <mergeCell ref="Q644:R644"/>
    <mergeCell ref="Q643:R643"/>
    <mergeCell ref="G676:H676"/>
    <mergeCell ref="G677:H677"/>
    <mergeCell ref="B678:C678"/>
    <mergeCell ref="C679:D679"/>
    <mergeCell ref="G673:H673"/>
    <mergeCell ref="G674:H674"/>
    <mergeCell ref="G675:H675"/>
    <mergeCell ref="G670:H670"/>
    <mergeCell ref="Q670:R670"/>
    <mergeCell ref="G671:H671"/>
    <mergeCell ref="Q671:R671"/>
    <mergeCell ref="G672:H672"/>
    <mergeCell ref="Q672:R672"/>
    <mergeCell ref="G669:H669"/>
    <mergeCell ref="Q669:R669"/>
    <mergeCell ref="C664:U664"/>
    <mergeCell ref="C665:U665"/>
    <mergeCell ref="A666:B666"/>
    <mergeCell ref="C666:C668"/>
    <mergeCell ref="D666:D668"/>
    <mergeCell ref="E666:E668"/>
    <mergeCell ref="F666:F668"/>
    <mergeCell ref="Q675:R675"/>
    <mergeCell ref="Q674:R674"/>
    <mergeCell ref="Q673:R673"/>
    <mergeCell ref="Q677:R677"/>
    <mergeCell ref="Q650:R650"/>
    <mergeCell ref="Q649:R649"/>
    <mergeCell ref="Q648:R648"/>
    <mergeCell ref="Q647:R647"/>
    <mergeCell ref="Q646:R646"/>
    <mergeCell ref="K666:U666"/>
    <mergeCell ref="K667:K668"/>
    <mergeCell ref="Q667:R667"/>
    <mergeCell ref="Q668:R668"/>
    <mergeCell ref="Q427:R427"/>
    <mergeCell ref="Q426:R426"/>
    <mergeCell ref="Q425:R425"/>
    <mergeCell ref="Q424:R424"/>
    <mergeCell ref="Q423:R423"/>
    <mergeCell ref="Q422:R422"/>
    <mergeCell ref="Q436:R436"/>
    <mergeCell ref="Q435:R435"/>
    <mergeCell ref="Q434:R434"/>
    <mergeCell ref="Q433:R433"/>
    <mergeCell ref="Q432:R432"/>
    <mergeCell ref="Q431:R431"/>
    <mergeCell ref="Q438:R438"/>
    <mergeCell ref="Q428:R428"/>
    <mergeCell ref="Q429:R429"/>
    <mergeCell ref="Q430:R430"/>
    <mergeCell ref="Q580:R580"/>
    <mergeCell ref="Q581:R581"/>
    <mergeCell ref="Q582:R582"/>
    <mergeCell ref="Q583:R583"/>
    <mergeCell ref="Q584:R584"/>
    <mergeCell ref="C576:U576"/>
    <mergeCell ref="E450:E452"/>
    <mergeCell ref="F450:F452"/>
    <mergeCell ref="Q437:R437"/>
    <mergeCell ref="B448:S448"/>
    <mergeCell ref="B449:S449"/>
    <mergeCell ref="A577:B577"/>
    <mergeCell ref="C577:C579"/>
    <mergeCell ref="D577:D579"/>
    <mergeCell ref="E577:E579"/>
    <mergeCell ref="F577:F579"/>
    <mergeCell ref="G577:H579"/>
    <mergeCell ref="I577:I579"/>
    <mergeCell ref="J577:J579"/>
    <mergeCell ref="K577:U577"/>
    <mergeCell ref="Q415:R415"/>
    <mergeCell ref="Q414:R414"/>
    <mergeCell ref="Q413:R413"/>
    <mergeCell ref="Q412:R412"/>
    <mergeCell ref="Q411:R411"/>
    <mergeCell ref="Q410:R410"/>
    <mergeCell ref="Q409:R409"/>
    <mergeCell ref="Q408:R408"/>
    <mergeCell ref="Q407:R407"/>
    <mergeCell ref="Q406:R406"/>
    <mergeCell ref="Q405:R405"/>
    <mergeCell ref="Q404:R404"/>
    <mergeCell ref="Q403:R403"/>
    <mergeCell ref="Q402:R402"/>
    <mergeCell ref="Q401:R401"/>
    <mergeCell ref="Q400:R400"/>
    <mergeCell ref="Q399:R399"/>
    <mergeCell ref="Q398:R398"/>
    <mergeCell ref="Q397:R397"/>
    <mergeCell ref="Q396:R396"/>
    <mergeCell ref="Q395:R395"/>
    <mergeCell ref="Q394:R394"/>
    <mergeCell ref="Q393:R393"/>
    <mergeCell ref="Q392:R392"/>
    <mergeCell ref="Q391:R391"/>
    <mergeCell ref="Q390:R390"/>
    <mergeCell ref="Q389:R389"/>
    <mergeCell ref="Q388:R388"/>
    <mergeCell ref="Q387:R387"/>
    <mergeCell ref="Q386:R386"/>
    <mergeCell ref="Q385:R385"/>
    <mergeCell ref="Q384:R384"/>
    <mergeCell ref="Q383:R383"/>
    <mergeCell ref="Q382:R382"/>
    <mergeCell ref="Q381:R381"/>
    <mergeCell ref="Q380:R380"/>
    <mergeCell ref="Q379:R379"/>
    <mergeCell ref="Q378:R378"/>
    <mergeCell ref="Q377:R377"/>
    <mergeCell ref="Q376:R376"/>
    <mergeCell ref="Q375:R375"/>
    <mergeCell ref="Q374:R374"/>
    <mergeCell ref="Q373:R373"/>
    <mergeCell ref="Q372:R372"/>
    <mergeCell ref="Q371:R371"/>
    <mergeCell ref="Q370:R370"/>
    <mergeCell ref="Q369:R369"/>
    <mergeCell ref="Q368:R368"/>
    <mergeCell ref="Q367:R367"/>
    <mergeCell ref="Q366:R366"/>
    <mergeCell ref="Q365:R365"/>
    <mergeCell ref="Q364:R364"/>
    <mergeCell ref="Q363:R363"/>
    <mergeCell ref="Q362:R362"/>
    <mergeCell ref="Q361:R361"/>
    <mergeCell ref="Q360:R360"/>
    <mergeCell ref="Q359:R359"/>
    <mergeCell ref="Q358:R358"/>
    <mergeCell ref="Q357:R357"/>
    <mergeCell ref="Q356:R356"/>
    <mergeCell ref="Q355:R355"/>
    <mergeCell ref="Q354:R354"/>
    <mergeCell ref="Q353:R353"/>
    <mergeCell ref="Q352:R352"/>
    <mergeCell ref="Q351:R351"/>
    <mergeCell ref="Q350:R350"/>
    <mergeCell ref="Q349:R349"/>
    <mergeCell ref="Q348:R348"/>
    <mergeCell ref="Q347:R347"/>
    <mergeCell ref="Q346:R346"/>
    <mergeCell ref="Q345:R345"/>
    <mergeCell ref="Q344:R344"/>
    <mergeCell ref="Q343:R343"/>
    <mergeCell ref="Q342:R342"/>
    <mergeCell ref="Q341:R341"/>
    <mergeCell ref="Q340:R340"/>
    <mergeCell ref="Q339:R339"/>
    <mergeCell ref="Q338:R338"/>
    <mergeCell ref="Q337:R337"/>
    <mergeCell ref="Q336:R336"/>
    <mergeCell ref="Q335:R335"/>
    <mergeCell ref="Q334:R334"/>
    <mergeCell ref="Q333:R333"/>
    <mergeCell ref="Q332:R332"/>
    <mergeCell ref="Q331:R331"/>
    <mergeCell ref="Q330:R330"/>
    <mergeCell ref="Q329:R329"/>
    <mergeCell ref="Q328:R328"/>
    <mergeCell ref="Q327:R327"/>
    <mergeCell ref="Q326:R326"/>
    <mergeCell ref="Q325:R325"/>
    <mergeCell ref="Q324:R324"/>
    <mergeCell ref="Q323:R323"/>
    <mergeCell ref="Q322:R322"/>
    <mergeCell ref="Q321:R321"/>
    <mergeCell ref="Q320:R320"/>
    <mergeCell ref="Q319:R319"/>
    <mergeCell ref="Q318:R318"/>
    <mergeCell ref="Q317:R317"/>
    <mergeCell ref="Q316:R316"/>
    <mergeCell ref="Q315:R315"/>
    <mergeCell ref="Q314:R314"/>
    <mergeCell ref="Q313:R313"/>
    <mergeCell ref="Q312:R312"/>
    <mergeCell ref="Q311:R311"/>
    <mergeCell ref="Q310:R310"/>
    <mergeCell ref="Q309:R309"/>
    <mergeCell ref="Q308:R308"/>
    <mergeCell ref="Q307:R307"/>
    <mergeCell ref="Q306:R306"/>
    <mergeCell ref="Q305:R305"/>
    <mergeCell ref="Q304:R304"/>
    <mergeCell ref="Q303:R303"/>
    <mergeCell ref="Q302:R302"/>
    <mergeCell ref="Q301:R301"/>
    <mergeCell ref="Q300:R300"/>
    <mergeCell ref="Q299:R299"/>
    <mergeCell ref="Q298:R298"/>
    <mergeCell ref="Q297:R297"/>
    <mergeCell ref="Q296:R296"/>
    <mergeCell ref="Q295:R295"/>
    <mergeCell ref="Q294:R294"/>
    <mergeCell ref="Q293:R293"/>
    <mergeCell ref="Q292:R292"/>
    <mergeCell ref="Q291:R291"/>
    <mergeCell ref="Q290:R290"/>
    <mergeCell ref="Q289:R289"/>
    <mergeCell ref="Q288:R288"/>
    <mergeCell ref="Q287:R287"/>
    <mergeCell ref="Q286:R286"/>
    <mergeCell ref="Q285:R285"/>
    <mergeCell ref="Q284:R284"/>
    <mergeCell ref="Q283:R283"/>
    <mergeCell ref="Q282:R282"/>
    <mergeCell ref="Q281:R281"/>
    <mergeCell ref="Q280:R280"/>
    <mergeCell ref="Q279:R279"/>
    <mergeCell ref="Q278:R278"/>
    <mergeCell ref="Q277:R277"/>
    <mergeCell ref="Q276:R276"/>
    <mergeCell ref="Q275:R275"/>
    <mergeCell ref="Q274:R274"/>
    <mergeCell ref="Q273:R273"/>
    <mergeCell ref="Q272:R272"/>
    <mergeCell ref="Q271:R271"/>
    <mergeCell ref="Q270:R270"/>
    <mergeCell ref="Q269:R269"/>
    <mergeCell ref="Q268:R268"/>
    <mergeCell ref="Q267:R267"/>
    <mergeCell ref="Q266:R266"/>
    <mergeCell ref="Q265:R265"/>
    <mergeCell ref="Q264:R264"/>
    <mergeCell ref="Q263:R263"/>
    <mergeCell ref="Q262:R262"/>
    <mergeCell ref="Q261:R261"/>
    <mergeCell ref="Q260:R260"/>
    <mergeCell ref="Q259:R259"/>
    <mergeCell ref="Q258:R258"/>
    <mergeCell ref="Q257:R257"/>
    <mergeCell ref="Q256:R256"/>
    <mergeCell ref="Q255:R255"/>
    <mergeCell ref="Q254:R254"/>
    <mergeCell ref="Q253:R253"/>
    <mergeCell ref="Q252:R252"/>
    <mergeCell ref="Q251:R251"/>
    <mergeCell ref="Q250:R250"/>
    <mergeCell ref="Q249:R249"/>
    <mergeCell ref="Q248:R248"/>
    <mergeCell ref="Q247:R247"/>
    <mergeCell ref="Q246:R246"/>
    <mergeCell ref="Q245:R245"/>
    <mergeCell ref="Q244:R244"/>
    <mergeCell ref="Q243:R243"/>
    <mergeCell ref="Q242:R242"/>
    <mergeCell ref="Q241:R241"/>
    <mergeCell ref="Q240:R240"/>
    <mergeCell ref="Q239:R239"/>
    <mergeCell ref="Q238:R238"/>
    <mergeCell ref="Q237:R237"/>
    <mergeCell ref="Q236:R236"/>
    <mergeCell ref="Q235:R235"/>
    <mergeCell ref="Q234:R234"/>
    <mergeCell ref="Q233:R233"/>
    <mergeCell ref="Q232:R232"/>
    <mergeCell ref="Q231:R231"/>
    <mergeCell ref="Q230:R230"/>
    <mergeCell ref="Q229:R229"/>
    <mergeCell ref="Q228:R228"/>
    <mergeCell ref="Q227:R227"/>
    <mergeCell ref="Q226:R226"/>
    <mergeCell ref="Q225:R225"/>
    <mergeCell ref="Q224:R224"/>
    <mergeCell ref="Q223:R223"/>
    <mergeCell ref="Q222:R222"/>
    <mergeCell ref="Q221:R221"/>
    <mergeCell ref="Q220:R220"/>
    <mergeCell ref="Q219:R219"/>
    <mergeCell ref="Q218:R218"/>
    <mergeCell ref="Q217:R217"/>
    <mergeCell ref="Q216:R216"/>
    <mergeCell ref="Q215:R215"/>
    <mergeCell ref="Q214:R214"/>
    <mergeCell ref="Q213:R213"/>
    <mergeCell ref="Q212:R212"/>
    <mergeCell ref="Q211:R211"/>
    <mergeCell ref="Q210:R210"/>
    <mergeCell ref="Q209:R209"/>
    <mergeCell ref="Q208:R208"/>
    <mergeCell ref="Q207:R207"/>
    <mergeCell ref="Q206:R206"/>
    <mergeCell ref="Q205:R205"/>
    <mergeCell ref="Q204:R204"/>
    <mergeCell ref="Q203:R203"/>
    <mergeCell ref="Q202:R202"/>
    <mergeCell ref="Q201:R201"/>
    <mergeCell ref="Q200:R200"/>
    <mergeCell ref="Q199:R199"/>
    <mergeCell ref="Q198:R198"/>
    <mergeCell ref="Q197:R197"/>
    <mergeCell ref="Q196:R196"/>
    <mergeCell ref="Q195:R195"/>
    <mergeCell ref="Q194:R194"/>
    <mergeCell ref="Q193:R193"/>
    <mergeCell ref="Q192:R192"/>
    <mergeCell ref="Q191:R191"/>
    <mergeCell ref="Q190:R190"/>
    <mergeCell ref="Q189:R189"/>
    <mergeCell ref="Q188:R188"/>
    <mergeCell ref="Q187:R187"/>
    <mergeCell ref="Q186:R186"/>
    <mergeCell ref="Q185:R185"/>
    <mergeCell ref="Q184:R184"/>
    <mergeCell ref="Q183:R183"/>
    <mergeCell ref="Q182:R182"/>
    <mergeCell ref="Q181:R181"/>
    <mergeCell ref="Q180:R180"/>
    <mergeCell ref="Q179:R179"/>
    <mergeCell ref="Q178:R178"/>
    <mergeCell ref="Q177:R177"/>
    <mergeCell ref="Q176:R176"/>
    <mergeCell ref="Q175:R175"/>
    <mergeCell ref="Q174:R174"/>
    <mergeCell ref="Q173:R173"/>
    <mergeCell ref="Q172:R172"/>
    <mergeCell ref="Q171:R171"/>
    <mergeCell ref="Q170:R170"/>
    <mergeCell ref="Q169:R169"/>
    <mergeCell ref="Q168:R168"/>
    <mergeCell ref="Q167:R167"/>
    <mergeCell ref="Q166:R166"/>
    <mergeCell ref="Q165:R165"/>
    <mergeCell ref="Q164:R164"/>
    <mergeCell ref="Q163:R163"/>
    <mergeCell ref="Q162:R162"/>
    <mergeCell ref="Q161:R161"/>
    <mergeCell ref="Q107:R107"/>
    <mergeCell ref="Q106:R106"/>
    <mergeCell ref="Q102:R102"/>
    <mergeCell ref="Q101:R101"/>
    <mergeCell ref="Q100:R100"/>
    <mergeCell ref="Q99:R99"/>
    <mergeCell ref="C156:U156"/>
    <mergeCell ref="C157:U157"/>
    <mergeCell ref="G161:H161"/>
    <mergeCell ref="G162:H162"/>
    <mergeCell ref="G163:H163"/>
    <mergeCell ref="C112:T112"/>
    <mergeCell ref="C113:T113"/>
    <mergeCell ref="G147:H147"/>
    <mergeCell ref="G148:H148"/>
    <mergeCell ref="G149:H149"/>
    <mergeCell ref="G145:H145"/>
    <mergeCell ref="G146:H146"/>
    <mergeCell ref="B150:C150"/>
    <mergeCell ref="K115:K116"/>
    <mergeCell ref="G117:H117"/>
    <mergeCell ref="Q98:R98"/>
    <mergeCell ref="Q97:R97"/>
    <mergeCell ref="Q96:R96"/>
    <mergeCell ref="Q95:R95"/>
    <mergeCell ref="Q94:R94"/>
    <mergeCell ref="Q93:R93"/>
    <mergeCell ref="Q92:R92"/>
    <mergeCell ref="Q91:R91"/>
    <mergeCell ref="Q90:R90"/>
    <mergeCell ref="Q89:R89"/>
    <mergeCell ref="Q88:R88"/>
    <mergeCell ref="Q87:R87"/>
    <mergeCell ref="Q86:R86"/>
    <mergeCell ref="Q85:R85"/>
    <mergeCell ref="Q84:R84"/>
    <mergeCell ref="Q83:R83"/>
    <mergeCell ref="Q82:R82"/>
    <mergeCell ref="Q81:R81"/>
    <mergeCell ref="Q80:R80"/>
    <mergeCell ref="Q79:R79"/>
    <mergeCell ref="Q78:R78"/>
    <mergeCell ref="Q77:R77"/>
    <mergeCell ref="Q76:R76"/>
    <mergeCell ref="Q75:R75"/>
    <mergeCell ref="Q74:R74"/>
    <mergeCell ref="Q73:R73"/>
    <mergeCell ref="Q72:R72"/>
    <mergeCell ref="Q71:R71"/>
    <mergeCell ref="Q70:R70"/>
    <mergeCell ref="Q69:R69"/>
    <mergeCell ref="Q68:R68"/>
    <mergeCell ref="Q67:R67"/>
    <mergeCell ref="Q66:R66"/>
    <mergeCell ref="Q65:R65"/>
    <mergeCell ref="Q64:R64"/>
    <mergeCell ref="Q63:R63"/>
    <mergeCell ref="Q62:R62"/>
    <mergeCell ref="Q61:R61"/>
    <mergeCell ref="Q60:R60"/>
    <mergeCell ref="Q59:R59"/>
    <mergeCell ref="Q58:R58"/>
    <mergeCell ref="Q57:R57"/>
    <mergeCell ref="Q56:R56"/>
    <mergeCell ref="Q55:R55"/>
    <mergeCell ref="Q54:R54"/>
    <mergeCell ref="Q44:R44"/>
    <mergeCell ref="Q43:R43"/>
    <mergeCell ref="Q53:R53"/>
    <mergeCell ref="Q52:R52"/>
    <mergeCell ref="Q51:R51"/>
    <mergeCell ref="Q50:R50"/>
    <mergeCell ref="Q49:R49"/>
    <mergeCell ref="Q48:R48"/>
    <mergeCell ref="Q47:R47"/>
    <mergeCell ref="Q46:R46"/>
    <mergeCell ref="Q45:R4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55E07-17BF-4EEA-850C-B1F37CEC8785}">
  <dimension ref="A1:P4604"/>
  <sheetViews>
    <sheetView zoomScale="85" zoomScaleNormal="85" workbookViewId="0">
      <selection activeCell="M3292" sqref="M3292"/>
    </sheetView>
  </sheetViews>
  <sheetFormatPr defaultRowHeight="15"/>
  <cols>
    <col min="1" max="1" width="3.28515625" customWidth="1"/>
    <col min="2" max="2" width="0.140625" customWidth="1"/>
    <col min="3" max="4" width="8.140625" customWidth="1"/>
    <col min="5" max="5" width="33.5703125" customWidth="1"/>
    <col min="6" max="6" width="10.5703125" customWidth="1"/>
    <col min="7" max="7" width="11.5703125" customWidth="1"/>
    <col min="8" max="8" width="34.28515625" customWidth="1"/>
    <col min="9" max="9" width="19.140625" customWidth="1"/>
    <col min="10" max="13" width="16" customWidth="1"/>
    <col min="14" max="14" width="10.85546875" bestFit="1" customWidth="1"/>
  </cols>
  <sheetData>
    <row r="1" spans="1:13">
      <c r="A1" s="1"/>
      <c r="B1" s="1"/>
      <c r="C1" s="46"/>
      <c r="D1" s="1"/>
      <c r="E1" s="1"/>
      <c r="F1" s="1"/>
      <c r="G1" s="1"/>
      <c r="H1" s="1"/>
      <c r="I1" s="1"/>
      <c r="J1" s="1"/>
      <c r="K1" s="1"/>
      <c r="L1" s="1"/>
      <c r="M1" s="1"/>
    </row>
    <row r="2" spans="1:13" ht="16.5" thickBot="1">
      <c r="A2" s="1"/>
      <c r="B2" s="1"/>
      <c r="C2" s="784" t="s">
        <v>221</v>
      </c>
      <c r="D2" s="784"/>
      <c r="E2" s="784"/>
      <c r="F2" s="784"/>
      <c r="G2" s="784"/>
      <c r="H2" s="784"/>
      <c r="I2" s="784"/>
      <c r="J2" s="784"/>
      <c r="K2" s="784"/>
      <c r="L2" s="784"/>
      <c r="M2" s="784"/>
    </row>
    <row r="3" spans="1:13" ht="24.75" thickTop="1">
      <c r="A3" s="808"/>
      <c r="B3" s="808"/>
      <c r="C3" s="65" t="s">
        <v>200</v>
      </c>
      <c r="D3" s="66" t="s">
        <v>201</v>
      </c>
      <c r="E3" s="66" t="s">
        <v>202</v>
      </c>
      <c r="F3" s="66" t="s">
        <v>203</v>
      </c>
      <c r="G3" s="66" t="s">
        <v>204</v>
      </c>
      <c r="H3" s="66" t="s">
        <v>205</v>
      </c>
      <c r="I3" s="66" t="s">
        <v>206</v>
      </c>
      <c r="J3" s="67">
        <v>2022</v>
      </c>
      <c r="K3" s="67">
        <v>2023</v>
      </c>
      <c r="L3" s="67">
        <v>2024</v>
      </c>
      <c r="M3" s="68">
        <v>2025</v>
      </c>
    </row>
    <row r="4" spans="1:13" ht="24">
      <c r="A4" s="1"/>
      <c r="B4" s="1"/>
      <c r="C4" s="69" t="s">
        <v>5</v>
      </c>
      <c r="D4" s="70" t="s">
        <v>32</v>
      </c>
      <c r="E4" s="71" t="s">
        <v>33</v>
      </c>
      <c r="F4" s="70"/>
      <c r="G4" s="70" t="s">
        <v>103</v>
      </c>
      <c r="H4" s="72" t="s">
        <v>104</v>
      </c>
      <c r="I4" s="73" t="s">
        <v>207</v>
      </c>
      <c r="J4" s="74">
        <v>174</v>
      </c>
      <c r="K4" s="74">
        <v>180</v>
      </c>
      <c r="L4" s="75">
        <v>180</v>
      </c>
      <c r="M4" s="76">
        <v>188</v>
      </c>
    </row>
    <row r="5" spans="1:13" ht="24">
      <c r="A5" s="1"/>
      <c r="B5" s="1"/>
      <c r="C5" s="69" t="s">
        <v>5</v>
      </c>
      <c r="D5" s="70" t="s">
        <v>32</v>
      </c>
      <c r="E5" s="71" t="s">
        <v>33</v>
      </c>
      <c r="F5" s="70"/>
      <c r="G5" s="70" t="s">
        <v>103</v>
      </c>
      <c r="H5" s="72" t="s">
        <v>104</v>
      </c>
      <c r="I5" s="72" t="s">
        <v>208</v>
      </c>
      <c r="J5" s="74">
        <v>250720000</v>
      </c>
      <c r="K5" s="74">
        <v>262020000</v>
      </c>
      <c r="L5" s="75">
        <v>324355000</v>
      </c>
      <c r="M5" s="77">
        <v>351536000</v>
      </c>
    </row>
    <row r="6" spans="1:13" ht="24">
      <c r="A6" s="1"/>
      <c r="B6" s="1"/>
      <c r="C6" s="69" t="s">
        <v>5</v>
      </c>
      <c r="D6" s="70" t="s">
        <v>32</v>
      </c>
      <c r="E6" s="71" t="s">
        <v>33</v>
      </c>
      <c r="F6" s="70"/>
      <c r="G6" s="70" t="s">
        <v>103</v>
      </c>
      <c r="H6" s="72" t="s">
        <v>104</v>
      </c>
      <c r="I6" s="72" t="s">
        <v>209</v>
      </c>
      <c r="J6" s="74">
        <v>1440920</v>
      </c>
      <c r="K6" s="74">
        <v>1455667</v>
      </c>
      <c r="L6" s="74">
        <v>1801972</v>
      </c>
      <c r="M6" s="77">
        <f>M5/M4</f>
        <v>1869872.3404255318</v>
      </c>
    </row>
    <row r="7" spans="1:13" ht="27" customHeight="1">
      <c r="A7" s="1"/>
      <c r="B7" s="1"/>
      <c r="C7" s="69"/>
      <c r="D7" s="70"/>
      <c r="E7" s="71"/>
      <c r="F7" s="70"/>
      <c r="G7" s="70"/>
      <c r="H7" s="78" t="s">
        <v>210</v>
      </c>
      <c r="I7" s="79"/>
      <c r="J7" s="80"/>
      <c r="K7" s="80"/>
      <c r="L7" s="80"/>
      <c r="M7" s="81"/>
    </row>
    <row r="8" spans="1:13" ht="24">
      <c r="A8" s="1"/>
      <c r="B8" s="1"/>
      <c r="C8" s="69" t="s">
        <v>5</v>
      </c>
      <c r="D8" s="70" t="s">
        <v>32</v>
      </c>
      <c r="E8" s="71" t="s">
        <v>33</v>
      </c>
      <c r="F8" s="70"/>
      <c r="G8" s="70" t="s">
        <v>103</v>
      </c>
      <c r="H8" s="72" t="s">
        <v>104</v>
      </c>
      <c r="I8" s="73" t="s">
        <v>211</v>
      </c>
      <c r="J8" s="74">
        <v>180</v>
      </c>
      <c r="K8" s="74">
        <v>180</v>
      </c>
      <c r="L8" s="74">
        <v>188</v>
      </c>
      <c r="M8" s="77">
        <v>188</v>
      </c>
    </row>
    <row r="9" spans="1:13" ht="24">
      <c r="A9" s="1"/>
      <c r="B9" s="1"/>
      <c r="C9" s="69" t="s">
        <v>5</v>
      </c>
      <c r="D9" s="70" t="s">
        <v>32</v>
      </c>
      <c r="E9" s="71" t="s">
        <v>33</v>
      </c>
      <c r="F9" s="70"/>
      <c r="G9" s="70" t="s">
        <v>103</v>
      </c>
      <c r="H9" s="72" t="s">
        <v>104</v>
      </c>
      <c r="I9" s="72" t="s">
        <v>212</v>
      </c>
      <c r="J9" s="74">
        <v>186590000</v>
      </c>
      <c r="K9" s="74">
        <v>248271630</v>
      </c>
      <c r="L9" s="74">
        <v>302660000</v>
      </c>
      <c r="M9" s="77">
        <v>343836000</v>
      </c>
    </row>
    <row r="10" spans="1:13" ht="24">
      <c r="A10" s="1"/>
      <c r="B10" s="1"/>
      <c r="C10" s="69" t="s">
        <v>5</v>
      </c>
      <c r="D10" s="70" t="s">
        <v>32</v>
      </c>
      <c r="E10" s="71" t="s">
        <v>33</v>
      </c>
      <c r="F10" s="70"/>
      <c r="G10" s="70" t="s">
        <v>103</v>
      </c>
      <c r="H10" s="72" t="s">
        <v>104</v>
      </c>
      <c r="I10" s="72" t="s">
        <v>213</v>
      </c>
      <c r="J10" s="74">
        <v>1036611</v>
      </c>
      <c r="K10" s="74">
        <v>1379287</v>
      </c>
      <c r="L10" s="74">
        <v>1609894</v>
      </c>
      <c r="M10" s="77">
        <f>M9/M8</f>
        <v>1828914.8936170214</v>
      </c>
    </row>
    <row r="11" spans="1:13" ht="27" customHeight="1">
      <c r="A11" s="1"/>
      <c r="B11" s="1"/>
      <c r="C11" s="69"/>
      <c r="D11" s="70"/>
      <c r="E11" s="71"/>
      <c r="F11" s="70"/>
      <c r="G11" s="70"/>
      <c r="H11" s="78" t="s">
        <v>214</v>
      </c>
      <c r="I11" s="79"/>
      <c r="J11" s="80"/>
      <c r="K11" s="80"/>
      <c r="L11" s="80"/>
      <c r="M11" s="81"/>
    </row>
    <row r="12" spans="1:13" ht="24">
      <c r="A12" s="1"/>
      <c r="B12" s="1"/>
      <c r="C12" s="69" t="s">
        <v>5</v>
      </c>
      <c r="D12" s="70" t="s">
        <v>32</v>
      </c>
      <c r="E12" s="71" t="s">
        <v>33</v>
      </c>
      <c r="F12" s="70"/>
      <c r="G12" s="70" t="s">
        <v>103</v>
      </c>
      <c r="H12" s="72" t="s">
        <v>104</v>
      </c>
      <c r="I12" s="73" t="s">
        <v>215</v>
      </c>
      <c r="J12" s="74">
        <v>416</v>
      </c>
      <c r="K12" s="74">
        <v>137</v>
      </c>
      <c r="L12" s="75">
        <v>150</v>
      </c>
      <c r="M12" s="82">
        <v>166</v>
      </c>
    </row>
    <row r="13" spans="1:13" ht="24">
      <c r="A13" s="1"/>
      <c r="B13" s="1"/>
      <c r="C13" s="69" t="s">
        <v>5</v>
      </c>
      <c r="D13" s="70" t="s">
        <v>32</v>
      </c>
      <c r="E13" s="71" t="s">
        <v>33</v>
      </c>
      <c r="F13" s="70"/>
      <c r="G13" s="70" t="s">
        <v>103</v>
      </c>
      <c r="H13" s="72" t="s">
        <v>104</v>
      </c>
      <c r="I13" s="72" t="s">
        <v>216</v>
      </c>
      <c r="J13" s="74">
        <v>186550033</v>
      </c>
      <c r="K13" s="74">
        <v>246997609</v>
      </c>
      <c r="L13" s="74">
        <v>298708354</v>
      </c>
      <c r="M13" s="77">
        <v>343762399</v>
      </c>
    </row>
    <row r="14" spans="1:13" ht="24">
      <c r="A14" s="1"/>
      <c r="B14" s="1"/>
      <c r="C14" s="69" t="s">
        <v>5</v>
      </c>
      <c r="D14" s="70" t="s">
        <v>32</v>
      </c>
      <c r="E14" s="71" t="s">
        <v>33</v>
      </c>
      <c r="F14" s="70"/>
      <c r="G14" s="70" t="s">
        <v>103</v>
      </c>
      <c r="H14" s="72" t="s">
        <v>104</v>
      </c>
      <c r="I14" s="72" t="s">
        <v>217</v>
      </c>
      <c r="J14" s="74">
        <v>448438</v>
      </c>
      <c r="K14" s="74">
        <v>1802902</v>
      </c>
      <c r="L14" s="74">
        <v>1991389</v>
      </c>
      <c r="M14" s="77">
        <f>M13/M12</f>
        <v>2070857.8253012048</v>
      </c>
    </row>
    <row r="15" spans="1:13" ht="26.25" customHeight="1">
      <c r="A15" s="1"/>
      <c r="B15" s="1"/>
      <c r="C15" s="69"/>
      <c r="D15" s="70"/>
      <c r="E15" s="71"/>
      <c r="F15" s="70"/>
      <c r="G15" s="70"/>
      <c r="H15" s="83" t="s">
        <v>218</v>
      </c>
      <c r="I15" s="84"/>
      <c r="J15" s="85"/>
      <c r="K15" s="85"/>
      <c r="L15" s="85"/>
      <c r="M15" s="86"/>
    </row>
    <row r="16" spans="1:13" ht="24">
      <c r="A16" s="1"/>
      <c r="B16" s="1"/>
      <c r="C16" s="69" t="s">
        <v>5</v>
      </c>
      <c r="D16" s="70" t="s">
        <v>32</v>
      </c>
      <c r="E16" s="71" t="s">
        <v>33</v>
      </c>
      <c r="F16" s="70"/>
      <c r="G16" s="70" t="s">
        <v>105</v>
      </c>
      <c r="H16" s="72" t="s">
        <v>106</v>
      </c>
      <c r="I16" s="73" t="s">
        <v>207</v>
      </c>
      <c r="J16" s="74">
        <v>1</v>
      </c>
      <c r="K16" s="74">
        <v>1</v>
      </c>
      <c r="L16" s="74">
        <v>1</v>
      </c>
      <c r="M16" s="77">
        <v>1</v>
      </c>
    </row>
    <row r="17" spans="1:13" ht="24">
      <c r="A17" s="1"/>
      <c r="B17" s="1"/>
      <c r="C17" s="69" t="s">
        <v>5</v>
      </c>
      <c r="D17" s="70" t="s">
        <v>32</v>
      </c>
      <c r="E17" s="71" t="s">
        <v>33</v>
      </c>
      <c r="F17" s="70"/>
      <c r="G17" s="70" t="s">
        <v>105</v>
      </c>
      <c r="H17" s="72" t="s">
        <v>106</v>
      </c>
      <c r="I17" s="72" t="s">
        <v>208</v>
      </c>
      <c r="J17" s="74">
        <v>39280000</v>
      </c>
      <c r="K17" s="74">
        <v>89780000</v>
      </c>
      <c r="L17" s="74">
        <v>111980000</v>
      </c>
      <c r="M17" s="77">
        <v>111980000</v>
      </c>
    </row>
    <row r="18" spans="1:13" ht="24">
      <c r="A18" s="1"/>
      <c r="B18" s="1"/>
      <c r="C18" s="69" t="s">
        <v>5</v>
      </c>
      <c r="D18" s="70" t="s">
        <v>32</v>
      </c>
      <c r="E18" s="71" t="s">
        <v>33</v>
      </c>
      <c r="F18" s="70"/>
      <c r="G18" s="70" t="s">
        <v>105</v>
      </c>
      <c r="H18" s="72" t="s">
        <v>106</v>
      </c>
      <c r="I18" s="72" t="s">
        <v>209</v>
      </c>
      <c r="J18" s="74">
        <v>39280000</v>
      </c>
      <c r="K18" s="74">
        <v>89780000</v>
      </c>
      <c r="L18" s="74">
        <v>111980000</v>
      </c>
      <c r="M18" s="77">
        <v>111980000</v>
      </c>
    </row>
    <row r="19" spans="1:13" ht="33.75" customHeight="1">
      <c r="A19" s="1"/>
      <c r="B19" s="1"/>
      <c r="C19" s="69"/>
      <c r="D19" s="70"/>
      <c r="E19" s="71"/>
      <c r="F19" s="70"/>
      <c r="G19" s="70"/>
      <c r="H19" s="78" t="s">
        <v>210</v>
      </c>
      <c r="I19" s="79"/>
      <c r="J19" s="80"/>
      <c r="K19" s="80"/>
      <c r="L19" s="80"/>
      <c r="M19" s="85"/>
    </row>
    <row r="20" spans="1:13" ht="24">
      <c r="A20" s="1"/>
      <c r="B20" s="1"/>
      <c r="C20" s="69" t="s">
        <v>5</v>
      </c>
      <c r="D20" s="70" t="s">
        <v>32</v>
      </c>
      <c r="E20" s="71" t="s">
        <v>33</v>
      </c>
      <c r="F20" s="70"/>
      <c r="G20" s="70" t="s">
        <v>105</v>
      </c>
      <c r="H20" s="72" t="s">
        <v>106</v>
      </c>
      <c r="I20" s="73" t="s">
        <v>211</v>
      </c>
      <c r="J20" s="74">
        <v>1</v>
      </c>
      <c r="K20" s="74">
        <v>1</v>
      </c>
      <c r="L20" s="74">
        <v>1</v>
      </c>
      <c r="M20" s="77">
        <v>1</v>
      </c>
    </row>
    <row r="21" spans="1:13" ht="24">
      <c r="A21" s="1"/>
      <c r="B21" s="1"/>
      <c r="C21" s="69" t="s">
        <v>5</v>
      </c>
      <c r="D21" s="70" t="s">
        <v>32</v>
      </c>
      <c r="E21" s="71" t="s">
        <v>33</v>
      </c>
      <c r="F21" s="70"/>
      <c r="G21" s="70" t="s">
        <v>105</v>
      </c>
      <c r="H21" s="72" t="s">
        <v>106</v>
      </c>
      <c r="I21" s="72" t="s">
        <v>212</v>
      </c>
      <c r="J21" s="74">
        <v>107284000</v>
      </c>
      <c r="K21" s="74">
        <v>118180000</v>
      </c>
      <c r="L21" s="74">
        <v>95980000</v>
      </c>
      <c r="M21" s="77">
        <v>98380000</v>
      </c>
    </row>
    <row r="22" spans="1:13" ht="24">
      <c r="A22" s="1"/>
      <c r="B22" s="1"/>
      <c r="C22" s="69" t="s">
        <v>5</v>
      </c>
      <c r="D22" s="70" t="s">
        <v>32</v>
      </c>
      <c r="E22" s="71" t="s">
        <v>33</v>
      </c>
      <c r="F22" s="70"/>
      <c r="G22" s="70" t="s">
        <v>105</v>
      </c>
      <c r="H22" s="72" t="s">
        <v>106</v>
      </c>
      <c r="I22" s="72" t="s">
        <v>213</v>
      </c>
      <c r="J22" s="74">
        <v>107284000</v>
      </c>
      <c r="K22" s="74">
        <v>118180000</v>
      </c>
      <c r="L22" s="74">
        <v>95980000</v>
      </c>
      <c r="M22" s="77">
        <f>M21/M20</f>
        <v>98380000</v>
      </c>
    </row>
    <row r="23" spans="1:13" ht="30.75" customHeight="1">
      <c r="A23" s="1"/>
      <c r="B23" s="1"/>
      <c r="C23" s="69"/>
      <c r="D23" s="70"/>
      <c r="E23" s="71"/>
      <c r="F23" s="70"/>
      <c r="G23" s="70"/>
      <c r="H23" s="78" t="s">
        <v>214</v>
      </c>
      <c r="I23" s="79"/>
      <c r="J23" s="80"/>
      <c r="K23" s="80"/>
      <c r="L23" s="80"/>
      <c r="M23" s="80"/>
    </row>
    <row r="24" spans="1:13" ht="24">
      <c r="A24" s="1"/>
      <c r="B24" s="1"/>
      <c r="C24" s="69" t="s">
        <v>5</v>
      </c>
      <c r="D24" s="70" t="s">
        <v>32</v>
      </c>
      <c r="E24" s="71" t="s">
        <v>33</v>
      </c>
      <c r="F24" s="70"/>
      <c r="G24" s="70" t="s">
        <v>105</v>
      </c>
      <c r="H24" s="72" t="s">
        <v>106</v>
      </c>
      <c r="I24" s="73" t="s">
        <v>215</v>
      </c>
      <c r="J24" s="74">
        <v>3</v>
      </c>
      <c r="K24" s="74">
        <v>1</v>
      </c>
      <c r="L24" s="74">
        <v>1</v>
      </c>
      <c r="M24" s="77">
        <v>1</v>
      </c>
    </row>
    <row r="25" spans="1:13" ht="24">
      <c r="A25" s="1"/>
      <c r="B25" s="1"/>
      <c r="C25" s="69" t="s">
        <v>5</v>
      </c>
      <c r="D25" s="70" t="s">
        <v>32</v>
      </c>
      <c r="E25" s="71" t="s">
        <v>33</v>
      </c>
      <c r="F25" s="70"/>
      <c r="G25" s="70" t="s">
        <v>105</v>
      </c>
      <c r="H25" s="72" t="s">
        <v>106</v>
      </c>
      <c r="I25" s="72" t="s">
        <v>216</v>
      </c>
      <c r="J25" s="74">
        <v>106728956</v>
      </c>
      <c r="K25" s="74">
        <v>115491014</v>
      </c>
      <c r="L25" s="74">
        <v>89139204</v>
      </c>
      <c r="M25" s="77">
        <v>83902583</v>
      </c>
    </row>
    <row r="26" spans="1:13" ht="24">
      <c r="A26" s="1"/>
      <c r="B26" s="1"/>
      <c r="C26" s="69" t="s">
        <v>5</v>
      </c>
      <c r="D26" s="70" t="s">
        <v>32</v>
      </c>
      <c r="E26" s="71" t="s">
        <v>33</v>
      </c>
      <c r="F26" s="70"/>
      <c r="G26" s="70" t="s">
        <v>105</v>
      </c>
      <c r="H26" s="72" t="s">
        <v>106</v>
      </c>
      <c r="I26" s="72" t="s">
        <v>217</v>
      </c>
      <c r="J26" s="74">
        <v>35576319</v>
      </c>
      <c r="K26" s="74">
        <v>115491014</v>
      </c>
      <c r="L26" s="74">
        <v>89139204</v>
      </c>
      <c r="M26" s="77">
        <f>M25/M24</f>
        <v>83902583</v>
      </c>
    </row>
    <row r="27" spans="1:13" ht="26.25" customHeight="1">
      <c r="A27" s="1"/>
      <c r="B27" s="1"/>
      <c r="C27" s="69"/>
      <c r="D27" s="70"/>
      <c r="E27" s="71"/>
      <c r="F27" s="70"/>
      <c r="G27" s="70"/>
      <c r="H27" s="83" t="s">
        <v>218</v>
      </c>
      <c r="I27" s="84"/>
      <c r="J27" s="85"/>
      <c r="K27" s="85"/>
      <c r="L27" s="85"/>
      <c r="M27" s="85"/>
    </row>
    <row r="28" spans="1:13" ht="24">
      <c r="A28" s="1"/>
      <c r="B28" s="1"/>
      <c r="C28" s="69" t="s">
        <v>5</v>
      </c>
      <c r="D28" s="70" t="s">
        <v>32</v>
      </c>
      <c r="E28" s="71" t="s">
        <v>33</v>
      </c>
      <c r="F28" s="70"/>
      <c r="G28" s="70" t="s">
        <v>107</v>
      </c>
      <c r="H28" s="72" t="s">
        <v>108</v>
      </c>
      <c r="I28" s="73" t="s">
        <v>207</v>
      </c>
      <c r="J28" s="74">
        <v>161</v>
      </c>
      <c r="K28" s="74">
        <v>163</v>
      </c>
      <c r="L28" s="74">
        <v>163</v>
      </c>
      <c r="M28" s="82">
        <v>163</v>
      </c>
    </row>
    <row r="29" spans="1:13" ht="24">
      <c r="A29" s="1"/>
      <c r="B29" s="1"/>
      <c r="C29" s="69" t="s">
        <v>5</v>
      </c>
      <c r="D29" s="70" t="s">
        <v>32</v>
      </c>
      <c r="E29" s="71" t="s">
        <v>33</v>
      </c>
      <c r="F29" s="70"/>
      <c r="G29" s="70" t="s">
        <v>107</v>
      </c>
      <c r="H29" s="72" t="s">
        <v>108</v>
      </c>
      <c r="I29" s="72" t="s">
        <v>208</v>
      </c>
      <c r="J29" s="74">
        <v>4000000</v>
      </c>
      <c r="K29" s="74">
        <v>7000000</v>
      </c>
      <c r="L29" s="74">
        <v>15000000</v>
      </c>
      <c r="M29" s="77">
        <v>15000000</v>
      </c>
    </row>
    <row r="30" spans="1:13" ht="24">
      <c r="A30" s="1"/>
      <c r="B30" s="1"/>
      <c r="C30" s="69" t="s">
        <v>5</v>
      </c>
      <c r="D30" s="70" t="s">
        <v>32</v>
      </c>
      <c r="E30" s="71" t="s">
        <v>33</v>
      </c>
      <c r="F30" s="70"/>
      <c r="G30" s="70" t="s">
        <v>107</v>
      </c>
      <c r="H30" s="72" t="s">
        <v>108</v>
      </c>
      <c r="I30" s="72" t="s">
        <v>209</v>
      </c>
      <c r="J30" s="74">
        <v>24845</v>
      </c>
      <c r="K30" s="74">
        <v>42945</v>
      </c>
      <c r="L30" s="74">
        <v>92025</v>
      </c>
      <c r="M30" s="77">
        <f>M29/M28</f>
        <v>92024.539877300616</v>
      </c>
    </row>
    <row r="31" spans="1:13" ht="24.75" customHeight="1">
      <c r="A31" s="1"/>
      <c r="B31" s="1"/>
      <c r="C31" s="69"/>
      <c r="D31" s="70"/>
      <c r="E31" s="71"/>
      <c r="F31" s="70"/>
      <c r="G31" s="70"/>
      <c r="H31" s="78" t="s">
        <v>210</v>
      </c>
      <c r="I31" s="79"/>
      <c r="J31" s="80"/>
      <c r="K31" s="80"/>
      <c r="L31" s="80"/>
      <c r="M31" s="81"/>
    </row>
    <row r="32" spans="1:13" ht="24">
      <c r="A32" s="1"/>
      <c r="B32" s="1"/>
      <c r="C32" s="69" t="s">
        <v>5</v>
      </c>
      <c r="D32" s="70" t="s">
        <v>32</v>
      </c>
      <c r="E32" s="71" t="s">
        <v>33</v>
      </c>
      <c r="F32" s="70"/>
      <c r="G32" s="70" t="s">
        <v>107</v>
      </c>
      <c r="H32" s="72" t="s">
        <v>108</v>
      </c>
      <c r="I32" s="73" t="s">
        <v>211</v>
      </c>
      <c r="J32" s="74">
        <v>161</v>
      </c>
      <c r="K32" s="74">
        <v>163</v>
      </c>
      <c r="L32" s="74">
        <v>163</v>
      </c>
      <c r="M32" s="82">
        <v>163</v>
      </c>
    </row>
    <row r="33" spans="1:13" ht="24">
      <c r="A33" s="1"/>
      <c r="B33" s="1"/>
      <c r="C33" s="69" t="s">
        <v>5</v>
      </c>
      <c r="D33" s="70" t="s">
        <v>32</v>
      </c>
      <c r="E33" s="71" t="s">
        <v>33</v>
      </c>
      <c r="F33" s="70"/>
      <c r="G33" s="70" t="s">
        <v>107</v>
      </c>
      <c r="H33" s="72" t="s">
        <v>108</v>
      </c>
      <c r="I33" s="72" t="s">
        <v>212</v>
      </c>
      <c r="J33" s="74">
        <v>6000000</v>
      </c>
      <c r="K33" s="74">
        <v>23600000</v>
      </c>
      <c r="L33" s="74">
        <v>15000000</v>
      </c>
      <c r="M33" s="77">
        <v>21000000</v>
      </c>
    </row>
    <row r="34" spans="1:13" ht="24">
      <c r="A34" s="1"/>
      <c r="B34" s="1"/>
      <c r="C34" s="69" t="s">
        <v>5</v>
      </c>
      <c r="D34" s="70" t="s">
        <v>32</v>
      </c>
      <c r="E34" s="71" t="s">
        <v>33</v>
      </c>
      <c r="F34" s="70"/>
      <c r="G34" s="70" t="s">
        <v>107</v>
      </c>
      <c r="H34" s="72" t="s">
        <v>108</v>
      </c>
      <c r="I34" s="72" t="s">
        <v>213</v>
      </c>
      <c r="J34" s="74">
        <v>37267</v>
      </c>
      <c r="K34" s="74">
        <v>144785</v>
      </c>
      <c r="L34" s="74">
        <v>92025</v>
      </c>
      <c r="M34" s="77">
        <f>M33/M32</f>
        <v>128834.35582822085</v>
      </c>
    </row>
    <row r="35" spans="1:13" ht="24" customHeight="1">
      <c r="A35" s="1"/>
      <c r="B35" s="1"/>
      <c r="C35" s="69"/>
      <c r="D35" s="70"/>
      <c r="E35" s="71"/>
      <c r="F35" s="70"/>
      <c r="G35" s="70"/>
      <c r="H35" s="78" t="s">
        <v>214</v>
      </c>
      <c r="I35" s="79"/>
      <c r="J35" s="80"/>
      <c r="K35" s="80"/>
      <c r="L35" s="80"/>
      <c r="M35" s="81"/>
    </row>
    <row r="36" spans="1:13" ht="24">
      <c r="A36" s="1"/>
      <c r="B36" s="1"/>
      <c r="C36" s="69" t="s">
        <v>5</v>
      </c>
      <c r="D36" s="70" t="s">
        <v>32</v>
      </c>
      <c r="E36" s="71" t="s">
        <v>33</v>
      </c>
      <c r="F36" s="70"/>
      <c r="G36" s="70" t="s">
        <v>107</v>
      </c>
      <c r="H36" s="72" t="s">
        <v>108</v>
      </c>
      <c r="I36" s="73" t="s">
        <v>215</v>
      </c>
      <c r="J36" s="74">
        <v>238</v>
      </c>
      <c r="K36" s="74">
        <v>307</v>
      </c>
      <c r="L36" s="74">
        <v>190</v>
      </c>
      <c r="M36" s="82">
        <v>239</v>
      </c>
    </row>
    <row r="37" spans="1:13" ht="24">
      <c r="A37" s="1"/>
      <c r="B37" s="1"/>
      <c r="C37" s="69" t="s">
        <v>5</v>
      </c>
      <c r="D37" s="70" t="s">
        <v>32</v>
      </c>
      <c r="E37" s="71" t="s">
        <v>33</v>
      </c>
      <c r="F37" s="70"/>
      <c r="G37" s="70" t="s">
        <v>107</v>
      </c>
      <c r="H37" s="72" t="s">
        <v>108</v>
      </c>
      <c r="I37" s="72" t="s">
        <v>216</v>
      </c>
      <c r="J37" s="74">
        <v>6000000</v>
      </c>
      <c r="K37" s="74">
        <v>23600000</v>
      </c>
      <c r="L37" s="74">
        <v>12679767</v>
      </c>
      <c r="M37" s="77">
        <v>20636102</v>
      </c>
    </row>
    <row r="38" spans="1:13" ht="24">
      <c r="A38" s="1"/>
      <c r="B38" s="1"/>
      <c r="C38" s="69" t="s">
        <v>5</v>
      </c>
      <c r="D38" s="70" t="s">
        <v>32</v>
      </c>
      <c r="E38" s="71" t="s">
        <v>33</v>
      </c>
      <c r="F38" s="70"/>
      <c r="G38" s="70" t="s">
        <v>107</v>
      </c>
      <c r="H38" s="72" t="s">
        <v>108</v>
      </c>
      <c r="I38" s="72" t="s">
        <v>217</v>
      </c>
      <c r="J38" s="74">
        <v>25210</v>
      </c>
      <c r="K38" s="74">
        <v>76873</v>
      </c>
      <c r="L38" s="74">
        <v>66736</v>
      </c>
      <c r="M38" s="77">
        <f>M37/M36</f>
        <v>86343.523012552309</v>
      </c>
    </row>
    <row r="39" spans="1:13" ht="30" customHeight="1">
      <c r="A39" s="1"/>
      <c r="B39" s="1"/>
      <c r="C39" s="69"/>
      <c r="D39" s="70"/>
      <c r="E39" s="71"/>
      <c r="F39" s="70"/>
      <c r="G39" s="70"/>
      <c r="H39" s="83" t="s">
        <v>218</v>
      </c>
      <c r="I39" s="84"/>
      <c r="J39" s="85"/>
      <c r="K39" s="85"/>
      <c r="L39" s="85"/>
      <c r="M39" s="86"/>
    </row>
    <row r="40" spans="1:13" ht="24">
      <c r="A40" s="1"/>
      <c r="B40" s="1"/>
      <c r="C40" s="69" t="s">
        <v>5</v>
      </c>
      <c r="D40" s="70" t="s">
        <v>32</v>
      </c>
      <c r="E40" s="71" t="s">
        <v>33</v>
      </c>
      <c r="F40" s="70"/>
      <c r="G40" s="70" t="s">
        <v>109</v>
      </c>
      <c r="H40" s="72" t="s">
        <v>110</v>
      </c>
      <c r="I40" s="73" t="s">
        <v>207</v>
      </c>
      <c r="J40" s="74">
        <v>12</v>
      </c>
      <c r="K40" s="74">
        <v>12</v>
      </c>
      <c r="L40" s="74">
        <v>12</v>
      </c>
      <c r="M40" s="77">
        <v>15</v>
      </c>
    </row>
    <row r="41" spans="1:13" ht="24">
      <c r="A41" s="1"/>
      <c r="B41" s="1"/>
      <c r="C41" s="69" t="s">
        <v>5</v>
      </c>
      <c r="D41" s="70" t="s">
        <v>32</v>
      </c>
      <c r="E41" s="71" t="s">
        <v>33</v>
      </c>
      <c r="F41" s="70"/>
      <c r="G41" s="70" t="s">
        <v>109</v>
      </c>
      <c r="H41" s="72" t="s">
        <v>110</v>
      </c>
      <c r="I41" s="72" t="s">
        <v>208</v>
      </c>
      <c r="J41" s="74">
        <v>21600000</v>
      </c>
      <c r="K41" s="74">
        <v>40000000</v>
      </c>
      <c r="L41" s="74">
        <v>40000000</v>
      </c>
      <c r="M41" s="77">
        <v>40000000</v>
      </c>
    </row>
    <row r="42" spans="1:13" ht="24">
      <c r="A42" s="1"/>
      <c r="B42" s="1"/>
      <c r="C42" s="69" t="s">
        <v>5</v>
      </c>
      <c r="D42" s="70" t="s">
        <v>32</v>
      </c>
      <c r="E42" s="71" t="s">
        <v>33</v>
      </c>
      <c r="F42" s="70"/>
      <c r="G42" s="70" t="s">
        <v>109</v>
      </c>
      <c r="H42" s="72" t="s">
        <v>110</v>
      </c>
      <c r="I42" s="72" t="s">
        <v>209</v>
      </c>
      <c r="J42" s="74">
        <v>1800000</v>
      </c>
      <c r="K42" s="74">
        <v>3333333</v>
      </c>
      <c r="L42" s="74">
        <v>3333333</v>
      </c>
      <c r="M42" s="77">
        <f>M41/M40</f>
        <v>2666666.6666666665</v>
      </c>
    </row>
    <row r="43" spans="1:13" ht="24">
      <c r="A43" s="1"/>
      <c r="B43" s="1"/>
      <c r="C43" s="69"/>
      <c r="D43" s="70"/>
      <c r="E43" s="71"/>
      <c r="F43" s="70"/>
      <c r="G43" s="70"/>
      <c r="H43" s="78" t="s">
        <v>210</v>
      </c>
      <c r="I43" s="79"/>
      <c r="J43" s="80"/>
      <c r="K43" s="80"/>
      <c r="L43" s="80"/>
      <c r="M43" s="80"/>
    </row>
    <row r="44" spans="1:13" ht="24">
      <c r="A44" s="1"/>
      <c r="B44" s="1"/>
      <c r="C44" s="69" t="s">
        <v>5</v>
      </c>
      <c r="D44" s="70" t="s">
        <v>32</v>
      </c>
      <c r="E44" s="71" t="s">
        <v>33</v>
      </c>
      <c r="F44" s="70"/>
      <c r="G44" s="70" t="s">
        <v>109</v>
      </c>
      <c r="H44" s="72" t="s">
        <v>110</v>
      </c>
      <c r="I44" s="73" t="s">
        <v>211</v>
      </c>
      <c r="J44" s="74">
        <v>12</v>
      </c>
      <c r="K44" s="74">
        <v>15</v>
      </c>
      <c r="L44" s="74">
        <v>12</v>
      </c>
      <c r="M44" s="77">
        <v>15</v>
      </c>
    </row>
    <row r="45" spans="1:13" ht="24">
      <c r="A45" s="1"/>
      <c r="B45" s="1"/>
      <c r="C45" s="69" t="s">
        <v>5</v>
      </c>
      <c r="D45" s="70" t="s">
        <v>32</v>
      </c>
      <c r="E45" s="71" t="s">
        <v>33</v>
      </c>
      <c r="F45" s="70"/>
      <c r="G45" s="70" t="s">
        <v>109</v>
      </c>
      <c r="H45" s="72" t="s">
        <v>110</v>
      </c>
      <c r="I45" s="72" t="s">
        <v>212</v>
      </c>
      <c r="J45" s="74">
        <v>32850000</v>
      </c>
      <c r="K45" s="74">
        <v>31400000</v>
      </c>
      <c r="L45" s="74">
        <v>40000000</v>
      </c>
      <c r="M45" s="77">
        <v>40000000</v>
      </c>
    </row>
    <row r="46" spans="1:13" ht="24">
      <c r="A46" s="1"/>
      <c r="B46" s="1"/>
      <c r="C46" s="69" t="s">
        <v>5</v>
      </c>
      <c r="D46" s="70" t="s">
        <v>32</v>
      </c>
      <c r="E46" s="71" t="s">
        <v>33</v>
      </c>
      <c r="F46" s="70"/>
      <c r="G46" s="70" t="s">
        <v>109</v>
      </c>
      <c r="H46" s="72" t="s">
        <v>110</v>
      </c>
      <c r="I46" s="72" t="s">
        <v>213</v>
      </c>
      <c r="J46" s="74">
        <v>2737500</v>
      </c>
      <c r="K46" s="74">
        <v>2093333</v>
      </c>
      <c r="L46" s="74">
        <v>3333333</v>
      </c>
      <c r="M46" s="77">
        <f>M45/M44</f>
        <v>2666666.6666666665</v>
      </c>
    </row>
    <row r="47" spans="1:13" ht="24">
      <c r="A47" s="1"/>
      <c r="B47" s="1"/>
      <c r="C47" s="69"/>
      <c r="D47" s="70"/>
      <c r="E47" s="71"/>
      <c r="F47" s="70"/>
      <c r="G47" s="70"/>
      <c r="H47" s="78" t="s">
        <v>214</v>
      </c>
      <c r="I47" s="79"/>
      <c r="J47" s="80"/>
      <c r="K47" s="80"/>
      <c r="L47" s="80"/>
      <c r="M47" s="80"/>
    </row>
    <row r="48" spans="1:13" ht="24">
      <c r="A48" s="1"/>
      <c r="B48" s="1"/>
      <c r="C48" s="69" t="s">
        <v>5</v>
      </c>
      <c r="D48" s="70" t="s">
        <v>32</v>
      </c>
      <c r="E48" s="71" t="s">
        <v>33</v>
      </c>
      <c r="F48" s="70"/>
      <c r="G48" s="70" t="s">
        <v>109</v>
      </c>
      <c r="H48" s="72" t="s">
        <v>110</v>
      </c>
      <c r="I48" s="73" t="s">
        <v>215</v>
      </c>
      <c r="J48" s="74">
        <v>33</v>
      </c>
      <c r="K48" s="74">
        <v>13</v>
      </c>
      <c r="L48" s="74">
        <v>12</v>
      </c>
      <c r="M48" s="77">
        <v>14</v>
      </c>
    </row>
    <row r="49" spans="1:13" ht="24">
      <c r="A49" s="1"/>
      <c r="B49" s="1"/>
      <c r="C49" s="69" t="s">
        <v>5</v>
      </c>
      <c r="D49" s="70" t="s">
        <v>32</v>
      </c>
      <c r="E49" s="71" t="s">
        <v>33</v>
      </c>
      <c r="F49" s="70"/>
      <c r="G49" s="70" t="s">
        <v>109</v>
      </c>
      <c r="H49" s="72" t="s">
        <v>110</v>
      </c>
      <c r="I49" s="72" t="s">
        <v>216</v>
      </c>
      <c r="J49" s="74">
        <v>32686661</v>
      </c>
      <c r="K49" s="74">
        <v>31378497</v>
      </c>
      <c r="L49" s="74">
        <v>39178254</v>
      </c>
      <c r="M49" s="77">
        <v>37649352</v>
      </c>
    </row>
    <row r="50" spans="1:13" ht="24">
      <c r="A50" s="1"/>
      <c r="B50" s="1"/>
      <c r="C50" s="69" t="s">
        <v>5</v>
      </c>
      <c r="D50" s="70" t="s">
        <v>32</v>
      </c>
      <c r="E50" s="71" t="s">
        <v>33</v>
      </c>
      <c r="F50" s="70"/>
      <c r="G50" s="70" t="s">
        <v>109</v>
      </c>
      <c r="H50" s="72" t="s">
        <v>110</v>
      </c>
      <c r="I50" s="72" t="s">
        <v>217</v>
      </c>
      <c r="J50" s="74">
        <v>990505</v>
      </c>
      <c r="K50" s="74">
        <v>2413731</v>
      </c>
      <c r="L50" s="74">
        <v>3264855</v>
      </c>
      <c r="M50" s="77">
        <f>M49/M48</f>
        <v>2689239.4285714286</v>
      </c>
    </row>
    <row r="51" spans="1:13" ht="24">
      <c r="A51" s="1"/>
      <c r="B51" s="1"/>
      <c r="C51" s="69"/>
      <c r="D51" s="70"/>
      <c r="E51" s="71"/>
      <c r="F51" s="70"/>
      <c r="G51" s="70"/>
      <c r="H51" s="83" t="s">
        <v>218</v>
      </c>
      <c r="I51" s="84"/>
      <c r="J51" s="85"/>
      <c r="K51" s="85"/>
      <c r="L51" s="85"/>
      <c r="M51" s="86"/>
    </row>
    <row r="52" spans="1:13" ht="24">
      <c r="A52" s="1"/>
      <c r="B52" s="1"/>
      <c r="C52" s="69" t="s">
        <v>5</v>
      </c>
      <c r="D52" s="70" t="s">
        <v>32</v>
      </c>
      <c r="E52" s="71" t="s">
        <v>33</v>
      </c>
      <c r="F52" s="70"/>
      <c r="G52" s="70" t="s">
        <v>111</v>
      </c>
      <c r="H52" s="72" t="s">
        <v>112</v>
      </c>
      <c r="I52" s="73" t="s">
        <v>207</v>
      </c>
      <c r="J52" s="74">
        <v>16</v>
      </c>
      <c r="K52" s="74">
        <v>16</v>
      </c>
      <c r="L52" s="74">
        <v>16</v>
      </c>
      <c r="M52" s="77">
        <v>16</v>
      </c>
    </row>
    <row r="53" spans="1:13" ht="24">
      <c r="A53" s="1"/>
      <c r="B53" s="1"/>
      <c r="C53" s="69" t="s">
        <v>5</v>
      </c>
      <c r="D53" s="70" t="s">
        <v>32</v>
      </c>
      <c r="E53" s="71" t="s">
        <v>33</v>
      </c>
      <c r="F53" s="70"/>
      <c r="G53" s="70" t="s">
        <v>111</v>
      </c>
      <c r="H53" s="72" t="s">
        <v>112</v>
      </c>
      <c r="I53" s="72" t="s">
        <v>208</v>
      </c>
      <c r="J53" s="74">
        <v>2000000</v>
      </c>
      <c r="K53" s="74">
        <v>2500000</v>
      </c>
      <c r="L53" s="74">
        <v>3000000</v>
      </c>
      <c r="M53" s="77">
        <v>3000000</v>
      </c>
    </row>
    <row r="54" spans="1:13" ht="24">
      <c r="A54" s="1"/>
      <c r="B54" s="1"/>
      <c r="C54" s="69" t="s">
        <v>5</v>
      </c>
      <c r="D54" s="70" t="s">
        <v>32</v>
      </c>
      <c r="E54" s="71" t="s">
        <v>33</v>
      </c>
      <c r="F54" s="70"/>
      <c r="G54" s="70" t="s">
        <v>111</v>
      </c>
      <c r="H54" s="72" t="s">
        <v>112</v>
      </c>
      <c r="I54" s="72" t="s">
        <v>209</v>
      </c>
      <c r="J54" s="74">
        <v>125000</v>
      </c>
      <c r="K54" s="74">
        <v>156250</v>
      </c>
      <c r="L54" s="74">
        <v>187500</v>
      </c>
      <c r="M54" s="77">
        <f>M53/M52</f>
        <v>187500</v>
      </c>
    </row>
    <row r="55" spans="1:13" ht="24">
      <c r="A55" s="1"/>
      <c r="B55" s="1"/>
      <c r="C55" s="69"/>
      <c r="D55" s="70"/>
      <c r="E55" s="71"/>
      <c r="F55" s="70"/>
      <c r="G55" s="70"/>
      <c r="H55" s="78" t="s">
        <v>210</v>
      </c>
      <c r="I55" s="79"/>
      <c r="J55" s="80"/>
      <c r="K55" s="80"/>
      <c r="L55" s="80"/>
      <c r="M55" s="81"/>
    </row>
    <row r="56" spans="1:13" ht="24">
      <c r="A56" s="1"/>
      <c r="B56" s="1"/>
      <c r="C56" s="69" t="s">
        <v>5</v>
      </c>
      <c r="D56" s="70" t="s">
        <v>32</v>
      </c>
      <c r="E56" s="71" t="s">
        <v>33</v>
      </c>
      <c r="F56" s="70"/>
      <c r="G56" s="70" t="s">
        <v>111</v>
      </c>
      <c r="H56" s="72" t="s">
        <v>112</v>
      </c>
      <c r="I56" s="73" t="s">
        <v>211</v>
      </c>
      <c r="J56" s="74">
        <v>16</v>
      </c>
      <c r="K56" s="74">
        <v>16</v>
      </c>
      <c r="L56" s="74">
        <v>17</v>
      </c>
      <c r="M56" s="77">
        <v>16</v>
      </c>
    </row>
    <row r="57" spans="1:13" ht="24">
      <c r="A57" s="1"/>
      <c r="B57" s="1"/>
      <c r="C57" s="69" t="s">
        <v>5</v>
      </c>
      <c r="D57" s="70" t="s">
        <v>32</v>
      </c>
      <c r="E57" s="71" t="s">
        <v>33</v>
      </c>
      <c r="F57" s="70"/>
      <c r="G57" s="70" t="s">
        <v>111</v>
      </c>
      <c r="H57" s="72" t="s">
        <v>112</v>
      </c>
      <c r="I57" s="72" t="s">
        <v>212</v>
      </c>
      <c r="J57" s="74">
        <v>3000000</v>
      </c>
      <c r="K57" s="74">
        <v>2500000</v>
      </c>
      <c r="L57" s="74">
        <v>3000000</v>
      </c>
      <c r="M57" s="77">
        <v>3600000</v>
      </c>
    </row>
    <row r="58" spans="1:13" ht="24">
      <c r="A58" s="1"/>
      <c r="B58" s="1"/>
      <c r="C58" s="69" t="s">
        <v>5</v>
      </c>
      <c r="D58" s="70" t="s">
        <v>32</v>
      </c>
      <c r="E58" s="71" t="s">
        <v>33</v>
      </c>
      <c r="F58" s="70"/>
      <c r="G58" s="70" t="s">
        <v>111</v>
      </c>
      <c r="H58" s="72" t="s">
        <v>112</v>
      </c>
      <c r="I58" s="72" t="s">
        <v>213</v>
      </c>
      <c r="J58" s="74">
        <v>187500</v>
      </c>
      <c r="K58" s="74">
        <v>156250</v>
      </c>
      <c r="L58" s="74">
        <v>176471</v>
      </c>
      <c r="M58" s="77">
        <f>M57/M56</f>
        <v>225000</v>
      </c>
    </row>
    <row r="59" spans="1:13" ht="24">
      <c r="A59" s="1"/>
      <c r="B59" s="1"/>
      <c r="C59" s="69"/>
      <c r="D59" s="70"/>
      <c r="E59" s="71"/>
      <c r="F59" s="70"/>
      <c r="G59" s="70"/>
      <c r="H59" s="78" t="s">
        <v>214</v>
      </c>
      <c r="I59" s="79"/>
      <c r="J59" s="80"/>
      <c r="K59" s="80"/>
      <c r="L59" s="80"/>
      <c r="M59" s="81"/>
    </row>
    <row r="60" spans="1:13" ht="24">
      <c r="A60" s="1"/>
      <c r="B60" s="1"/>
      <c r="C60" s="69" t="s">
        <v>5</v>
      </c>
      <c r="D60" s="70" t="s">
        <v>32</v>
      </c>
      <c r="E60" s="71" t="s">
        <v>33</v>
      </c>
      <c r="F60" s="70"/>
      <c r="G60" s="70" t="s">
        <v>111</v>
      </c>
      <c r="H60" s="72" t="s">
        <v>112</v>
      </c>
      <c r="I60" s="73" t="s">
        <v>215</v>
      </c>
      <c r="J60" s="74">
        <v>29</v>
      </c>
      <c r="K60" s="74">
        <v>16</v>
      </c>
      <c r="L60" s="74">
        <v>17</v>
      </c>
      <c r="M60" s="77">
        <v>16</v>
      </c>
    </row>
    <row r="61" spans="1:13" ht="24">
      <c r="A61" s="1"/>
      <c r="B61" s="1"/>
      <c r="C61" s="69" t="s">
        <v>5</v>
      </c>
      <c r="D61" s="70" t="s">
        <v>32</v>
      </c>
      <c r="E61" s="71" t="s">
        <v>33</v>
      </c>
      <c r="F61" s="70"/>
      <c r="G61" s="70" t="s">
        <v>111</v>
      </c>
      <c r="H61" s="72" t="s">
        <v>112</v>
      </c>
      <c r="I61" s="72" t="s">
        <v>216</v>
      </c>
      <c r="J61" s="74">
        <v>2998000</v>
      </c>
      <c r="K61" s="74">
        <v>2500000</v>
      </c>
      <c r="L61" s="74">
        <v>2794000</v>
      </c>
      <c r="M61" s="77">
        <v>3462000</v>
      </c>
    </row>
    <row r="62" spans="1:13" ht="24">
      <c r="A62" s="1"/>
      <c r="B62" s="1"/>
      <c r="C62" s="69" t="s">
        <v>5</v>
      </c>
      <c r="D62" s="70" t="s">
        <v>32</v>
      </c>
      <c r="E62" s="71" t="s">
        <v>33</v>
      </c>
      <c r="F62" s="70"/>
      <c r="G62" s="70" t="s">
        <v>111</v>
      </c>
      <c r="H62" s="72" t="s">
        <v>112</v>
      </c>
      <c r="I62" s="72" t="s">
        <v>217</v>
      </c>
      <c r="J62" s="74">
        <v>103379</v>
      </c>
      <c r="K62" s="74">
        <v>156250</v>
      </c>
      <c r="L62" s="74">
        <v>164353</v>
      </c>
      <c r="M62" s="77">
        <f>M61/M60</f>
        <v>216375</v>
      </c>
    </row>
    <row r="63" spans="1:13" ht="24">
      <c r="A63" s="1"/>
      <c r="B63" s="1"/>
      <c r="C63" s="69"/>
      <c r="D63" s="70"/>
      <c r="E63" s="71"/>
      <c r="F63" s="70"/>
      <c r="G63" s="70"/>
      <c r="H63" s="83" t="s">
        <v>218</v>
      </c>
      <c r="I63" s="84"/>
      <c r="J63" s="85"/>
      <c r="K63" s="85"/>
      <c r="L63" s="85"/>
      <c r="M63" s="86"/>
    </row>
    <row r="64" spans="1:13" ht="24">
      <c r="A64" s="1"/>
      <c r="B64" s="1"/>
      <c r="C64" s="69" t="s">
        <v>5</v>
      </c>
      <c r="D64" s="70" t="s">
        <v>32</v>
      </c>
      <c r="E64" s="71" t="s">
        <v>33</v>
      </c>
      <c r="F64" s="70"/>
      <c r="G64" s="70" t="s">
        <v>114</v>
      </c>
      <c r="H64" s="72" t="s">
        <v>115</v>
      </c>
      <c r="I64" s="73" t="s">
        <v>207</v>
      </c>
      <c r="J64" s="74">
        <v>0</v>
      </c>
      <c r="K64" s="74">
        <v>50</v>
      </c>
      <c r="L64" s="74">
        <v>0</v>
      </c>
      <c r="M64" s="77">
        <v>0</v>
      </c>
    </row>
    <row r="65" spans="1:13" ht="24">
      <c r="A65" s="1"/>
      <c r="B65" s="1"/>
      <c r="C65" s="69" t="s">
        <v>5</v>
      </c>
      <c r="D65" s="70" t="s">
        <v>32</v>
      </c>
      <c r="E65" s="71" t="s">
        <v>33</v>
      </c>
      <c r="F65" s="70"/>
      <c r="G65" s="70" t="s">
        <v>114</v>
      </c>
      <c r="H65" s="72" t="s">
        <v>115</v>
      </c>
      <c r="I65" s="72" t="s">
        <v>208</v>
      </c>
      <c r="J65" s="74">
        <v>15000000</v>
      </c>
      <c r="K65" s="74">
        <v>5800000</v>
      </c>
      <c r="L65" s="74">
        <v>4000000</v>
      </c>
      <c r="M65" s="77">
        <v>0</v>
      </c>
    </row>
    <row r="66" spans="1:13" ht="24">
      <c r="A66" s="1"/>
      <c r="B66" s="1"/>
      <c r="C66" s="69" t="s">
        <v>5</v>
      </c>
      <c r="D66" s="70" t="s">
        <v>32</v>
      </c>
      <c r="E66" s="71" t="s">
        <v>33</v>
      </c>
      <c r="F66" s="70"/>
      <c r="G66" s="70" t="s">
        <v>114</v>
      </c>
      <c r="H66" s="72" t="s">
        <v>115</v>
      </c>
      <c r="I66" s="72" t="s">
        <v>209</v>
      </c>
      <c r="J66" s="74"/>
      <c r="K66" s="74">
        <v>116000</v>
      </c>
      <c r="L66" s="74"/>
      <c r="M66" s="77">
        <v>0</v>
      </c>
    </row>
    <row r="67" spans="1:13" ht="24">
      <c r="A67" s="1"/>
      <c r="B67" s="1"/>
      <c r="C67" s="69"/>
      <c r="D67" s="70"/>
      <c r="E67" s="71"/>
      <c r="F67" s="70"/>
      <c r="G67" s="70"/>
      <c r="H67" s="78" t="s">
        <v>210</v>
      </c>
      <c r="I67" s="79"/>
      <c r="J67" s="80"/>
      <c r="K67" s="80"/>
      <c r="L67" s="80"/>
      <c r="M67" s="81"/>
    </row>
    <row r="68" spans="1:13" ht="24">
      <c r="A68" s="1"/>
      <c r="B68" s="1"/>
      <c r="C68" s="69" t="s">
        <v>5</v>
      </c>
      <c r="D68" s="70" t="s">
        <v>32</v>
      </c>
      <c r="E68" s="71" t="s">
        <v>33</v>
      </c>
      <c r="F68" s="70"/>
      <c r="G68" s="70" t="s">
        <v>114</v>
      </c>
      <c r="H68" s="72" t="s">
        <v>115</v>
      </c>
      <c r="I68" s="73" t="s">
        <v>211</v>
      </c>
      <c r="J68" s="74">
        <v>0</v>
      </c>
      <c r="K68" s="74">
        <v>50</v>
      </c>
      <c r="L68" s="74">
        <v>28</v>
      </c>
      <c r="M68" s="77">
        <v>31</v>
      </c>
    </row>
    <row r="69" spans="1:13" ht="24">
      <c r="A69" s="1"/>
      <c r="B69" s="1"/>
      <c r="C69" s="69" t="s">
        <v>5</v>
      </c>
      <c r="D69" s="70" t="s">
        <v>32</v>
      </c>
      <c r="E69" s="71" t="s">
        <v>33</v>
      </c>
      <c r="F69" s="70"/>
      <c r="G69" s="70" t="s">
        <v>114</v>
      </c>
      <c r="H69" s="72" t="s">
        <v>115</v>
      </c>
      <c r="I69" s="72" t="s">
        <v>212</v>
      </c>
      <c r="J69" s="74">
        <v>4500000</v>
      </c>
      <c r="K69" s="74">
        <v>4790000</v>
      </c>
      <c r="L69" s="74">
        <v>2100000</v>
      </c>
      <c r="M69" s="77">
        <v>5000000</v>
      </c>
    </row>
    <row r="70" spans="1:13" ht="24">
      <c r="A70" s="1"/>
      <c r="B70" s="1"/>
      <c r="C70" s="69" t="s">
        <v>5</v>
      </c>
      <c r="D70" s="70" t="s">
        <v>32</v>
      </c>
      <c r="E70" s="71" t="s">
        <v>33</v>
      </c>
      <c r="F70" s="70"/>
      <c r="G70" s="70" t="s">
        <v>114</v>
      </c>
      <c r="H70" s="72" t="s">
        <v>115</v>
      </c>
      <c r="I70" s="72" t="s">
        <v>213</v>
      </c>
      <c r="J70" s="74"/>
      <c r="K70" s="74">
        <v>95800</v>
      </c>
      <c r="L70" s="74">
        <v>75000</v>
      </c>
      <c r="M70" s="77">
        <f>M69/M68</f>
        <v>161290.32258064515</v>
      </c>
    </row>
    <row r="71" spans="1:13" ht="24">
      <c r="A71" s="1"/>
      <c r="B71" s="1"/>
      <c r="C71" s="69"/>
      <c r="D71" s="70"/>
      <c r="E71" s="71"/>
      <c r="F71" s="70"/>
      <c r="G71" s="70"/>
      <c r="H71" s="78" t="s">
        <v>214</v>
      </c>
      <c r="I71" s="79"/>
      <c r="J71" s="80"/>
      <c r="K71" s="80"/>
      <c r="L71" s="80"/>
      <c r="M71" s="81"/>
    </row>
    <row r="72" spans="1:13" ht="24">
      <c r="A72" s="1"/>
      <c r="B72" s="1"/>
      <c r="C72" s="69" t="s">
        <v>5</v>
      </c>
      <c r="D72" s="70" t="s">
        <v>32</v>
      </c>
      <c r="E72" s="71" t="s">
        <v>33</v>
      </c>
      <c r="F72" s="70"/>
      <c r="G72" s="70" t="s">
        <v>114</v>
      </c>
      <c r="H72" s="72" t="s">
        <v>115</v>
      </c>
      <c r="I72" s="73" t="s">
        <v>215</v>
      </c>
      <c r="J72" s="74"/>
      <c r="K72" s="74">
        <v>72</v>
      </c>
      <c r="L72" s="74">
        <v>28</v>
      </c>
      <c r="M72" s="77">
        <v>29</v>
      </c>
    </row>
    <row r="73" spans="1:13" ht="24">
      <c r="A73" s="1"/>
      <c r="B73" s="1"/>
      <c r="C73" s="69" t="s">
        <v>5</v>
      </c>
      <c r="D73" s="70" t="s">
        <v>32</v>
      </c>
      <c r="E73" s="71" t="s">
        <v>33</v>
      </c>
      <c r="F73" s="70"/>
      <c r="G73" s="70" t="s">
        <v>114</v>
      </c>
      <c r="H73" s="72" t="s">
        <v>115</v>
      </c>
      <c r="I73" s="72" t="s">
        <v>216</v>
      </c>
      <c r="J73" s="74">
        <v>4456618</v>
      </c>
      <c r="K73" s="74">
        <v>4738080</v>
      </c>
      <c r="L73" s="74">
        <v>2040000</v>
      </c>
      <c r="M73" s="77">
        <v>4280400</v>
      </c>
    </row>
    <row r="74" spans="1:13" ht="24">
      <c r="A74" s="1"/>
      <c r="B74" s="1"/>
      <c r="C74" s="69" t="s">
        <v>5</v>
      </c>
      <c r="D74" s="70" t="s">
        <v>32</v>
      </c>
      <c r="E74" s="71" t="s">
        <v>33</v>
      </c>
      <c r="F74" s="70"/>
      <c r="G74" s="70" t="s">
        <v>114</v>
      </c>
      <c r="H74" s="72" t="s">
        <v>115</v>
      </c>
      <c r="I74" s="72" t="s">
        <v>217</v>
      </c>
      <c r="J74" s="74">
        <v>4456618</v>
      </c>
      <c r="K74" s="74">
        <v>65807</v>
      </c>
      <c r="L74" s="74">
        <v>72857</v>
      </c>
      <c r="M74" s="77">
        <f>M73/M72</f>
        <v>147600</v>
      </c>
    </row>
    <row r="75" spans="1:13" ht="24">
      <c r="A75" s="1"/>
      <c r="B75" s="1"/>
      <c r="C75" s="69"/>
      <c r="D75" s="70"/>
      <c r="E75" s="71"/>
      <c r="F75" s="70"/>
      <c r="G75" s="70"/>
      <c r="H75" s="83" t="s">
        <v>218</v>
      </c>
      <c r="I75" s="84"/>
      <c r="J75" s="85"/>
      <c r="K75" s="85"/>
      <c r="L75" s="85"/>
      <c r="M75" s="85"/>
    </row>
    <row r="76" spans="1:13" ht="24">
      <c r="A76" s="1"/>
      <c r="B76" s="1"/>
      <c r="C76" s="69" t="s">
        <v>5</v>
      </c>
      <c r="D76" s="70" t="s">
        <v>32</v>
      </c>
      <c r="E76" s="71" t="s">
        <v>33</v>
      </c>
      <c r="F76" s="70"/>
      <c r="G76" s="70" t="s">
        <v>118</v>
      </c>
      <c r="H76" s="72" t="s">
        <v>119</v>
      </c>
      <c r="I76" s="73" t="s">
        <v>207</v>
      </c>
      <c r="J76" s="74"/>
      <c r="K76" s="74"/>
      <c r="L76" s="74"/>
      <c r="M76" s="77">
        <v>1</v>
      </c>
    </row>
    <row r="77" spans="1:13" ht="24">
      <c r="A77" s="1"/>
      <c r="B77" s="1"/>
      <c r="C77" s="69" t="s">
        <v>5</v>
      </c>
      <c r="D77" s="70" t="s">
        <v>32</v>
      </c>
      <c r="E77" s="71" t="s">
        <v>33</v>
      </c>
      <c r="F77" s="70"/>
      <c r="G77" s="70" t="s">
        <v>118</v>
      </c>
      <c r="H77" s="72" t="s">
        <v>119</v>
      </c>
      <c r="I77" s="72" t="s">
        <v>208</v>
      </c>
      <c r="J77" s="74">
        <v>0</v>
      </c>
      <c r="K77" s="74">
        <v>0</v>
      </c>
      <c r="L77" s="74">
        <v>0</v>
      </c>
      <c r="M77" s="77">
        <v>55000000</v>
      </c>
    </row>
    <row r="78" spans="1:13" ht="24">
      <c r="A78" s="1"/>
      <c r="B78" s="1"/>
      <c r="C78" s="69" t="s">
        <v>5</v>
      </c>
      <c r="D78" s="70" t="s">
        <v>32</v>
      </c>
      <c r="E78" s="71" t="s">
        <v>33</v>
      </c>
      <c r="F78" s="70"/>
      <c r="G78" s="70" t="s">
        <v>118</v>
      </c>
      <c r="H78" s="72" t="s">
        <v>119</v>
      </c>
      <c r="I78" s="72" t="s">
        <v>209</v>
      </c>
      <c r="J78" s="74">
        <v>0</v>
      </c>
      <c r="K78" s="74">
        <v>0</v>
      </c>
      <c r="L78" s="74">
        <v>0</v>
      </c>
      <c r="M78" s="77">
        <f>M77/M76</f>
        <v>55000000</v>
      </c>
    </row>
    <row r="79" spans="1:13" ht="24">
      <c r="A79" s="1"/>
      <c r="B79" s="1"/>
      <c r="C79" s="69"/>
      <c r="D79" s="70"/>
      <c r="E79" s="71"/>
      <c r="F79" s="70"/>
      <c r="G79" s="70"/>
      <c r="H79" s="78" t="s">
        <v>210</v>
      </c>
      <c r="I79" s="79"/>
      <c r="J79" s="80"/>
      <c r="K79" s="80"/>
      <c r="L79" s="80"/>
      <c r="M79" s="80"/>
    </row>
    <row r="80" spans="1:13" ht="24">
      <c r="A80" s="1"/>
      <c r="B80" s="1"/>
      <c r="C80" s="69" t="s">
        <v>5</v>
      </c>
      <c r="D80" s="70" t="s">
        <v>32</v>
      </c>
      <c r="E80" s="71" t="s">
        <v>33</v>
      </c>
      <c r="F80" s="70"/>
      <c r="G80" s="70" t="s">
        <v>118</v>
      </c>
      <c r="H80" s="72" t="s">
        <v>119</v>
      </c>
      <c r="I80" s="73" t="s">
        <v>211</v>
      </c>
      <c r="J80" s="74"/>
      <c r="K80" s="74"/>
      <c r="L80" s="74"/>
      <c r="M80" s="77">
        <v>0</v>
      </c>
    </row>
    <row r="81" spans="1:13" ht="24">
      <c r="A81" s="1"/>
      <c r="B81" s="1"/>
      <c r="C81" s="69" t="s">
        <v>5</v>
      </c>
      <c r="D81" s="70" t="s">
        <v>32</v>
      </c>
      <c r="E81" s="71" t="s">
        <v>33</v>
      </c>
      <c r="F81" s="70"/>
      <c r="G81" s="70" t="s">
        <v>118</v>
      </c>
      <c r="H81" s="72" t="s">
        <v>119</v>
      </c>
      <c r="I81" s="72" t="s">
        <v>212</v>
      </c>
      <c r="J81" s="74">
        <v>0</v>
      </c>
      <c r="K81" s="74">
        <v>0</v>
      </c>
      <c r="L81" s="74">
        <v>0</v>
      </c>
      <c r="M81" s="77">
        <v>0</v>
      </c>
    </row>
    <row r="82" spans="1:13" ht="24">
      <c r="A82" s="1"/>
      <c r="B82" s="1"/>
      <c r="C82" s="69" t="s">
        <v>5</v>
      </c>
      <c r="D82" s="70" t="s">
        <v>32</v>
      </c>
      <c r="E82" s="71" t="s">
        <v>33</v>
      </c>
      <c r="F82" s="70"/>
      <c r="G82" s="70" t="s">
        <v>118</v>
      </c>
      <c r="H82" s="72" t="s">
        <v>119</v>
      </c>
      <c r="I82" s="72" t="s">
        <v>213</v>
      </c>
      <c r="J82" s="74">
        <v>0</v>
      </c>
      <c r="K82" s="74">
        <v>0</v>
      </c>
      <c r="L82" s="74">
        <v>0</v>
      </c>
      <c r="M82" s="77">
        <v>0</v>
      </c>
    </row>
    <row r="83" spans="1:13" ht="24">
      <c r="A83" s="1"/>
      <c r="B83" s="1"/>
      <c r="C83" s="69"/>
      <c r="D83" s="70"/>
      <c r="E83" s="71"/>
      <c r="F83" s="70"/>
      <c r="G83" s="70"/>
      <c r="H83" s="78" t="s">
        <v>214</v>
      </c>
      <c r="I83" s="79"/>
      <c r="J83" s="80"/>
      <c r="K83" s="80">
        <v>0</v>
      </c>
      <c r="L83" s="80">
        <v>0</v>
      </c>
      <c r="M83" s="81">
        <v>0</v>
      </c>
    </row>
    <row r="84" spans="1:13" ht="24">
      <c r="A84" s="1"/>
      <c r="B84" s="1"/>
      <c r="C84" s="69" t="s">
        <v>5</v>
      </c>
      <c r="D84" s="70" t="s">
        <v>32</v>
      </c>
      <c r="E84" s="71" t="s">
        <v>33</v>
      </c>
      <c r="F84" s="70"/>
      <c r="G84" s="70" t="s">
        <v>118</v>
      </c>
      <c r="H84" s="72" t="s">
        <v>119</v>
      </c>
      <c r="I84" s="73" t="s">
        <v>215</v>
      </c>
      <c r="J84" s="74"/>
      <c r="K84" s="74"/>
      <c r="L84" s="74"/>
      <c r="M84" s="77"/>
    </row>
    <row r="85" spans="1:13" ht="24">
      <c r="A85" s="1"/>
      <c r="B85" s="1"/>
      <c r="C85" s="69" t="s">
        <v>5</v>
      </c>
      <c r="D85" s="70" t="s">
        <v>32</v>
      </c>
      <c r="E85" s="71" t="s">
        <v>33</v>
      </c>
      <c r="F85" s="70"/>
      <c r="G85" s="70" t="s">
        <v>118</v>
      </c>
      <c r="H85" s="72" t="s">
        <v>119</v>
      </c>
      <c r="I85" s="72" t="s">
        <v>216</v>
      </c>
      <c r="J85" s="74">
        <v>0</v>
      </c>
      <c r="K85" s="74">
        <v>0</v>
      </c>
      <c r="L85" s="74">
        <v>0</v>
      </c>
      <c r="M85" s="77">
        <v>0</v>
      </c>
    </row>
    <row r="86" spans="1:13" ht="24">
      <c r="A86" s="1"/>
      <c r="B86" s="1"/>
      <c r="C86" s="69" t="s">
        <v>5</v>
      </c>
      <c r="D86" s="70" t="s">
        <v>32</v>
      </c>
      <c r="E86" s="71" t="s">
        <v>33</v>
      </c>
      <c r="F86" s="70"/>
      <c r="G86" s="70" t="s">
        <v>118</v>
      </c>
      <c r="H86" s="72" t="s">
        <v>119</v>
      </c>
      <c r="I86" s="72" t="s">
        <v>217</v>
      </c>
      <c r="J86" s="74">
        <v>0</v>
      </c>
      <c r="K86" s="74">
        <v>0</v>
      </c>
      <c r="L86" s="74">
        <v>0</v>
      </c>
      <c r="M86" s="77">
        <v>0</v>
      </c>
    </row>
    <row r="87" spans="1:13" ht="24">
      <c r="A87" s="1"/>
      <c r="B87" s="1"/>
      <c r="C87" s="69"/>
      <c r="D87" s="70"/>
      <c r="E87" s="71"/>
      <c r="F87" s="70"/>
      <c r="G87" s="70"/>
      <c r="H87" s="83" t="s">
        <v>218</v>
      </c>
      <c r="I87" s="84"/>
      <c r="J87" s="85"/>
      <c r="K87" s="85">
        <v>0</v>
      </c>
      <c r="L87" s="85">
        <v>0</v>
      </c>
      <c r="M87" s="86">
        <v>0</v>
      </c>
    </row>
    <row r="88" spans="1:13" ht="24">
      <c r="A88" s="1"/>
      <c r="B88" s="1"/>
      <c r="C88" s="69" t="s">
        <v>5</v>
      </c>
      <c r="D88" s="70" t="s">
        <v>32</v>
      </c>
      <c r="E88" s="71" t="s">
        <v>33</v>
      </c>
      <c r="F88" s="70"/>
      <c r="G88" s="70" t="s">
        <v>116</v>
      </c>
      <c r="H88" s="72" t="s">
        <v>117</v>
      </c>
      <c r="I88" s="73" t="s">
        <v>207</v>
      </c>
      <c r="J88" s="74"/>
      <c r="K88" s="74"/>
      <c r="L88" s="74"/>
      <c r="M88" s="77">
        <v>0</v>
      </c>
    </row>
    <row r="89" spans="1:13" ht="24">
      <c r="A89" s="1"/>
      <c r="B89" s="1"/>
      <c r="C89" s="69" t="s">
        <v>5</v>
      </c>
      <c r="D89" s="70" t="s">
        <v>32</v>
      </c>
      <c r="E89" s="71" t="s">
        <v>33</v>
      </c>
      <c r="F89" s="70"/>
      <c r="G89" s="70" t="s">
        <v>116</v>
      </c>
      <c r="H89" s="72" t="s">
        <v>117</v>
      </c>
      <c r="I89" s="72" t="s">
        <v>208</v>
      </c>
      <c r="J89" s="74">
        <v>0</v>
      </c>
      <c r="K89" s="74">
        <v>0</v>
      </c>
      <c r="L89" s="74">
        <v>1000000</v>
      </c>
      <c r="M89" s="77">
        <v>0</v>
      </c>
    </row>
    <row r="90" spans="1:13" ht="24">
      <c r="A90" s="1"/>
      <c r="B90" s="1"/>
      <c r="C90" s="69" t="s">
        <v>5</v>
      </c>
      <c r="D90" s="70" t="s">
        <v>32</v>
      </c>
      <c r="E90" s="71" t="s">
        <v>33</v>
      </c>
      <c r="F90" s="70"/>
      <c r="G90" s="70" t="s">
        <v>116</v>
      </c>
      <c r="H90" s="72" t="s">
        <v>117</v>
      </c>
      <c r="I90" s="72" t="s">
        <v>209</v>
      </c>
      <c r="J90" s="74">
        <v>0</v>
      </c>
      <c r="K90" s="74">
        <v>0</v>
      </c>
      <c r="L90" s="74">
        <v>1000000</v>
      </c>
      <c r="M90" s="77">
        <v>0</v>
      </c>
    </row>
    <row r="91" spans="1:13" ht="24">
      <c r="A91" s="1"/>
      <c r="B91" s="1"/>
      <c r="C91" s="69"/>
      <c r="D91" s="70"/>
      <c r="E91" s="71"/>
      <c r="F91" s="70"/>
      <c r="G91" s="70"/>
      <c r="H91" s="78" t="s">
        <v>210</v>
      </c>
      <c r="I91" s="79"/>
      <c r="J91" s="80"/>
      <c r="K91" s="80">
        <v>0</v>
      </c>
      <c r="L91" s="80">
        <v>1000000</v>
      </c>
      <c r="M91" s="81">
        <v>0</v>
      </c>
    </row>
    <row r="92" spans="1:13" ht="24">
      <c r="A92" s="1"/>
      <c r="B92" s="1"/>
      <c r="C92" s="69" t="s">
        <v>5</v>
      </c>
      <c r="D92" s="70" t="s">
        <v>32</v>
      </c>
      <c r="E92" s="71" t="s">
        <v>33</v>
      </c>
      <c r="F92" s="70"/>
      <c r="G92" s="70" t="s">
        <v>116</v>
      </c>
      <c r="H92" s="72" t="s">
        <v>117</v>
      </c>
      <c r="I92" s="73" t="s">
        <v>211</v>
      </c>
      <c r="J92" s="74"/>
      <c r="K92" s="74"/>
      <c r="L92" s="74"/>
      <c r="M92" s="77">
        <v>40</v>
      </c>
    </row>
    <row r="93" spans="1:13" ht="24">
      <c r="A93" s="1"/>
      <c r="B93" s="1"/>
      <c r="C93" s="69" t="s">
        <v>5</v>
      </c>
      <c r="D93" s="70" t="s">
        <v>32</v>
      </c>
      <c r="E93" s="71" t="s">
        <v>33</v>
      </c>
      <c r="F93" s="70"/>
      <c r="G93" s="70" t="s">
        <v>116</v>
      </c>
      <c r="H93" s="72" t="s">
        <v>117</v>
      </c>
      <c r="I93" s="72" t="s">
        <v>212</v>
      </c>
      <c r="J93" s="74">
        <v>0</v>
      </c>
      <c r="K93" s="74">
        <v>960000</v>
      </c>
      <c r="L93" s="74">
        <v>1000000</v>
      </c>
      <c r="M93" s="77">
        <v>2000000</v>
      </c>
    </row>
    <row r="94" spans="1:13" ht="24">
      <c r="A94" s="1"/>
      <c r="B94" s="1"/>
      <c r="C94" s="69" t="s">
        <v>5</v>
      </c>
      <c r="D94" s="70" t="s">
        <v>32</v>
      </c>
      <c r="E94" s="71" t="s">
        <v>33</v>
      </c>
      <c r="F94" s="70"/>
      <c r="G94" s="70" t="s">
        <v>116</v>
      </c>
      <c r="H94" s="72" t="s">
        <v>117</v>
      </c>
      <c r="I94" s="72" t="s">
        <v>213</v>
      </c>
      <c r="J94" s="74">
        <v>0</v>
      </c>
      <c r="K94" s="74">
        <v>960000</v>
      </c>
      <c r="L94" s="74">
        <v>1000000</v>
      </c>
      <c r="M94" s="77">
        <f>M93/M92</f>
        <v>50000</v>
      </c>
    </row>
    <row r="95" spans="1:13" ht="24">
      <c r="A95" s="1"/>
      <c r="B95" s="1"/>
      <c r="C95" s="69"/>
      <c r="D95" s="70"/>
      <c r="E95" s="71"/>
      <c r="F95" s="70"/>
      <c r="G95" s="70"/>
      <c r="H95" s="78" t="s">
        <v>214</v>
      </c>
      <c r="I95" s="79"/>
      <c r="J95" s="80"/>
      <c r="K95" s="80"/>
      <c r="L95" s="80"/>
      <c r="M95" s="80"/>
    </row>
    <row r="96" spans="1:13" ht="24">
      <c r="A96" s="1"/>
      <c r="B96" s="1"/>
      <c r="C96" s="69" t="s">
        <v>5</v>
      </c>
      <c r="D96" s="70" t="s">
        <v>32</v>
      </c>
      <c r="E96" s="71" t="s">
        <v>33</v>
      </c>
      <c r="F96" s="70"/>
      <c r="G96" s="70" t="s">
        <v>116</v>
      </c>
      <c r="H96" s="72" t="s">
        <v>117</v>
      </c>
      <c r="I96" s="73" t="s">
        <v>215</v>
      </c>
      <c r="J96" s="74"/>
      <c r="K96" s="74"/>
      <c r="L96" s="74"/>
      <c r="M96" s="77">
        <v>55</v>
      </c>
    </row>
    <row r="97" spans="1:13" ht="24">
      <c r="A97" s="1"/>
      <c r="B97" s="1"/>
      <c r="C97" s="69" t="s">
        <v>5</v>
      </c>
      <c r="D97" s="70" t="s">
        <v>32</v>
      </c>
      <c r="E97" s="71" t="s">
        <v>33</v>
      </c>
      <c r="F97" s="70"/>
      <c r="G97" s="70" t="s">
        <v>116</v>
      </c>
      <c r="H97" s="72" t="s">
        <v>117</v>
      </c>
      <c r="I97" s="72" t="s">
        <v>216</v>
      </c>
      <c r="J97" s="74">
        <v>0</v>
      </c>
      <c r="K97" s="74">
        <v>828000</v>
      </c>
      <c r="L97" s="74">
        <v>924000</v>
      </c>
      <c r="M97" s="77">
        <v>1430400</v>
      </c>
    </row>
    <row r="98" spans="1:13" ht="24">
      <c r="A98" s="1"/>
      <c r="B98" s="1"/>
      <c r="C98" s="69" t="s">
        <v>5</v>
      </c>
      <c r="D98" s="70" t="s">
        <v>32</v>
      </c>
      <c r="E98" s="71" t="s">
        <v>33</v>
      </c>
      <c r="F98" s="70"/>
      <c r="G98" s="70" t="s">
        <v>116</v>
      </c>
      <c r="H98" s="72" t="s">
        <v>117</v>
      </c>
      <c r="I98" s="72" t="s">
        <v>217</v>
      </c>
      <c r="J98" s="74">
        <v>0</v>
      </c>
      <c r="K98" s="74">
        <v>828000</v>
      </c>
      <c r="L98" s="74">
        <v>924000</v>
      </c>
      <c r="M98" s="77">
        <f>M97/M96</f>
        <v>26007.272727272728</v>
      </c>
    </row>
    <row r="99" spans="1:13" ht="24">
      <c r="A99" s="1"/>
      <c r="B99" s="1"/>
      <c r="C99" s="69"/>
      <c r="D99" s="70"/>
      <c r="E99" s="71"/>
      <c r="F99" s="70"/>
      <c r="G99" s="70"/>
      <c r="H99" s="83" t="s">
        <v>218</v>
      </c>
      <c r="I99" s="84"/>
      <c r="J99" s="85"/>
      <c r="K99" s="85"/>
      <c r="L99" s="85"/>
      <c r="M99" s="86"/>
    </row>
    <row r="100" spans="1:13" ht="24">
      <c r="A100" s="1"/>
      <c r="B100" s="1"/>
      <c r="C100" s="69" t="s">
        <v>5</v>
      </c>
      <c r="D100" s="70" t="s">
        <v>32</v>
      </c>
      <c r="E100" s="71" t="s">
        <v>33</v>
      </c>
      <c r="F100" s="70"/>
      <c r="G100" s="70" t="s">
        <v>219</v>
      </c>
      <c r="H100" s="72" t="s">
        <v>220</v>
      </c>
      <c r="I100" s="73" t="s">
        <v>207</v>
      </c>
      <c r="J100" s="74"/>
      <c r="K100" s="74"/>
      <c r="L100" s="74">
        <v>0</v>
      </c>
      <c r="M100" s="77"/>
    </row>
    <row r="101" spans="1:13" ht="24">
      <c r="A101" s="1"/>
      <c r="B101" s="1"/>
      <c r="C101" s="69" t="s">
        <v>5</v>
      </c>
      <c r="D101" s="70" t="s">
        <v>32</v>
      </c>
      <c r="E101" s="71" t="s">
        <v>33</v>
      </c>
      <c r="F101" s="70"/>
      <c r="G101" s="70" t="s">
        <v>219</v>
      </c>
      <c r="H101" s="72" t="s">
        <v>220</v>
      </c>
      <c r="I101" s="72" t="s">
        <v>208</v>
      </c>
      <c r="J101" s="74">
        <v>0</v>
      </c>
      <c r="K101" s="74">
        <v>1200000</v>
      </c>
      <c r="L101" s="74">
        <v>0</v>
      </c>
      <c r="M101" s="77">
        <v>0</v>
      </c>
    </row>
    <row r="102" spans="1:13" ht="24">
      <c r="A102" s="1"/>
      <c r="B102" s="1"/>
      <c r="C102" s="69" t="s">
        <v>5</v>
      </c>
      <c r="D102" s="70" t="s">
        <v>32</v>
      </c>
      <c r="E102" s="71" t="s">
        <v>33</v>
      </c>
      <c r="F102" s="70"/>
      <c r="G102" s="70" t="s">
        <v>219</v>
      </c>
      <c r="H102" s="72" t="s">
        <v>220</v>
      </c>
      <c r="I102" s="72" t="s">
        <v>209</v>
      </c>
      <c r="J102" s="74">
        <v>0</v>
      </c>
      <c r="K102" s="74">
        <v>1200000</v>
      </c>
      <c r="L102" s="74">
        <v>0</v>
      </c>
      <c r="M102" s="77">
        <v>0</v>
      </c>
    </row>
    <row r="103" spans="1:13" ht="24">
      <c r="A103" s="1"/>
      <c r="B103" s="1"/>
      <c r="C103" s="69"/>
      <c r="D103" s="70"/>
      <c r="E103" s="71"/>
      <c r="F103" s="70"/>
      <c r="G103" s="70"/>
      <c r="H103" s="78" t="s">
        <v>210</v>
      </c>
      <c r="I103" s="79"/>
      <c r="J103" s="80"/>
      <c r="K103" s="80"/>
      <c r="L103" s="80"/>
      <c r="M103" s="81"/>
    </row>
    <row r="104" spans="1:13" ht="24">
      <c r="A104" s="1"/>
      <c r="B104" s="1"/>
      <c r="C104" s="69" t="s">
        <v>5</v>
      </c>
      <c r="D104" s="70" t="s">
        <v>32</v>
      </c>
      <c r="E104" s="71" t="s">
        <v>33</v>
      </c>
      <c r="F104" s="70"/>
      <c r="G104" s="70" t="s">
        <v>219</v>
      </c>
      <c r="H104" s="72" t="s">
        <v>220</v>
      </c>
      <c r="I104" s="73" t="s">
        <v>211</v>
      </c>
      <c r="J104" s="74"/>
      <c r="K104" s="74">
        <v>1</v>
      </c>
      <c r="L104" s="74">
        <v>0</v>
      </c>
      <c r="M104" s="77">
        <v>0</v>
      </c>
    </row>
    <row r="105" spans="1:13" ht="24">
      <c r="A105" s="1"/>
      <c r="B105" s="1"/>
      <c r="C105" s="69" t="s">
        <v>5</v>
      </c>
      <c r="D105" s="70" t="s">
        <v>32</v>
      </c>
      <c r="E105" s="71" t="s">
        <v>33</v>
      </c>
      <c r="F105" s="70"/>
      <c r="G105" s="70" t="s">
        <v>219</v>
      </c>
      <c r="H105" s="72" t="s">
        <v>220</v>
      </c>
      <c r="I105" s="72" t="s">
        <v>212</v>
      </c>
      <c r="J105" s="74">
        <v>0</v>
      </c>
      <c r="K105" s="74">
        <v>950000</v>
      </c>
      <c r="L105" s="74">
        <v>0</v>
      </c>
      <c r="M105" s="77">
        <v>0</v>
      </c>
    </row>
    <row r="106" spans="1:13" ht="24">
      <c r="A106" s="1"/>
      <c r="B106" s="1"/>
      <c r="C106" s="69" t="s">
        <v>5</v>
      </c>
      <c r="D106" s="70" t="s">
        <v>32</v>
      </c>
      <c r="E106" s="71" t="s">
        <v>33</v>
      </c>
      <c r="F106" s="70"/>
      <c r="G106" s="70" t="s">
        <v>219</v>
      </c>
      <c r="H106" s="72" t="s">
        <v>220</v>
      </c>
      <c r="I106" s="72" t="s">
        <v>213</v>
      </c>
      <c r="J106" s="74">
        <v>0</v>
      </c>
      <c r="K106" s="74">
        <v>950000</v>
      </c>
      <c r="L106" s="74">
        <v>0</v>
      </c>
      <c r="M106" s="77">
        <v>0</v>
      </c>
    </row>
    <row r="107" spans="1:13" ht="24">
      <c r="A107" s="1"/>
      <c r="B107" s="1"/>
      <c r="C107" s="69"/>
      <c r="D107" s="70"/>
      <c r="E107" s="71"/>
      <c r="F107" s="70"/>
      <c r="G107" s="70"/>
      <c r="H107" s="78" t="s">
        <v>214</v>
      </c>
      <c r="I107" s="79"/>
      <c r="J107" s="80"/>
      <c r="K107" s="80"/>
      <c r="L107" s="80"/>
      <c r="M107" s="81"/>
    </row>
    <row r="108" spans="1:13" ht="24">
      <c r="A108" s="1"/>
      <c r="B108" s="1"/>
      <c r="C108" s="69" t="s">
        <v>5</v>
      </c>
      <c r="D108" s="70" t="s">
        <v>32</v>
      </c>
      <c r="E108" s="71" t="s">
        <v>33</v>
      </c>
      <c r="F108" s="70"/>
      <c r="G108" s="70" t="s">
        <v>219</v>
      </c>
      <c r="H108" s="72" t="s">
        <v>220</v>
      </c>
      <c r="I108" s="73" t="s">
        <v>215</v>
      </c>
      <c r="J108" s="74"/>
      <c r="K108" s="74">
        <v>1</v>
      </c>
      <c r="L108" s="74"/>
      <c r="M108" s="77"/>
    </row>
    <row r="109" spans="1:13" ht="24">
      <c r="A109" s="1"/>
      <c r="B109" s="1"/>
      <c r="C109" s="69" t="s">
        <v>5</v>
      </c>
      <c r="D109" s="70" t="s">
        <v>32</v>
      </c>
      <c r="E109" s="71" t="s">
        <v>33</v>
      </c>
      <c r="F109" s="70"/>
      <c r="G109" s="70" t="s">
        <v>219</v>
      </c>
      <c r="H109" s="72" t="s">
        <v>220</v>
      </c>
      <c r="I109" s="72" t="s">
        <v>216</v>
      </c>
      <c r="J109" s="74">
        <v>0</v>
      </c>
      <c r="K109" s="74">
        <v>916176</v>
      </c>
      <c r="L109" s="74">
        <v>0</v>
      </c>
      <c r="M109" s="77">
        <v>0</v>
      </c>
    </row>
    <row r="110" spans="1:13" ht="24">
      <c r="A110" s="1"/>
      <c r="B110" s="1"/>
      <c r="C110" s="69" t="s">
        <v>5</v>
      </c>
      <c r="D110" s="70" t="s">
        <v>32</v>
      </c>
      <c r="E110" s="71" t="s">
        <v>33</v>
      </c>
      <c r="F110" s="70"/>
      <c r="G110" s="70" t="s">
        <v>219</v>
      </c>
      <c r="H110" s="72" t="s">
        <v>220</v>
      </c>
      <c r="I110" s="72" t="s">
        <v>217</v>
      </c>
      <c r="J110" s="74">
        <v>0</v>
      </c>
      <c r="K110" s="74">
        <v>916176</v>
      </c>
      <c r="L110" s="74">
        <v>0</v>
      </c>
      <c r="M110" s="77">
        <v>0</v>
      </c>
    </row>
    <row r="111" spans="1:13" ht="24">
      <c r="A111" s="1"/>
      <c r="B111" s="1"/>
      <c r="C111" s="69"/>
      <c r="D111" s="70"/>
      <c r="E111" s="71"/>
      <c r="F111" s="70"/>
      <c r="G111" s="70"/>
      <c r="H111" s="83" t="s">
        <v>218</v>
      </c>
      <c r="I111" s="84"/>
      <c r="J111" s="85"/>
      <c r="K111" s="85"/>
      <c r="L111" s="85"/>
      <c r="M111" s="86"/>
    </row>
    <row r="112" spans="1:13">
      <c r="A112" s="1"/>
      <c r="B112" s="789"/>
      <c r="C112" s="789"/>
      <c r="D112" s="789"/>
      <c r="E112" s="1"/>
      <c r="F112" s="1"/>
      <c r="G112" s="1"/>
      <c r="H112" s="1"/>
      <c r="I112" s="1"/>
      <c r="J112" s="1"/>
      <c r="K112" s="1"/>
      <c r="L112" s="1"/>
      <c r="M112" s="1"/>
    </row>
    <row r="113" spans="1:13">
      <c r="A113" s="1"/>
      <c r="B113" s="1"/>
      <c r="C113" s="789"/>
      <c r="D113" s="789"/>
    </row>
    <row r="115" spans="1:13" ht="18.75">
      <c r="E115" s="44"/>
    </row>
    <row r="116" spans="1:13" ht="16.5" thickBot="1">
      <c r="A116" s="1"/>
      <c r="B116" s="1"/>
      <c r="C116" s="784" t="s">
        <v>408</v>
      </c>
      <c r="D116" s="784"/>
      <c r="E116" s="784"/>
      <c r="F116" s="784"/>
      <c r="G116" s="784"/>
      <c r="H116" s="784"/>
      <c r="I116" s="784"/>
      <c r="J116" s="784"/>
      <c r="K116" s="784"/>
      <c r="L116" s="784"/>
      <c r="M116" s="784"/>
    </row>
    <row r="117" spans="1:13" ht="24.75" thickTop="1">
      <c r="A117" s="808"/>
      <c r="B117" s="808"/>
      <c r="C117" s="65" t="s">
        <v>200</v>
      </c>
      <c r="D117" s="66" t="s">
        <v>201</v>
      </c>
      <c r="E117" s="66" t="s">
        <v>202</v>
      </c>
      <c r="F117" s="66" t="s">
        <v>203</v>
      </c>
      <c r="G117" s="66" t="s">
        <v>204</v>
      </c>
      <c r="H117" s="66" t="s">
        <v>205</v>
      </c>
      <c r="I117" s="66" t="s">
        <v>206</v>
      </c>
      <c r="J117" s="67">
        <v>2022</v>
      </c>
      <c r="K117" s="67">
        <v>2023</v>
      </c>
      <c r="L117" s="67">
        <v>2024</v>
      </c>
      <c r="M117" s="68">
        <v>2025</v>
      </c>
    </row>
    <row r="118" spans="1:13" ht="24">
      <c r="A118" s="1"/>
      <c r="B118" s="1"/>
      <c r="C118" s="69" t="s">
        <v>5</v>
      </c>
      <c r="D118" s="70" t="s">
        <v>34</v>
      </c>
      <c r="E118" s="71" t="s">
        <v>35</v>
      </c>
      <c r="F118" s="70"/>
      <c r="G118" s="70" t="s">
        <v>285</v>
      </c>
      <c r="H118" s="72" t="s">
        <v>286</v>
      </c>
      <c r="I118" s="73" t="s">
        <v>207</v>
      </c>
      <c r="J118" s="74">
        <v>930000</v>
      </c>
      <c r="K118" s="74">
        <v>920000</v>
      </c>
      <c r="L118" s="74">
        <v>1820000</v>
      </c>
      <c r="M118" s="91">
        <v>460000</v>
      </c>
    </row>
    <row r="119" spans="1:13" ht="24">
      <c r="A119" s="1"/>
      <c r="B119" s="1"/>
      <c r="C119" s="69" t="s">
        <v>5</v>
      </c>
      <c r="D119" s="70" t="s">
        <v>34</v>
      </c>
      <c r="E119" s="71" t="s">
        <v>35</v>
      </c>
      <c r="F119" s="70"/>
      <c r="G119" s="70" t="s">
        <v>285</v>
      </c>
      <c r="H119" s="72" t="s">
        <v>286</v>
      </c>
      <c r="I119" s="72" t="s">
        <v>208</v>
      </c>
      <c r="J119" s="74">
        <v>32500000</v>
      </c>
      <c r="K119" s="74">
        <v>29000000</v>
      </c>
      <c r="L119" s="74">
        <v>31211000</v>
      </c>
      <c r="M119" s="77">
        <v>35000000</v>
      </c>
    </row>
    <row r="120" spans="1:13" ht="24">
      <c r="A120" s="1"/>
      <c r="B120" s="1"/>
      <c r="C120" s="69" t="s">
        <v>5</v>
      </c>
      <c r="D120" s="70" t="s">
        <v>34</v>
      </c>
      <c r="E120" s="71" t="s">
        <v>35</v>
      </c>
      <c r="F120" s="70"/>
      <c r="G120" s="70" t="s">
        <v>285</v>
      </c>
      <c r="H120" s="72" t="s">
        <v>286</v>
      </c>
      <c r="I120" s="72" t="s">
        <v>209</v>
      </c>
      <c r="J120" s="74">
        <v>35</v>
      </c>
      <c r="K120" s="74">
        <v>32</v>
      </c>
      <c r="L120" s="74">
        <v>17</v>
      </c>
      <c r="M120" s="77">
        <f>M119/M118</f>
        <v>76.086956521739125</v>
      </c>
    </row>
    <row r="121" spans="1:13" ht="24">
      <c r="A121" s="1"/>
      <c r="B121" s="1"/>
      <c r="C121" s="69"/>
      <c r="D121" s="70"/>
      <c r="E121" s="71"/>
      <c r="F121" s="70"/>
      <c r="G121" s="70"/>
      <c r="H121" s="78" t="s">
        <v>210</v>
      </c>
      <c r="I121" s="79"/>
      <c r="J121" s="80"/>
      <c r="K121" s="80">
        <v>-3</v>
      </c>
      <c r="L121" s="80">
        <v>-15</v>
      </c>
      <c r="M121" s="81">
        <f>M120-L120</f>
        <v>59.086956521739125</v>
      </c>
    </row>
    <row r="122" spans="1:13" ht="24">
      <c r="A122" s="1"/>
      <c r="B122" s="1"/>
      <c r="C122" s="69" t="s">
        <v>5</v>
      </c>
      <c r="D122" s="70" t="s">
        <v>34</v>
      </c>
      <c r="E122" s="71" t="s">
        <v>35</v>
      </c>
      <c r="F122" s="70"/>
      <c r="G122" s="70" t="s">
        <v>285</v>
      </c>
      <c r="H122" s="72" t="s">
        <v>286</v>
      </c>
      <c r="I122" s="73" t="s">
        <v>211</v>
      </c>
      <c r="J122" s="74">
        <v>930000</v>
      </c>
      <c r="K122" s="74">
        <v>920000</v>
      </c>
      <c r="L122" s="74">
        <v>1820000</v>
      </c>
      <c r="M122" s="77">
        <v>687174</v>
      </c>
    </row>
    <row r="123" spans="1:13" ht="24">
      <c r="A123" s="1"/>
      <c r="B123" s="1"/>
      <c r="C123" s="69" t="s">
        <v>5</v>
      </c>
      <c r="D123" s="70" t="s">
        <v>34</v>
      </c>
      <c r="E123" s="71" t="s">
        <v>35</v>
      </c>
      <c r="F123" s="70"/>
      <c r="G123" s="70" t="s">
        <v>285</v>
      </c>
      <c r="H123" s="72" t="s">
        <v>286</v>
      </c>
      <c r="I123" s="72" t="s">
        <v>212</v>
      </c>
      <c r="J123" s="74">
        <v>55597000</v>
      </c>
      <c r="K123" s="74">
        <v>74061750</v>
      </c>
      <c r="L123" s="74">
        <v>83028850</v>
      </c>
      <c r="M123" s="77">
        <v>103200900</v>
      </c>
    </row>
    <row r="124" spans="1:13" ht="24">
      <c r="A124" s="1"/>
      <c r="B124" s="1"/>
      <c r="C124" s="69" t="s">
        <v>5</v>
      </c>
      <c r="D124" s="70" t="s">
        <v>34</v>
      </c>
      <c r="E124" s="71" t="s">
        <v>35</v>
      </c>
      <c r="F124" s="70"/>
      <c r="G124" s="70" t="s">
        <v>285</v>
      </c>
      <c r="H124" s="72" t="s">
        <v>286</v>
      </c>
      <c r="I124" s="72" t="s">
        <v>213</v>
      </c>
      <c r="J124" s="74">
        <v>60</v>
      </c>
      <c r="K124" s="74">
        <v>81</v>
      </c>
      <c r="L124" s="74">
        <v>46</v>
      </c>
      <c r="M124" s="77">
        <f>M123/M122</f>
        <v>150.18161339049499</v>
      </c>
    </row>
    <row r="125" spans="1:13" ht="24">
      <c r="A125" s="1"/>
      <c r="B125" s="1"/>
      <c r="C125" s="69"/>
      <c r="D125" s="70"/>
      <c r="E125" s="71"/>
      <c r="F125" s="70"/>
      <c r="G125" s="70"/>
      <c r="H125" s="78" t="s">
        <v>214</v>
      </c>
      <c r="I125" s="79"/>
      <c r="J125" s="80"/>
      <c r="K125" s="80">
        <v>21</v>
      </c>
      <c r="L125" s="80">
        <v>-35</v>
      </c>
      <c r="M125" s="81">
        <f>M124-L124</f>
        <v>104.18161339049499</v>
      </c>
    </row>
    <row r="126" spans="1:13" ht="24">
      <c r="A126" s="1"/>
      <c r="B126" s="1"/>
      <c r="C126" s="69" t="s">
        <v>5</v>
      </c>
      <c r="D126" s="70" t="s">
        <v>34</v>
      </c>
      <c r="E126" s="71" t="s">
        <v>35</v>
      </c>
      <c r="F126" s="70"/>
      <c r="G126" s="70" t="s">
        <v>285</v>
      </c>
      <c r="H126" s="72" t="s">
        <v>286</v>
      </c>
      <c r="I126" s="73" t="s">
        <v>215</v>
      </c>
      <c r="J126" s="74">
        <v>289157</v>
      </c>
      <c r="K126" s="74">
        <v>257023</v>
      </c>
      <c r="L126" s="74">
        <v>112477</v>
      </c>
      <c r="M126" s="77">
        <v>630443</v>
      </c>
    </row>
    <row r="127" spans="1:13" ht="24">
      <c r="A127" s="1"/>
      <c r="B127" s="1"/>
      <c r="C127" s="69" t="s">
        <v>5</v>
      </c>
      <c r="D127" s="70" t="s">
        <v>34</v>
      </c>
      <c r="E127" s="71" t="s">
        <v>35</v>
      </c>
      <c r="F127" s="70"/>
      <c r="G127" s="70" t="s">
        <v>285</v>
      </c>
      <c r="H127" s="72" t="s">
        <v>286</v>
      </c>
      <c r="I127" s="72" t="s">
        <v>216</v>
      </c>
      <c r="J127" s="74">
        <v>54776914</v>
      </c>
      <c r="K127" s="74">
        <v>73284638</v>
      </c>
      <c r="L127" s="74">
        <v>79776393</v>
      </c>
      <c r="M127" s="77">
        <v>102304620</v>
      </c>
    </row>
    <row r="128" spans="1:13" ht="24">
      <c r="A128" s="1"/>
      <c r="B128" s="1"/>
      <c r="C128" s="69" t="s">
        <v>5</v>
      </c>
      <c r="D128" s="70" t="s">
        <v>34</v>
      </c>
      <c r="E128" s="71" t="s">
        <v>35</v>
      </c>
      <c r="F128" s="70"/>
      <c r="G128" s="70" t="s">
        <v>285</v>
      </c>
      <c r="H128" s="72" t="s">
        <v>286</v>
      </c>
      <c r="I128" s="72" t="s">
        <v>217</v>
      </c>
      <c r="J128" s="74">
        <v>189</v>
      </c>
      <c r="K128" s="74">
        <v>285</v>
      </c>
      <c r="L128" s="74">
        <v>709</v>
      </c>
      <c r="M128" s="77">
        <f>M127/M126</f>
        <v>162.27417863311987</v>
      </c>
    </row>
    <row r="129" spans="1:13" ht="24">
      <c r="A129" s="1"/>
      <c r="B129" s="1"/>
      <c r="C129" s="69"/>
      <c r="D129" s="70"/>
      <c r="E129" s="71"/>
      <c r="F129" s="70"/>
      <c r="G129" s="70"/>
      <c r="H129" s="83" t="s">
        <v>218</v>
      </c>
      <c r="I129" s="84"/>
      <c r="J129" s="85"/>
      <c r="K129" s="85">
        <v>96</v>
      </c>
      <c r="L129" s="85">
        <v>424</v>
      </c>
      <c r="M129" s="86">
        <f>M128-L128</f>
        <v>-546.72582136688015</v>
      </c>
    </row>
    <row r="130" spans="1:13" ht="24">
      <c r="A130" s="1"/>
      <c r="B130" s="1"/>
      <c r="C130" s="69" t="s">
        <v>5</v>
      </c>
      <c r="D130" s="70" t="s">
        <v>34</v>
      </c>
      <c r="E130" s="71" t="s">
        <v>35</v>
      </c>
      <c r="F130" s="70"/>
      <c r="G130" s="70" t="s">
        <v>287</v>
      </c>
      <c r="H130" s="72" t="s">
        <v>288</v>
      </c>
      <c r="I130" s="73" t="s">
        <v>207</v>
      </c>
      <c r="J130" s="74">
        <v>300000</v>
      </c>
      <c r="K130" s="74">
        <v>310000</v>
      </c>
      <c r="L130" s="74">
        <v>315000</v>
      </c>
      <c r="M130" s="77">
        <v>317000</v>
      </c>
    </row>
    <row r="131" spans="1:13" ht="24">
      <c r="A131" s="1"/>
      <c r="B131" s="1"/>
      <c r="C131" s="69" t="s">
        <v>5</v>
      </c>
      <c r="D131" s="70" t="s">
        <v>34</v>
      </c>
      <c r="E131" s="71" t="s">
        <v>35</v>
      </c>
      <c r="F131" s="70"/>
      <c r="G131" s="70" t="s">
        <v>287</v>
      </c>
      <c r="H131" s="72" t="s">
        <v>288</v>
      </c>
      <c r="I131" s="72" t="s">
        <v>208</v>
      </c>
      <c r="J131" s="74">
        <v>653589000</v>
      </c>
      <c r="K131" s="74">
        <v>668739000</v>
      </c>
      <c r="L131" s="74">
        <v>788658000</v>
      </c>
      <c r="M131" s="77">
        <v>857000000</v>
      </c>
    </row>
    <row r="132" spans="1:13" ht="24">
      <c r="A132" s="1"/>
      <c r="B132" s="1"/>
      <c r="C132" s="69" t="s">
        <v>5</v>
      </c>
      <c r="D132" s="70" t="s">
        <v>34</v>
      </c>
      <c r="E132" s="71" t="s">
        <v>35</v>
      </c>
      <c r="F132" s="70"/>
      <c r="G132" s="70" t="s">
        <v>287</v>
      </c>
      <c r="H132" s="72" t="s">
        <v>288</v>
      </c>
      <c r="I132" s="72" t="s">
        <v>209</v>
      </c>
      <c r="J132" s="74">
        <v>2179</v>
      </c>
      <c r="K132" s="74">
        <v>2157</v>
      </c>
      <c r="L132" s="74">
        <v>2504</v>
      </c>
      <c r="M132" s="77">
        <f>M131/M130</f>
        <v>2703.4700315457412</v>
      </c>
    </row>
    <row r="133" spans="1:13" ht="24">
      <c r="A133" s="1"/>
      <c r="B133" s="1"/>
      <c r="C133" s="69"/>
      <c r="D133" s="70"/>
      <c r="E133" s="71"/>
      <c r="F133" s="70"/>
      <c r="G133" s="70"/>
      <c r="H133" s="78" t="s">
        <v>210</v>
      </c>
      <c r="I133" s="79"/>
      <c r="J133" s="80"/>
      <c r="K133" s="80">
        <v>-22</v>
      </c>
      <c r="L133" s="80">
        <v>347</v>
      </c>
      <c r="M133" s="81">
        <f>M132-L132</f>
        <v>199.47003154574122</v>
      </c>
    </row>
    <row r="134" spans="1:13" ht="24">
      <c r="A134" s="1"/>
      <c r="B134" s="1"/>
      <c r="C134" s="69" t="s">
        <v>5</v>
      </c>
      <c r="D134" s="70" t="s">
        <v>34</v>
      </c>
      <c r="E134" s="71" t="s">
        <v>35</v>
      </c>
      <c r="F134" s="70"/>
      <c r="G134" s="70" t="s">
        <v>287</v>
      </c>
      <c r="H134" s="72" t="s">
        <v>288</v>
      </c>
      <c r="I134" s="73" t="s">
        <v>211</v>
      </c>
      <c r="J134" s="74">
        <v>300000</v>
      </c>
      <c r="K134" s="74">
        <v>310000</v>
      </c>
      <c r="L134" s="74">
        <v>315000</v>
      </c>
      <c r="M134" s="77">
        <v>325026</v>
      </c>
    </row>
    <row r="135" spans="1:13" ht="24">
      <c r="A135" s="1"/>
      <c r="B135" s="1"/>
      <c r="C135" s="69" t="s">
        <v>5</v>
      </c>
      <c r="D135" s="70" t="s">
        <v>34</v>
      </c>
      <c r="E135" s="71" t="s">
        <v>35</v>
      </c>
      <c r="F135" s="70"/>
      <c r="G135" s="70" t="s">
        <v>287</v>
      </c>
      <c r="H135" s="72" t="s">
        <v>288</v>
      </c>
      <c r="I135" s="72" t="s">
        <v>212</v>
      </c>
      <c r="J135" s="74">
        <v>538323600</v>
      </c>
      <c r="K135" s="74">
        <v>656326410</v>
      </c>
      <c r="L135" s="74">
        <v>804269663</v>
      </c>
      <c r="M135" s="77">
        <v>1289076480</v>
      </c>
    </row>
    <row r="136" spans="1:13" ht="24">
      <c r="A136" s="1"/>
      <c r="B136" s="1"/>
      <c r="C136" s="69" t="s">
        <v>5</v>
      </c>
      <c r="D136" s="70" t="s">
        <v>34</v>
      </c>
      <c r="E136" s="71" t="s">
        <v>35</v>
      </c>
      <c r="F136" s="70"/>
      <c r="G136" s="70" t="s">
        <v>287</v>
      </c>
      <c r="H136" s="72" t="s">
        <v>288</v>
      </c>
      <c r="I136" s="72" t="s">
        <v>213</v>
      </c>
      <c r="J136" s="74">
        <v>1794</v>
      </c>
      <c r="K136" s="74">
        <v>2117</v>
      </c>
      <c r="L136" s="74">
        <v>2553</v>
      </c>
      <c r="M136" s="77">
        <f>M135/M134</f>
        <v>3966.0718834800909</v>
      </c>
    </row>
    <row r="137" spans="1:13" ht="24">
      <c r="A137" s="1"/>
      <c r="B137" s="1"/>
      <c r="C137" s="69"/>
      <c r="D137" s="70"/>
      <c r="E137" s="71"/>
      <c r="F137" s="70"/>
      <c r="G137" s="70"/>
      <c r="H137" s="78" t="s">
        <v>214</v>
      </c>
      <c r="I137" s="79"/>
      <c r="J137" s="80"/>
      <c r="K137" s="80">
        <v>323</v>
      </c>
      <c r="L137" s="80">
        <v>436</v>
      </c>
      <c r="M137" s="81">
        <f>M136-L136</f>
        <v>1413.0718834800909</v>
      </c>
    </row>
    <row r="138" spans="1:13" ht="24">
      <c r="A138" s="1"/>
      <c r="B138" s="1"/>
      <c r="C138" s="69" t="s">
        <v>5</v>
      </c>
      <c r="D138" s="70" t="s">
        <v>34</v>
      </c>
      <c r="E138" s="71" t="s">
        <v>35</v>
      </c>
      <c r="F138" s="70"/>
      <c r="G138" s="70" t="s">
        <v>287</v>
      </c>
      <c r="H138" s="72" t="s">
        <v>288</v>
      </c>
      <c r="I138" s="73" t="s">
        <v>215</v>
      </c>
      <c r="J138" s="74">
        <v>23762</v>
      </c>
      <c r="K138" s="74">
        <v>105126</v>
      </c>
      <c r="L138" s="74">
        <v>167988</v>
      </c>
      <c r="M138" s="77">
        <v>218995</v>
      </c>
    </row>
    <row r="139" spans="1:13" ht="24">
      <c r="A139" s="1"/>
      <c r="B139" s="1"/>
      <c r="C139" s="69" t="s">
        <v>5</v>
      </c>
      <c r="D139" s="70" t="s">
        <v>34</v>
      </c>
      <c r="E139" s="71" t="s">
        <v>35</v>
      </c>
      <c r="F139" s="70"/>
      <c r="G139" s="70" t="s">
        <v>287</v>
      </c>
      <c r="H139" s="72" t="s">
        <v>288</v>
      </c>
      <c r="I139" s="72" t="s">
        <v>216</v>
      </c>
      <c r="J139" s="74">
        <v>534623864</v>
      </c>
      <c r="K139" s="74">
        <v>650535828</v>
      </c>
      <c r="L139" s="74">
        <v>795538929</v>
      </c>
      <c r="M139" s="77">
        <v>1286116693</v>
      </c>
    </row>
    <row r="140" spans="1:13" ht="24">
      <c r="A140" s="1"/>
      <c r="B140" s="1"/>
      <c r="C140" s="69" t="s">
        <v>5</v>
      </c>
      <c r="D140" s="70" t="s">
        <v>34</v>
      </c>
      <c r="E140" s="71" t="s">
        <v>35</v>
      </c>
      <c r="F140" s="70"/>
      <c r="G140" s="70" t="s">
        <v>287</v>
      </c>
      <c r="H140" s="72" t="s">
        <v>288</v>
      </c>
      <c r="I140" s="72" t="s">
        <v>217</v>
      </c>
      <c r="J140" s="74">
        <v>22499</v>
      </c>
      <c r="K140" s="74">
        <v>6188</v>
      </c>
      <c r="L140" s="74">
        <v>4736</v>
      </c>
      <c r="M140" s="77">
        <f>M139/M138</f>
        <v>5872.8130459599533</v>
      </c>
    </row>
    <row r="141" spans="1:13" ht="24">
      <c r="A141" s="1"/>
      <c r="B141" s="1"/>
      <c r="C141" s="69"/>
      <c r="D141" s="70"/>
      <c r="E141" s="71"/>
      <c r="F141" s="70"/>
      <c r="G141" s="70"/>
      <c r="H141" s="83" t="s">
        <v>218</v>
      </c>
      <c r="I141" s="84"/>
      <c r="J141" s="85"/>
      <c r="K141" s="85">
        <v>-16311</v>
      </c>
      <c r="L141" s="85">
        <v>-1452</v>
      </c>
      <c r="M141" s="86">
        <f>M140-L140</f>
        <v>1136.8130459599533</v>
      </c>
    </row>
    <row r="142" spans="1:13" ht="24">
      <c r="A142" s="1"/>
      <c r="B142" s="1"/>
      <c r="C142" s="69" t="s">
        <v>5</v>
      </c>
      <c r="D142" s="70" t="s">
        <v>34</v>
      </c>
      <c r="E142" s="71" t="s">
        <v>35</v>
      </c>
      <c r="F142" s="70"/>
      <c r="G142" s="70" t="s">
        <v>289</v>
      </c>
      <c r="H142" s="72" t="s">
        <v>290</v>
      </c>
      <c r="I142" s="73" t="s">
        <v>207</v>
      </c>
      <c r="J142" s="74">
        <v>1500000</v>
      </c>
      <c r="K142" s="74">
        <v>1200000</v>
      </c>
      <c r="L142" s="74">
        <v>1200000</v>
      </c>
      <c r="M142" s="77">
        <v>1100000</v>
      </c>
    </row>
    <row r="143" spans="1:13" ht="24">
      <c r="A143" s="1"/>
      <c r="B143" s="1"/>
      <c r="C143" s="69" t="s">
        <v>5</v>
      </c>
      <c r="D143" s="70" t="s">
        <v>34</v>
      </c>
      <c r="E143" s="71" t="s">
        <v>35</v>
      </c>
      <c r="F143" s="70"/>
      <c r="G143" s="70" t="s">
        <v>289</v>
      </c>
      <c r="H143" s="72" t="s">
        <v>290</v>
      </c>
      <c r="I143" s="72" t="s">
        <v>208</v>
      </c>
      <c r="J143" s="74">
        <v>59700000</v>
      </c>
      <c r="K143" s="74">
        <v>50000000</v>
      </c>
      <c r="L143" s="74">
        <v>54000000</v>
      </c>
      <c r="M143" s="77">
        <v>70000000</v>
      </c>
    </row>
    <row r="144" spans="1:13" ht="24">
      <c r="A144" s="1"/>
      <c r="B144" s="1"/>
      <c r="C144" s="69" t="s">
        <v>5</v>
      </c>
      <c r="D144" s="70" t="s">
        <v>34</v>
      </c>
      <c r="E144" s="71" t="s">
        <v>35</v>
      </c>
      <c r="F144" s="70"/>
      <c r="G144" s="70" t="s">
        <v>289</v>
      </c>
      <c r="H144" s="72" t="s">
        <v>290</v>
      </c>
      <c r="I144" s="72" t="s">
        <v>209</v>
      </c>
      <c r="J144" s="74">
        <v>40</v>
      </c>
      <c r="K144" s="74">
        <v>42</v>
      </c>
      <c r="L144" s="74">
        <v>45</v>
      </c>
      <c r="M144" s="77">
        <f>M143/M142</f>
        <v>63.636363636363633</v>
      </c>
    </row>
    <row r="145" spans="1:13" ht="24">
      <c r="A145" s="1"/>
      <c r="B145" s="1"/>
      <c r="C145" s="69"/>
      <c r="D145" s="70"/>
      <c r="E145" s="71"/>
      <c r="F145" s="70"/>
      <c r="G145" s="70"/>
      <c r="H145" s="78" t="s">
        <v>210</v>
      </c>
      <c r="I145" s="79"/>
      <c r="J145" s="80"/>
      <c r="K145" s="80">
        <v>2</v>
      </c>
      <c r="L145" s="80">
        <v>3</v>
      </c>
      <c r="M145" s="81">
        <f>M144-L144</f>
        <v>18.636363636363633</v>
      </c>
    </row>
    <row r="146" spans="1:13" ht="24">
      <c r="A146" s="1"/>
      <c r="B146" s="1"/>
      <c r="C146" s="69" t="s">
        <v>5</v>
      </c>
      <c r="D146" s="70" t="s">
        <v>34</v>
      </c>
      <c r="E146" s="71" t="s">
        <v>35</v>
      </c>
      <c r="F146" s="70"/>
      <c r="G146" s="70" t="s">
        <v>289</v>
      </c>
      <c r="H146" s="72" t="s">
        <v>290</v>
      </c>
      <c r="I146" s="73" t="s">
        <v>211</v>
      </c>
      <c r="J146" s="74">
        <v>1500000</v>
      </c>
      <c r="K146" s="74">
        <v>1200000</v>
      </c>
      <c r="L146" s="74">
        <v>1200000</v>
      </c>
      <c r="M146" s="77">
        <v>1100000</v>
      </c>
    </row>
    <row r="147" spans="1:13" ht="24">
      <c r="A147" s="1"/>
      <c r="B147" s="1"/>
      <c r="C147" s="69" t="s">
        <v>5</v>
      </c>
      <c r="D147" s="70" t="s">
        <v>34</v>
      </c>
      <c r="E147" s="71" t="s">
        <v>35</v>
      </c>
      <c r="F147" s="70"/>
      <c r="G147" s="70" t="s">
        <v>289</v>
      </c>
      <c r="H147" s="72" t="s">
        <v>290</v>
      </c>
      <c r="I147" s="72" t="s">
        <v>212</v>
      </c>
      <c r="J147" s="74">
        <v>27674000</v>
      </c>
      <c r="K147" s="74">
        <v>31370000</v>
      </c>
      <c r="L147" s="74">
        <v>27850000</v>
      </c>
      <c r="M147" s="77">
        <v>70000000</v>
      </c>
    </row>
    <row r="148" spans="1:13" ht="24">
      <c r="A148" s="1"/>
      <c r="B148" s="1"/>
      <c r="C148" s="69" t="s">
        <v>5</v>
      </c>
      <c r="D148" s="70" t="s">
        <v>34</v>
      </c>
      <c r="E148" s="71" t="s">
        <v>35</v>
      </c>
      <c r="F148" s="70"/>
      <c r="G148" s="70" t="s">
        <v>289</v>
      </c>
      <c r="H148" s="72" t="s">
        <v>290</v>
      </c>
      <c r="I148" s="72" t="s">
        <v>213</v>
      </c>
      <c r="J148" s="74">
        <v>18</v>
      </c>
      <c r="K148" s="74">
        <v>26</v>
      </c>
      <c r="L148" s="74">
        <v>23</v>
      </c>
      <c r="M148" s="77">
        <f>M147/M146</f>
        <v>63.636363636363633</v>
      </c>
    </row>
    <row r="149" spans="1:13" ht="24">
      <c r="A149" s="1"/>
      <c r="B149" s="1"/>
      <c r="C149" s="69"/>
      <c r="D149" s="70"/>
      <c r="E149" s="71"/>
      <c r="F149" s="70"/>
      <c r="G149" s="70"/>
      <c r="H149" s="78" t="s">
        <v>214</v>
      </c>
      <c r="I149" s="79"/>
      <c r="J149" s="80"/>
      <c r="K149" s="80">
        <v>8</v>
      </c>
      <c r="L149" s="80">
        <v>-3</v>
      </c>
      <c r="M149" s="81">
        <f>M148-L148</f>
        <v>40.636363636363633</v>
      </c>
    </row>
    <row r="150" spans="1:13" ht="24">
      <c r="A150" s="1"/>
      <c r="B150" s="1"/>
      <c r="C150" s="69" t="s">
        <v>5</v>
      </c>
      <c r="D150" s="70" t="s">
        <v>34</v>
      </c>
      <c r="E150" s="71" t="s">
        <v>35</v>
      </c>
      <c r="F150" s="70"/>
      <c r="G150" s="70" t="s">
        <v>289</v>
      </c>
      <c r="H150" s="72" t="s">
        <v>290</v>
      </c>
      <c r="I150" s="73" t="s">
        <v>215</v>
      </c>
      <c r="J150" s="74"/>
      <c r="K150" s="74">
        <v>462040</v>
      </c>
      <c r="L150" s="74"/>
      <c r="M150" s="77">
        <v>1259933</v>
      </c>
    </row>
    <row r="151" spans="1:13" ht="24">
      <c r="A151" s="1"/>
      <c r="B151" s="1"/>
      <c r="C151" s="69" t="s">
        <v>5</v>
      </c>
      <c r="D151" s="70" t="s">
        <v>34</v>
      </c>
      <c r="E151" s="71" t="s">
        <v>35</v>
      </c>
      <c r="F151" s="70"/>
      <c r="G151" s="70" t="s">
        <v>289</v>
      </c>
      <c r="H151" s="72" t="s">
        <v>290</v>
      </c>
      <c r="I151" s="72" t="s">
        <v>216</v>
      </c>
      <c r="J151" s="74">
        <v>26895000</v>
      </c>
      <c r="K151" s="74">
        <v>30534494</v>
      </c>
      <c r="L151" s="74">
        <v>24833781</v>
      </c>
      <c r="M151" s="77">
        <v>69216299</v>
      </c>
    </row>
    <row r="152" spans="1:13" ht="24">
      <c r="A152" s="1"/>
      <c r="B152" s="1"/>
      <c r="C152" s="69" t="s">
        <v>5</v>
      </c>
      <c r="D152" s="70" t="s">
        <v>34</v>
      </c>
      <c r="E152" s="71" t="s">
        <v>35</v>
      </c>
      <c r="F152" s="70"/>
      <c r="G152" s="70" t="s">
        <v>289</v>
      </c>
      <c r="H152" s="72" t="s">
        <v>290</v>
      </c>
      <c r="I152" s="72" t="s">
        <v>217</v>
      </c>
      <c r="J152" s="74">
        <v>26895000</v>
      </c>
      <c r="K152" s="74">
        <v>66</v>
      </c>
      <c r="L152" s="74">
        <v>24833781</v>
      </c>
      <c r="M152" s="77">
        <v>0</v>
      </c>
    </row>
    <row r="153" spans="1:13" ht="24">
      <c r="A153" s="1"/>
      <c r="B153" s="1"/>
      <c r="C153" s="69"/>
      <c r="D153" s="70"/>
      <c r="E153" s="71"/>
      <c r="F153" s="70"/>
      <c r="G153" s="70"/>
      <c r="H153" s="83" t="s">
        <v>218</v>
      </c>
      <c r="I153" s="84"/>
      <c r="J153" s="85"/>
      <c r="K153" s="85">
        <v>-26894934</v>
      </c>
      <c r="L153" s="85">
        <v>24833715</v>
      </c>
      <c r="M153" s="86">
        <f>M152-L152</f>
        <v>-24833781</v>
      </c>
    </row>
    <row r="154" spans="1:13" ht="48">
      <c r="A154" s="1"/>
      <c r="B154" s="1"/>
      <c r="C154" s="69" t="s">
        <v>5</v>
      </c>
      <c r="D154" s="70" t="s">
        <v>34</v>
      </c>
      <c r="E154" s="71" t="s">
        <v>35</v>
      </c>
      <c r="F154" s="70"/>
      <c r="G154" s="70" t="s">
        <v>291</v>
      </c>
      <c r="H154" s="72" t="s">
        <v>354</v>
      </c>
      <c r="I154" s="73" t="s">
        <v>207</v>
      </c>
      <c r="J154" s="74">
        <v>90000</v>
      </c>
      <c r="K154" s="74">
        <v>90000</v>
      </c>
      <c r="L154" s="74">
        <v>24000</v>
      </c>
      <c r="M154" s="77">
        <v>240000</v>
      </c>
    </row>
    <row r="155" spans="1:13" ht="48">
      <c r="A155" s="1"/>
      <c r="B155" s="1"/>
      <c r="C155" s="69" t="s">
        <v>5</v>
      </c>
      <c r="D155" s="70" t="s">
        <v>34</v>
      </c>
      <c r="E155" s="71" t="s">
        <v>35</v>
      </c>
      <c r="F155" s="70"/>
      <c r="G155" s="70" t="s">
        <v>291</v>
      </c>
      <c r="H155" s="72" t="s">
        <v>354</v>
      </c>
      <c r="I155" s="72" t="s">
        <v>208</v>
      </c>
      <c r="J155" s="74">
        <v>239500000</v>
      </c>
      <c r="K155" s="74">
        <v>279300000</v>
      </c>
      <c r="L155" s="74">
        <v>296650000</v>
      </c>
      <c r="M155" s="77">
        <v>358111000</v>
      </c>
    </row>
    <row r="156" spans="1:13" ht="48">
      <c r="A156" s="1"/>
      <c r="B156" s="1"/>
      <c r="C156" s="69" t="s">
        <v>5</v>
      </c>
      <c r="D156" s="70" t="s">
        <v>34</v>
      </c>
      <c r="E156" s="71" t="s">
        <v>35</v>
      </c>
      <c r="F156" s="70"/>
      <c r="G156" s="70" t="s">
        <v>291</v>
      </c>
      <c r="H156" s="72" t="s">
        <v>354</v>
      </c>
      <c r="I156" s="72" t="s">
        <v>209</v>
      </c>
      <c r="J156" s="74">
        <v>2661</v>
      </c>
      <c r="K156" s="74">
        <v>3103</v>
      </c>
      <c r="L156" s="74">
        <v>12360</v>
      </c>
      <c r="M156" s="77">
        <f>M155/M154</f>
        <v>1492.1291666666666</v>
      </c>
    </row>
    <row r="157" spans="1:13" ht="24">
      <c r="A157" s="1"/>
      <c r="B157" s="1"/>
      <c r="C157" s="69"/>
      <c r="D157" s="70"/>
      <c r="E157" s="71"/>
      <c r="F157" s="70"/>
      <c r="G157" s="70"/>
      <c r="H157" s="78" t="s">
        <v>210</v>
      </c>
      <c r="I157" s="79"/>
      <c r="J157" s="80"/>
      <c r="K157" s="80">
        <v>442</v>
      </c>
      <c r="L157" s="80">
        <v>9257</v>
      </c>
      <c r="M157" s="81">
        <f>M156-L156</f>
        <v>-10867.870833333334</v>
      </c>
    </row>
    <row r="158" spans="1:13" ht="48">
      <c r="A158" s="1"/>
      <c r="B158" s="1"/>
      <c r="C158" s="69" t="s">
        <v>5</v>
      </c>
      <c r="D158" s="70" t="s">
        <v>34</v>
      </c>
      <c r="E158" s="71" t="s">
        <v>35</v>
      </c>
      <c r="F158" s="70"/>
      <c r="G158" s="70" t="s">
        <v>291</v>
      </c>
      <c r="H158" s="72" t="s">
        <v>354</v>
      </c>
      <c r="I158" s="73" t="s">
        <v>211</v>
      </c>
      <c r="J158" s="74">
        <v>90000</v>
      </c>
      <c r="K158" s="74">
        <v>90000</v>
      </c>
      <c r="L158" s="74">
        <v>350000</v>
      </c>
      <c r="M158" s="77">
        <v>245944</v>
      </c>
    </row>
    <row r="159" spans="1:13" ht="48">
      <c r="A159" s="1"/>
      <c r="B159" s="1"/>
      <c r="C159" s="69" t="s">
        <v>5</v>
      </c>
      <c r="D159" s="70" t="s">
        <v>34</v>
      </c>
      <c r="E159" s="71" t="s">
        <v>35</v>
      </c>
      <c r="F159" s="70"/>
      <c r="G159" s="70" t="s">
        <v>291</v>
      </c>
      <c r="H159" s="72" t="s">
        <v>354</v>
      </c>
      <c r="I159" s="72" t="s">
        <v>212</v>
      </c>
      <c r="J159" s="74">
        <v>264949300</v>
      </c>
      <c r="K159" s="74">
        <v>305893658</v>
      </c>
      <c r="L159" s="74">
        <v>428461800</v>
      </c>
      <c r="M159" s="77">
        <v>335725690</v>
      </c>
    </row>
    <row r="160" spans="1:13" ht="48">
      <c r="A160" s="1"/>
      <c r="B160" s="1"/>
      <c r="C160" s="69" t="s">
        <v>5</v>
      </c>
      <c r="D160" s="70" t="s">
        <v>34</v>
      </c>
      <c r="E160" s="71" t="s">
        <v>35</v>
      </c>
      <c r="F160" s="70"/>
      <c r="G160" s="70" t="s">
        <v>291</v>
      </c>
      <c r="H160" s="72" t="s">
        <v>354</v>
      </c>
      <c r="I160" s="72" t="s">
        <v>213</v>
      </c>
      <c r="J160" s="74">
        <v>2944</v>
      </c>
      <c r="K160" s="74">
        <v>3399</v>
      </c>
      <c r="L160" s="74">
        <f>L159/L158</f>
        <v>1224.1765714285714</v>
      </c>
      <c r="M160" s="77">
        <f>M159/M158</f>
        <v>1365.0493201704453</v>
      </c>
    </row>
    <row r="161" spans="1:13" ht="24">
      <c r="A161" s="1"/>
      <c r="B161" s="1"/>
      <c r="C161" s="69"/>
      <c r="D161" s="70"/>
      <c r="E161" s="71"/>
      <c r="F161" s="70"/>
      <c r="G161" s="70"/>
      <c r="H161" s="78" t="s">
        <v>214</v>
      </c>
      <c r="I161" s="79"/>
      <c r="J161" s="80"/>
      <c r="K161" s="80">
        <v>455</v>
      </c>
      <c r="L161" s="80">
        <v>8843</v>
      </c>
      <c r="M161" s="81">
        <f>M160-L160</f>
        <v>140.87274874187392</v>
      </c>
    </row>
    <row r="162" spans="1:13" ht="48">
      <c r="A162" s="1"/>
      <c r="B162" s="1"/>
      <c r="C162" s="69" t="s">
        <v>5</v>
      </c>
      <c r="D162" s="70" t="s">
        <v>34</v>
      </c>
      <c r="E162" s="71" t="s">
        <v>35</v>
      </c>
      <c r="F162" s="70"/>
      <c r="G162" s="70" t="s">
        <v>291</v>
      </c>
      <c r="H162" s="72" t="s">
        <v>354</v>
      </c>
      <c r="I162" s="73" t="s">
        <v>215</v>
      </c>
      <c r="J162" s="74">
        <v>21010</v>
      </c>
      <c r="K162" s="74">
        <v>19217</v>
      </c>
      <c r="L162" s="74">
        <v>377358</v>
      </c>
      <c r="M162" s="77">
        <v>373370</v>
      </c>
    </row>
    <row r="163" spans="1:13" ht="48">
      <c r="A163" s="1"/>
      <c r="B163" s="1"/>
      <c r="C163" s="69" t="s">
        <v>5</v>
      </c>
      <c r="D163" s="70" t="s">
        <v>34</v>
      </c>
      <c r="E163" s="71" t="s">
        <v>35</v>
      </c>
      <c r="F163" s="70"/>
      <c r="G163" s="70" t="s">
        <v>291</v>
      </c>
      <c r="H163" s="72" t="s">
        <v>354</v>
      </c>
      <c r="I163" s="72" t="s">
        <v>216</v>
      </c>
      <c r="J163" s="74">
        <v>264319006</v>
      </c>
      <c r="K163" s="74">
        <v>303858265</v>
      </c>
      <c r="L163" s="74">
        <v>414781367</v>
      </c>
      <c r="M163" s="77">
        <v>325337741</v>
      </c>
    </row>
    <row r="164" spans="1:13" ht="48">
      <c r="A164" s="1"/>
      <c r="B164" s="1"/>
      <c r="C164" s="69" t="s">
        <v>5</v>
      </c>
      <c r="D164" s="70" t="s">
        <v>34</v>
      </c>
      <c r="E164" s="71" t="s">
        <v>35</v>
      </c>
      <c r="F164" s="70"/>
      <c r="G164" s="70" t="s">
        <v>291</v>
      </c>
      <c r="H164" s="72" t="s">
        <v>354</v>
      </c>
      <c r="I164" s="72" t="s">
        <v>217</v>
      </c>
      <c r="J164" s="74">
        <v>12581</v>
      </c>
      <c r="K164" s="74">
        <v>15812</v>
      </c>
      <c r="L164" s="74">
        <v>1099</v>
      </c>
      <c r="M164" s="77">
        <f>M163/M162</f>
        <v>871.35479818946351</v>
      </c>
    </row>
    <row r="165" spans="1:13" ht="24">
      <c r="A165" s="1"/>
      <c r="B165" s="1"/>
      <c r="C165" s="69"/>
      <c r="D165" s="70"/>
      <c r="E165" s="71"/>
      <c r="F165" s="70"/>
      <c r="G165" s="70"/>
      <c r="H165" s="83" t="s">
        <v>218</v>
      </c>
      <c r="I165" s="84"/>
      <c r="J165" s="85"/>
      <c r="K165" s="85">
        <v>3231</v>
      </c>
      <c r="L165" s="85">
        <v>-14713</v>
      </c>
      <c r="M165" s="86">
        <f>M164-L164</f>
        <v>-227.64520181053649</v>
      </c>
    </row>
    <row r="166" spans="1:13" ht="24">
      <c r="A166" s="1"/>
      <c r="B166" s="1"/>
      <c r="C166" s="69" t="s">
        <v>5</v>
      </c>
      <c r="D166" s="70" t="s">
        <v>34</v>
      </c>
      <c r="E166" s="71" t="s">
        <v>35</v>
      </c>
      <c r="F166" s="70"/>
      <c r="G166" s="70" t="s">
        <v>293</v>
      </c>
      <c r="H166" s="72" t="s">
        <v>294</v>
      </c>
      <c r="I166" s="73" t="s">
        <v>207</v>
      </c>
      <c r="J166" s="74">
        <v>350</v>
      </c>
      <c r="K166" s="74">
        <v>350</v>
      </c>
      <c r="L166" s="74">
        <v>360</v>
      </c>
      <c r="M166" s="77">
        <v>430</v>
      </c>
    </row>
    <row r="167" spans="1:13" ht="24">
      <c r="A167" s="1"/>
      <c r="B167" s="1"/>
      <c r="C167" s="69" t="s">
        <v>5</v>
      </c>
      <c r="D167" s="70" t="s">
        <v>34</v>
      </c>
      <c r="E167" s="71" t="s">
        <v>35</v>
      </c>
      <c r="F167" s="70"/>
      <c r="G167" s="70" t="s">
        <v>293</v>
      </c>
      <c r="H167" s="72" t="s">
        <v>294</v>
      </c>
      <c r="I167" s="72" t="s">
        <v>208</v>
      </c>
      <c r="J167" s="74">
        <v>27500000</v>
      </c>
      <c r="K167" s="74">
        <v>58011000</v>
      </c>
      <c r="L167" s="74">
        <v>60400000</v>
      </c>
      <c r="M167" s="77">
        <v>70000000</v>
      </c>
    </row>
    <row r="168" spans="1:13" ht="24">
      <c r="A168" s="1"/>
      <c r="B168" s="1"/>
      <c r="C168" s="69" t="s">
        <v>5</v>
      </c>
      <c r="D168" s="70" t="s">
        <v>34</v>
      </c>
      <c r="E168" s="71" t="s">
        <v>35</v>
      </c>
      <c r="F168" s="70"/>
      <c r="G168" s="70" t="s">
        <v>293</v>
      </c>
      <c r="H168" s="72" t="s">
        <v>294</v>
      </c>
      <c r="I168" s="72" t="s">
        <v>209</v>
      </c>
      <c r="J168" s="74">
        <v>78571</v>
      </c>
      <c r="K168" s="74">
        <v>165746</v>
      </c>
      <c r="L168" s="74">
        <v>167778</v>
      </c>
      <c r="M168" s="77">
        <f>M167/M166</f>
        <v>162790.6976744186</v>
      </c>
    </row>
    <row r="169" spans="1:13" ht="24">
      <c r="A169" s="1"/>
      <c r="B169" s="1"/>
      <c r="C169" s="69"/>
      <c r="D169" s="70"/>
      <c r="E169" s="71"/>
      <c r="F169" s="70"/>
      <c r="G169" s="70"/>
      <c r="H169" s="78" t="s">
        <v>210</v>
      </c>
      <c r="I169" s="79"/>
      <c r="J169" s="80"/>
      <c r="K169" s="80">
        <v>87175</v>
      </c>
      <c r="L169" s="80">
        <v>2032</v>
      </c>
      <c r="M169" s="81">
        <f>M168-L168</f>
        <v>-4987.3023255814041</v>
      </c>
    </row>
    <row r="170" spans="1:13" ht="24">
      <c r="A170" s="1"/>
      <c r="B170" s="1"/>
      <c r="C170" s="69" t="s">
        <v>5</v>
      </c>
      <c r="D170" s="70" t="s">
        <v>34</v>
      </c>
      <c r="E170" s="71" t="s">
        <v>35</v>
      </c>
      <c r="F170" s="70"/>
      <c r="G170" s="70" t="s">
        <v>293</v>
      </c>
      <c r="H170" s="72" t="s">
        <v>294</v>
      </c>
      <c r="I170" s="73" t="s">
        <v>211</v>
      </c>
      <c r="J170" s="74">
        <v>350</v>
      </c>
      <c r="K170" s="74">
        <v>350</v>
      </c>
      <c r="L170" s="74">
        <v>360</v>
      </c>
      <c r="M170" s="77">
        <v>215</v>
      </c>
    </row>
    <row r="171" spans="1:13" ht="24">
      <c r="A171" s="1"/>
      <c r="B171" s="1"/>
      <c r="C171" s="69" t="s">
        <v>5</v>
      </c>
      <c r="D171" s="70" t="s">
        <v>34</v>
      </c>
      <c r="E171" s="71" t="s">
        <v>35</v>
      </c>
      <c r="F171" s="70"/>
      <c r="G171" s="70" t="s">
        <v>293</v>
      </c>
      <c r="H171" s="72" t="s">
        <v>294</v>
      </c>
      <c r="I171" s="72" t="s">
        <v>212</v>
      </c>
      <c r="J171" s="74">
        <v>9820333</v>
      </c>
      <c r="K171" s="74">
        <v>545250</v>
      </c>
      <c r="L171" s="74">
        <v>5230150</v>
      </c>
      <c r="M171" s="77">
        <v>12125040</v>
      </c>
    </row>
    <row r="172" spans="1:13" ht="24">
      <c r="A172" s="1"/>
      <c r="B172" s="1"/>
      <c r="C172" s="69" t="s">
        <v>5</v>
      </c>
      <c r="D172" s="70" t="s">
        <v>34</v>
      </c>
      <c r="E172" s="71" t="s">
        <v>35</v>
      </c>
      <c r="F172" s="70"/>
      <c r="G172" s="70" t="s">
        <v>293</v>
      </c>
      <c r="H172" s="72" t="s">
        <v>294</v>
      </c>
      <c r="I172" s="72" t="s">
        <v>213</v>
      </c>
      <c r="J172" s="74">
        <v>28058</v>
      </c>
      <c r="K172" s="74">
        <v>1558</v>
      </c>
      <c r="L172" s="74">
        <v>14528</v>
      </c>
      <c r="M172" s="77">
        <f>M171/M170</f>
        <v>56395.534883720931</v>
      </c>
    </row>
    <row r="173" spans="1:13" ht="24">
      <c r="A173" s="1"/>
      <c r="B173" s="1"/>
      <c r="C173" s="69"/>
      <c r="D173" s="70"/>
      <c r="E173" s="71"/>
      <c r="F173" s="70"/>
      <c r="G173" s="70"/>
      <c r="H173" s="78" t="s">
        <v>214</v>
      </c>
      <c r="I173" s="79"/>
      <c r="J173" s="80"/>
      <c r="K173" s="80">
        <v>-26500</v>
      </c>
      <c r="L173" s="80">
        <v>12970</v>
      </c>
      <c r="M173" s="81">
        <f>M172-L172</f>
        <v>41867.534883720931</v>
      </c>
    </row>
    <row r="174" spans="1:13" ht="24">
      <c r="A174" s="1"/>
      <c r="B174" s="1"/>
      <c r="C174" s="69" t="s">
        <v>5</v>
      </c>
      <c r="D174" s="70" t="s">
        <v>34</v>
      </c>
      <c r="E174" s="71" t="s">
        <v>35</v>
      </c>
      <c r="F174" s="70"/>
      <c r="G174" s="70" t="s">
        <v>293</v>
      </c>
      <c r="H174" s="72" t="s">
        <v>294</v>
      </c>
      <c r="I174" s="73" t="s">
        <v>215</v>
      </c>
      <c r="J174" s="74">
        <v>147</v>
      </c>
      <c r="K174" s="74">
        <v>1</v>
      </c>
      <c r="L174" s="74">
        <v>443</v>
      </c>
      <c r="M174" s="77">
        <v>411</v>
      </c>
    </row>
    <row r="175" spans="1:13" ht="24">
      <c r="A175" s="1"/>
      <c r="B175" s="1"/>
      <c r="C175" s="69" t="s">
        <v>5</v>
      </c>
      <c r="D175" s="70" t="s">
        <v>34</v>
      </c>
      <c r="E175" s="71" t="s">
        <v>35</v>
      </c>
      <c r="F175" s="70"/>
      <c r="G175" s="70" t="s">
        <v>293</v>
      </c>
      <c r="H175" s="72" t="s">
        <v>294</v>
      </c>
      <c r="I175" s="72" t="s">
        <v>216</v>
      </c>
      <c r="J175" s="74">
        <v>9548175</v>
      </c>
      <c r="K175" s="74">
        <v>394403</v>
      </c>
      <c r="L175" s="74">
        <v>4811840</v>
      </c>
      <c r="M175" s="77">
        <v>11815041</v>
      </c>
    </row>
    <row r="176" spans="1:13" ht="24">
      <c r="A176" s="1"/>
      <c r="B176" s="1"/>
      <c r="C176" s="69" t="s">
        <v>5</v>
      </c>
      <c r="D176" s="70" t="s">
        <v>34</v>
      </c>
      <c r="E176" s="71" t="s">
        <v>35</v>
      </c>
      <c r="F176" s="70"/>
      <c r="G176" s="70" t="s">
        <v>293</v>
      </c>
      <c r="H176" s="72" t="s">
        <v>294</v>
      </c>
      <c r="I176" s="72" t="s">
        <v>217</v>
      </c>
      <c r="J176" s="74">
        <v>64954</v>
      </c>
      <c r="K176" s="74">
        <v>394403</v>
      </c>
      <c r="L176" s="74">
        <v>10862</v>
      </c>
      <c r="M176" s="77">
        <f>M175/M174</f>
        <v>28747.058394160584</v>
      </c>
    </row>
    <row r="177" spans="1:13" ht="24">
      <c r="A177" s="1"/>
      <c r="B177" s="1"/>
      <c r="C177" s="69"/>
      <c r="D177" s="70"/>
      <c r="E177" s="71"/>
      <c r="F177" s="70"/>
      <c r="G177" s="70"/>
      <c r="H177" s="83" t="s">
        <v>218</v>
      </c>
      <c r="I177" s="84"/>
      <c r="J177" s="85"/>
      <c r="K177" s="85">
        <v>329449</v>
      </c>
      <c r="L177" s="85">
        <v>-383541</v>
      </c>
      <c r="M177" s="86">
        <f>M176-L176</f>
        <v>17885.058394160584</v>
      </c>
    </row>
    <row r="178" spans="1:13" ht="24">
      <c r="A178" s="1"/>
      <c r="B178" s="1"/>
      <c r="C178" s="69" t="s">
        <v>5</v>
      </c>
      <c r="D178" s="70" t="s">
        <v>34</v>
      </c>
      <c r="E178" s="71" t="s">
        <v>35</v>
      </c>
      <c r="F178" s="70"/>
      <c r="G178" s="70" t="s">
        <v>295</v>
      </c>
      <c r="H178" s="72" t="s">
        <v>296</v>
      </c>
      <c r="I178" s="73" t="s">
        <v>207</v>
      </c>
      <c r="J178" s="74">
        <v>0</v>
      </c>
      <c r="K178" s="74"/>
      <c r="L178" s="74">
        <v>60470000</v>
      </c>
      <c r="M178" s="77">
        <v>68550000</v>
      </c>
    </row>
    <row r="179" spans="1:13" ht="24">
      <c r="A179" s="1"/>
      <c r="B179" s="1"/>
      <c r="C179" s="69" t="s">
        <v>5</v>
      </c>
      <c r="D179" s="70" t="s">
        <v>34</v>
      </c>
      <c r="E179" s="71" t="s">
        <v>35</v>
      </c>
      <c r="F179" s="70"/>
      <c r="G179" s="70" t="s">
        <v>295</v>
      </c>
      <c r="H179" s="72" t="s">
        <v>296</v>
      </c>
      <c r="I179" s="72" t="s">
        <v>208</v>
      </c>
      <c r="J179" s="74">
        <v>0</v>
      </c>
      <c r="K179" s="74">
        <v>0</v>
      </c>
      <c r="L179" s="74">
        <v>40820000</v>
      </c>
      <c r="M179" s="77">
        <v>42450000</v>
      </c>
    </row>
    <row r="180" spans="1:13" ht="24">
      <c r="A180" s="1"/>
      <c r="B180" s="1"/>
      <c r="C180" s="69" t="s">
        <v>5</v>
      </c>
      <c r="D180" s="70" t="s">
        <v>34</v>
      </c>
      <c r="E180" s="71" t="s">
        <v>35</v>
      </c>
      <c r="F180" s="70"/>
      <c r="G180" s="70" t="s">
        <v>295</v>
      </c>
      <c r="H180" s="72" t="s">
        <v>296</v>
      </c>
      <c r="I180" s="72" t="s">
        <v>209</v>
      </c>
      <c r="J180" s="74"/>
      <c r="K180" s="74">
        <v>0</v>
      </c>
      <c r="L180" s="74">
        <v>1</v>
      </c>
      <c r="M180" s="77">
        <f>M179/M178</f>
        <v>0.61925601750547044</v>
      </c>
    </row>
    <row r="181" spans="1:13" ht="24">
      <c r="A181" s="1"/>
      <c r="B181" s="1"/>
      <c r="C181" s="69"/>
      <c r="D181" s="70"/>
      <c r="E181" s="71"/>
      <c r="F181" s="70"/>
      <c r="G181" s="70"/>
      <c r="H181" s="78" t="s">
        <v>210</v>
      </c>
      <c r="I181" s="79"/>
      <c r="J181" s="80"/>
      <c r="K181" s="80"/>
      <c r="L181" s="80">
        <v>1</v>
      </c>
      <c r="M181" s="81">
        <f>M180-L180</f>
        <v>-0.38074398249452956</v>
      </c>
    </row>
    <row r="182" spans="1:13" ht="24">
      <c r="A182" s="1"/>
      <c r="B182" s="1"/>
      <c r="C182" s="69" t="s">
        <v>5</v>
      </c>
      <c r="D182" s="70" t="s">
        <v>34</v>
      </c>
      <c r="E182" s="71" t="s">
        <v>35</v>
      </c>
      <c r="F182" s="70"/>
      <c r="G182" s="70" t="s">
        <v>295</v>
      </c>
      <c r="H182" s="72" t="s">
        <v>296</v>
      </c>
      <c r="I182" s="73" t="s">
        <v>211</v>
      </c>
      <c r="J182" s="74">
        <v>0</v>
      </c>
      <c r="K182" s="74"/>
      <c r="L182" s="74">
        <v>60470000</v>
      </c>
      <c r="M182" s="77">
        <v>68711484</v>
      </c>
    </row>
    <row r="183" spans="1:13" ht="24">
      <c r="A183" s="1"/>
      <c r="B183" s="1"/>
      <c r="C183" s="69" t="s">
        <v>5</v>
      </c>
      <c r="D183" s="70" t="s">
        <v>34</v>
      </c>
      <c r="E183" s="71" t="s">
        <v>35</v>
      </c>
      <c r="F183" s="70"/>
      <c r="G183" s="70" t="s">
        <v>295</v>
      </c>
      <c r="H183" s="72" t="s">
        <v>296</v>
      </c>
      <c r="I183" s="72" t="s">
        <v>212</v>
      </c>
      <c r="J183" s="74">
        <v>0</v>
      </c>
      <c r="K183" s="74">
        <v>0</v>
      </c>
      <c r="L183" s="74">
        <v>36655000</v>
      </c>
      <c r="M183" s="77">
        <v>39400000</v>
      </c>
    </row>
    <row r="184" spans="1:13" ht="24">
      <c r="A184" s="1"/>
      <c r="B184" s="1"/>
      <c r="C184" s="69" t="s">
        <v>5</v>
      </c>
      <c r="D184" s="70" t="s">
        <v>34</v>
      </c>
      <c r="E184" s="71" t="s">
        <v>35</v>
      </c>
      <c r="F184" s="70"/>
      <c r="G184" s="70" t="s">
        <v>295</v>
      </c>
      <c r="H184" s="72" t="s">
        <v>296</v>
      </c>
      <c r="I184" s="72" t="s">
        <v>213</v>
      </c>
      <c r="J184" s="74"/>
      <c r="K184" s="74">
        <v>0</v>
      </c>
      <c r="L184" s="74">
        <v>1</v>
      </c>
      <c r="M184" s="77">
        <f>M183/M182</f>
        <v>0.57341215334542917</v>
      </c>
    </row>
    <row r="185" spans="1:13" ht="24">
      <c r="A185" s="1"/>
      <c r="B185" s="1"/>
      <c r="C185" s="69"/>
      <c r="D185" s="70"/>
      <c r="E185" s="71"/>
      <c r="F185" s="70"/>
      <c r="G185" s="70"/>
      <c r="H185" s="78" t="s">
        <v>214</v>
      </c>
      <c r="I185" s="79"/>
      <c r="J185" s="80"/>
      <c r="K185" s="80"/>
      <c r="L185" s="80">
        <v>1</v>
      </c>
      <c r="M185" s="81">
        <f>M184-L184</f>
        <v>-0.42658784665457083</v>
      </c>
    </row>
    <row r="186" spans="1:13" ht="24">
      <c r="A186" s="1"/>
      <c r="B186" s="1"/>
      <c r="C186" s="69" t="s">
        <v>5</v>
      </c>
      <c r="D186" s="70" t="s">
        <v>34</v>
      </c>
      <c r="E186" s="71" t="s">
        <v>35</v>
      </c>
      <c r="F186" s="70"/>
      <c r="G186" s="70" t="s">
        <v>295</v>
      </c>
      <c r="H186" s="72" t="s">
        <v>296</v>
      </c>
      <c r="I186" s="73" t="s">
        <v>215</v>
      </c>
      <c r="J186" s="74"/>
      <c r="K186" s="74"/>
      <c r="L186" s="74">
        <v>50515797</v>
      </c>
      <c r="M186" s="77">
        <v>67096210</v>
      </c>
    </row>
    <row r="187" spans="1:13" ht="24">
      <c r="A187" s="1"/>
      <c r="B187" s="1"/>
      <c r="C187" s="69" t="s">
        <v>5</v>
      </c>
      <c r="D187" s="70" t="s">
        <v>34</v>
      </c>
      <c r="E187" s="71" t="s">
        <v>35</v>
      </c>
      <c r="F187" s="70"/>
      <c r="G187" s="70" t="s">
        <v>295</v>
      </c>
      <c r="H187" s="72" t="s">
        <v>296</v>
      </c>
      <c r="I187" s="72" t="s">
        <v>216</v>
      </c>
      <c r="J187" s="74">
        <v>0</v>
      </c>
      <c r="K187" s="74">
        <v>0</v>
      </c>
      <c r="L187" s="74">
        <v>31986418</v>
      </c>
      <c r="M187" s="77">
        <v>35480597</v>
      </c>
    </row>
    <row r="188" spans="1:13" ht="24">
      <c r="A188" s="1"/>
      <c r="B188" s="1"/>
      <c r="C188" s="69" t="s">
        <v>5</v>
      </c>
      <c r="D188" s="70" t="s">
        <v>34</v>
      </c>
      <c r="E188" s="71" t="s">
        <v>35</v>
      </c>
      <c r="F188" s="70"/>
      <c r="G188" s="70" t="s">
        <v>295</v>
      </c>
      <c r="H188" s="72" t="s">
        <v>296</v>
      </c>
      <c r="I188" s="72" t="s">
        <v>217</v>
      </c>
      <c r="J188" s="74">
        <v>0</v>
      </c>
      <c r="K188" s="74">
        <v>0</v>
      </c>
      <c r="L188" s="74">
        <v>1</v>
      </c>
      <c r="M188" s="77">
        <f>M187/M186</f>
        <v>0.52880180564595225</v>
      </c>
    </row>
    <row r="189" spans="1:13" ht="24">
      <c r="A189" s="1"/>
      <c r="B189" s="1"/>
      <c r="C189" s="69"/>
      <c r="D189" s="70"/>
      <c r="E189" s="71"/>
      <c r="F189" s="70"/>
      <c r="G189" s="70"/>
      <c r="H189" s="83" t="s">
        <v>218</v>
      </c>
      <c r="I189" s="84"/>
      <c r="J189" s="85"/>
      <c r="K189" s="85">
        <v>0</v>
      </c>
      <c r="L189" s="85">
        <v>1</v>
      </c>
      <c r="M189" s="86">
        <f>M188-L188</f>
        <v>-0.47119819435404775</v>
      </c>
    </row>
    <row r="190" spans="1:13" ht="24">
      <c r="A190" s="1"/>
      <c r="B190" s="1"/>
      <c r="C190" s="69" t="s">
        <v>5</v>
      </c>
      <c r="D190" s="70" t="s">
        <v>34</v>
      </c>
      <c r="E190" s="71" t="s">
        <v>35</v>
      </c>
      <c r="F190" s="70"/>
      <c r="G190" s="70" t="s">
        <v>297</v>
      </c>
      <c r="H190" s="72" t="s">
        <v>298</v>
      </c>
      <c r="I190" s="73" t="s">
        <v>207</v>
      </c>
      <c r="J190" s="74">
        <v>95000</v>
      </c>
      <c r="K190" s="74">
        <v>115000</v>
      </c>
      <c r="L190" s="74">
        <v>100000</v>
      </c>
      <c r="M190" s="77">
        <v>101800</v>
      </c>
    </row>
    <row r="191" spans="1:13" ht="24">
      <c r="A191" s="1"/>
      <c r="B191" s="1"/>
      <c r="C191" s="69" t="s">
        <v>5</v>
      </c>
      <c r="D191" s="70" t="s">
        <v>34</v>
      </c>
      <c r="E191" s="71" t="s">
        <v>35</v>
      </c>
      <c r="F191" s="70"/>
      <c r="G191" s="70" t="s">
        <v>297</v>
      </c>
      <c r="H191" s="72" t="s">
        <v>298</v>
      </c>
      <c r="I191" s="72" t="s">
        <v>208</v>
      </c>
      <c r="J191" s="74">
        <v>526800000</v>
      </c>
      <c r="K191" s="74">
        <v>582250000</v>
      </c>
      <c r="L191" s="74">
        <v>677900000</v>
      </c>
      <c r="M191" s="77">
        <v>736979000</v>
      </c>
    </row>
    <row r="192" spans="1:13" ht="24">
      <c r="A192" s="1"/>
      <c r="B192" s="1"/>
      <c r="C192" s="69" t="s">
        <v>5</v>
      </c>
      <c r="D192" s="70" t="s">
        <v>34</v>
      </c>
      <c r="E192" s="71" t="s">
        <v>35</v>
      </c>
      <c r="F192" s="70"/>
      <c r="G192" s="70" t="s">
        <v>297</v>
      </c>
      <c r="H192" s="72" t="s">
        <v>298</v>
      </c>
      <c r="I192" s="72" t="s">
        <v>209</v>
      </c>
      <c r="J192" s="74">
        <v>5545</v>
      </c>
      <c r="K192" s="74">
        <v>5063</v>
      </c>
      <c r="L192" s="74">
        <v>6779</v>
      </c>
      <c r="M192" s="77">
        <f>M191/M190</f>
        <v>7239.4793713163062</v>
      </c>
    </row>
    <row r="193" spans="1:13" ht="24">
      <c r="A193" s="1"/>
      <c r="B193" s="1"/>
      <c r="C193" s="69"/>
      <c r="D193" s="70"/>
      <c r="E193" s="71"/>
      <c r="F193" s="70"/>
      <c r="G193" s="70"/>
      <c r="H193" s="78" t="s">
        <v>210</v>
      </c>
      <c r="I193" s="79"/>
      <c r="J193" s="80"/>
      <c r="K193" s="80">
        <v>-482</v>
      </c>
      <c r="L193" s="80">
        <v>1716</v>
      </c>
      <c r="M193" s="81">
        <f>M192-L192</f>
        <v>460.47937131630624</v>
      </c>
    </row>
    <row r="194" spans="1:13" ht="24">
      <c r="A194" s="1"/>
      <c r="B194" s="1"/>
      <c r="C194" s="69" t="s">
        <v>5</v>
      </c>
      <c r="D194" s="70" t="s">
        <v>34</v>
      </c>
      <c r="E194" s="71" t="s">
        <v>35</v>
      </c>
      <c r="F194" s="70"/>
      <c r="G194" s="70" t="s">
        <v>297</v>
      </c>
      <c r="H194" s="72" t="s">
        <v>298</v>
      </c>
      <c r="I194" s="73" t="s">
        <v>211</v>
      </c>
      <c r="J194" s="74">
        <v>95000</v>
      </c>
      <c r="K194" s="74">
        <v>115000</v>
      </c>
      <c r="L194" s="74">
        <v>100000</v>
      </c>
      <c r="M194" s="77">
        <v>106000</v>
      </c>
    </row>
    <row r="195" spans="1:13" ht="24">
      <c r="A195" s="1"/>
      <c r="B195" s="1"/>
      <c r="C195" s="69" t="s">
        <v>5</v>
      </c>
      <c r="D195" s="70" t="s">
        <v>34</v>
      </c>
      <c r="E195" s="71" t="s">
        <v>35</v>
      </c>
      <c r="F195" s="70"/>
      <c r="G195" s="70" t="s">
        <v>297</v>
      </c>
      <c r="H195" s="72" t="s">
        <v>298</v>
      </c>
      <c r="I195" s="72" t="s">
        <v>212</v>
      </c>
      <c r="J195" s="74">
        <v>498751767</v>
      </c>
      <c r="K195" s="74">
        <v>633536430</v>
      </c>
      <c r="L195" s="74">
        <v>732778537</v>
      </c>
      <c r="M195" s="77">
        <v>791615800</v>
      </c>
    </row>
    <row r="196" spans="1:13" ht="24">
      <c r="A196" s="1"/>
      <c r="B196" s="1"/>
      <c r="C196" s="69" t="s">
        <v>5</v>
      </c>
      <c r="D196" s="70" t="s">
        <v>34</v>
      </c>
      <c r="E196" s="71" t="s">
        <v>35</v>
      </c>
      <c r="F196" s="70"/>
      <c r="G196" s="70" t="s">
        <v>297</v>
      </c>
      <c r="H196" s="72" t="s">
        <v>298</v>
      </c>
      <c r="I196" s="72" t="s">
        <v>213</v>
      </c>
      <c r="J196" s="74">
        <v>5250</v>
      </c>
      <c r="K196" s="74">
        <v>5509</v>
      </c>
      <c r="L196" s="74">
        <v>7328</v>
      </c>
      <c r="M196" s="77">
        <f>M195/M194</f>
        <v>7468.07358490566</v>
      </c>
    </row>
    <row r="197" spans="1:13" ht="24">
      <c r="A197" s="1"/>
      <c r="B197" s="1"/>
      <c r="C197" s="69"/>
      <c r="D197" s="70"/>
      <c r="E197" s="71"/>
      <c r="F197" s="70"/>
      <c r="G197" s="70"/>
      <c r="H197" s="78" t="s">
        <v>214</v>
      </c>
      <c r="I197" s="79"/>
      <c r="J197" s="80"/>
      <c r="K197" s="80">
        <v>259</v>
      </c>
      <c r="L197" s="80">
        <v>1819</v>
      </c>
      <c r="M197" s="81">
        <f>M196-L196</f>
        <v>140.07358490566003</v>
      </c>
    </row>
    <row r="198" spans="1:13" ht="24">
      <c r="A198" s="1"/>
      <c r="B198" s="1"/>
      <c r="C198" s="69" t="s">
        <v>5</v>
      </c>
      <c r="D198" s="70" t="s">
        <v>34</v>
      </c>
      <c r="E198" s="71" t="s">
        <v>35</v>
      </c>
      <c r="F198" s="70"/>
      <c r="G198" s="70" t="s">
        <v>297</v>
      </c>
      <c r="H198" s="72" t="s">
        <v>298</v>
      </c>
      <c r="I198" s="73" t="s">
        <v>215</v>
      </c>
      <c r="J198" s="74">
        <v>70788</v>
      </c>
      <c r="K198" s="74">
        <v>103813</v>
      </c>
      <c r="L198" s="74">
        <v>111785</v>
      </c>
      <c r="M198" s="77">
        <v>105769</v>
      </c>
    </row>
    <row r="199" spans="1:13" ht="24">
      <c r="A199" s="1"/>
      <c r="B199" s="1"/>
      <c r="C199" s="69" t="s">
        <v>5</v>
      </c>
      <c r="D199" s="70" t="s">
        <v>34</v>
      </c>
      <c r="E199" s="71" t="s">
        <v>35</v>
      </c>
      <c r="F199" s="70"/>
      <c r="G199" s="70" t="s">
        <v>297</v>
      </c>
      <c r="H199" s="72" t="s">
        <v>298</v>
      </c>
      <c r="I199" s="72" t="s">
        <v>216</v>
      </c>
      <c r="J199" s="74">
        <v>497494390.00999999</v>
      </c>
      <c r="K199" s="74">
        <v>621271499.39999998</v>
      </c>
      <c r="L199" s="74">
        <v>718222429.72000003</v>
      </c>
      <c r="M199" s="77">
        <v>778271390</v>
      </c>
    </row>
    <row r="200" spans="1:13" ht="24">
      <c r="A200" s="1"/>
      <c r="B200" s="1"/>
      <c r="C200" s="69" t="s">
        <v>5</v>
      </c>
      <c r="D200" s="70" t="s">
        <v>34</v>
      </c>
      <c r="E200" s="71" t="s">
        <v>35</v>
      </c>
      <c r="F200" s="70"/>
      <c r="G200" s="70" t="s">
        <v>297</v>
      </c>
      <c r="H200" s="72" t="s">
        <v>298</v>
      </c>
      <c r="I200" s="72" t="s">
        <v>217</v>
      </c>
      <c r="J200" s="74">
        <v>7028</v>
      </c>
      <c r="K200" s="74">
        <v>5985</v>
      </c>
      <c r="L200" s="74">
        <v>6425</v>
      </c>
      <c r="M200" s="77">
        <f>M199/M198</f>
        <v>7358.2182870217175</v>
      </c>
    </row>
    <row r="201" spans="1:13" ht="24">
      <c r="A201" s="1"/>
      <c r="B201" s="1"/>
      <c r="C201" s="69"/>
      <c r="D201" s="70"/>
      <c r="E201" s="71"/>
      <c r="F201" s="70"/>
      <c r="G201" s="70"/>
      <c r="H201" s="83" t="s">
        <v>218</v>
      </c>
      <c r="I201" s="84"/>
      <c r="J201" s="85"/>
      <c r="K201" s="85">
        <v>-1043</v>
      </c>
      <c r="L201" s="85">
        <v>440</v>
      </c>
      <c r="M201" s="86">
        <f>M200-L200</f>
        <v>933.21828702171752</v>
      </c>
    </row>
    <row r="202" spans="1:13" ht="48">
      <c r="A202" s="1"/>
      <c r="B202" s="1"/>
      <c r="C202" s="69" t="s">
        <v>5</v>
      </c>
      <c r="D202" s="70" t="s">
        <v>34</v>
      </c>
      <c r="E202" s="71" t="s">
        <v>35</v>
      </c>
      <c r="F202" s="70"/>
      <c r="G202" s="70" t="s">
        <v>299</v>
      </c>
      <c r="H202" s="72" t="s">
        <v>359</v>
      </c>
      <c r="I202" s="73" t="s">
        <v>207</v>
      </c>
      <c r="J202" s="74">
        <v>600</v>
      </c>
      <c r="K202" s="74">
        <v>550</v>
      </c>
      <c r="L202" s="74">
        <v>550</v>
      </c>
      <c r="M202" s="77">
        <v>550</v>
      </c>
    </row>
    <row r="203" spans="1:13" ht="48">
      <c r="A203" s="1"/>
      <c r="B203" s="1"/>
      <c r="C203" s="69" t="s">
        <v>5</v>
      </c>
      <c r="D203" s="70" t="s">
        <v>34</v>
      </c>
      <c r="E203" s="71" t="s">
        <v>35</v>
      </c>
      <c r="F203" s="70"/>
      <c r="G203" s="70" t="s">
        <v>299</v>
      </c>
      <c r="H203" s="72" t="s">
        <v>359</v>
      </c>
      <c r="I203" s="72" t="s">
        <v>208</v>
      </c>
      <c r="J203" s="74">
        <v>33085000</v>
      </c>
      <c r="K203" s="74">
        <v>33000000</v>
      </c>
      <c r="L203" s="74">
        <v>34000000</v>
      </c>
      <c r="M203" s="77">
        <v>35000000</v>
      </c>
    </row>
    <row r="204" spans="1:13" ht="48">
      <c r="A204" s="1"/>
      <c r="B204" s="1"/>
      <c r="C204" s="69" t="s">
        <v>5</v>
      </c>
      <c r="D204" s="70" t="s">
        <v>34</v>
      </c>
      <c r="E204" s="71" t="s">
        <v>35</v>
      </c>
      <c r="F204" s="70"/>
      <c r="G204" s="70" t="s">
        <v>299</v>
      </c>
      <c r="H204" s="72" t="s">
        <v>359</v>
      </c>
      <c r="I204" s="72" t="s">
        <v>209</v>
      </c>
      <c r="J204" s="74">
        <v>55142</v>
      </c>
      <c r="K204" s="74">
        <v>60000</v>
      </c>
      <c r="L204" s="74">
        <v>61818</v>
      </c>
      <c r="M204" s="77">
        <f>M203/M202</f>
        <v>63636.36363636364</v>
      </c>
    </row>
    <row r="205" spans="1:13" ht="24">
      <c r="A205" s="1"/>
      <c r="B205" s="1"/>
      <c r="C205" s="69"/>
      <c r="D205" s="70"/>
      <c r="E205" s="71"/>
      <c r="F205" s="70"/>
      <c r="G205" s="70"/>
      <c r="H205" s="78" t="s">
        <v>210</v>
      </c>
      <c r="I205" s="79"/>
      <c r="J205" s="80"/>
      <c r="K205" s="80">
        <v>4858</v>
      </c>
      <c r="L205" s="80">
        <v>1818</v>
      </c>
      <c r="M205" s="81">
        <f>M204-L204</f>
        <v>1818.3636363636397</v>
      </c>
    </row>
    <row r="206" spans="1:13" ht="48">
      <c r="A206" s="1"/>
      <c r="B206" s="1"/>
      <c r="C206" s="69" t="s">
        <v>5</v>
      </c>
      <c r="D206" s="70" t="s">
        <v>34</v>
      </c>
      <c r="E206" s="71" t="s">
        <v>35</v>
      </c>
      <c r="F206" s="70"/>
      <c r="G206" s="70" t="s">
        <v>299</v>
      </c>
      <c r="H206" s="72" t="s">
        <v>359</v>
      </c>
      <c r="I206" s="73" t="s">
        <v>211</v>
      </c>
      <c r="J206" s="74">
        <v>600</v>
      </c>
      <c r="K206" s="74">
        <v>550</v>
      </c>
      <c r="L206" s="74">
        <v>550</v>
      </c>
      <c r="M206" s="77">
        <v>0</v>
      </c>
    </row>
    <row r="207" spans="1:13" ht="48">
      <c r="A207" s="1"/>
      <c r="B207" s="1"/>
      <c r="C207" s="69" t="s">
        <v>5</v>
      </c>
      <c r="D207" s="70" t="s">
        <v>34</v>
      </c>
      <c r="E207" s="71" t="s">
        <v>35</v>
      </c>
      <c r="F207" s="70"/>
      <c r="G207" s="70" t="s">
        <v>299</v>
      </c>
      <c r="H207" s="72" t="s">
        <v>359</v>
      </c>
      <c r="I207" s="72" t="s">
        <v>212</v>
      </c>
      <c r="J207" s="74">
        <v>33085000</v>
      </c>
      <c r="K207" s="74">
        <v>33000000</v>
      </c>
      <c r="L207" s="74">
        <v>0</v>
      </c>
      <c r="M207" s="77">
        <v>0</v>
      </c>
    </row>
    <row r="208" spans="1:13" ht="48">
      <c r="A208" s="1"/>
      <c r="B208" s="1"/>
      <c r="C208" s="69" t="s">
        <v>5</v>
      </c>
      <c r="D208" s="70" t="s">
        <v>34</v>
      </c>
      <c r="E208" s="71" t="s">
        <v>35</v>
      </c>
      <c r="F208" s="70"/>
      <c r="G208" s="70" t="s">
        <v>299</v>
      </c>
      <c r="H208" s="72" t="s">
        <v>359</v>
      </c>
      <c r="I208" s="72" t="s">
        <v>213</v>
      </c>
      <c r="J208" s="74">
        <v>55142</v>
      </c>
      <c r="K208" s="74">
        <v>60000</v>
      </c>
      <c r="L208" s="74">
        <v>0</v>
      </c>
      <c r="M208" s="77">
        <v>0</v>
      </c>
    </row>
    <row r="209" spans="1:13" ht="24">
      <c r="A209" s="1"/>
      <c r="B209" s="1"/>
      <c r="C209" s="69"/>
      <c r="D209" s="70"/>
      <c r="E209" s="71"/>
      <c r="F209" s="70"/>
      <c r="G209" s="70"/>
      <c r="H209" s="78" t="s">
        <v>214</v>
      </c>
      <c r="I209" s="79"/>
      <c r="J209" s="80"/>
      <c r="K209" s="80">
        <v>4858</v>
      </c>
      <c r="L209" s="80">
        <v>-60000</v>
      </c>
      <c r="M209" s="81">
        <f>M208-L208</f>
        <v>0</v>
      </c>
    </row>
    <row r="210" spans="1:13" ht="48">
      <c r="A210" s="1"/>
      <c r="B210" s="1"/>
      <c r="C210" s="69" t="s">
        <v>5</v>
      </c>
      <c r="D210" s="70" t="s">
        <v>34</v>
      </c>
      <c r="E210" s="71" t="s">
        <v>35</v>
      </c>
      <c r="F210" s="70"/>
      <c r="G210" s="70" t="s">
        <v>299</v>
      </c>
      <c r="H210" s="72" t="s">
        <v>359</v>
      </c>
      <c r="I210" s="73" t="s">
        <v>215</v>
      </c>
      <c r="J210" s="74">
        <v>550</v>
      </c>
      <c r="K210" s="74">
        <v>560</v>
      </c>
      <c r="L210" s="74"/>
      <c r="M210" s="77">
        <v>0</v>
      </c>
    </row>
    <row r="211" spans="1:13" ht="48">
      <c r="A211" s="1"/>
      <c r="B211" s="1"/>
      <c r="C211" s="69" t="s">
        <v>5</v>
      </c>
      <c r="D211" s="70" t="s">
        <v>34</v>
      </c>
      <c r="E211" s="71" t="s">
        <v>35</v>
      </c>
      <c r="F211" s="70"/>
      <c r="G211" s="70" t="s">
        <v>299</v>
      </c>
      <c r="H211" s="72" t="s">
        <v>359</v>
      </c>
      <c r="I211" s="72" t="s">
        <v>216</v>
      </c>
      <c r="J211" s="74">
        <v>33072000</v>
      </c>
      <c r="K211" s="74">
        <v>32880000</v>
      </c>
      <c r="L211" s="74">
        <v>0</v>
      </c>
      <c r="M211" s="77">
        <v>0</v>
      </c>
    </row>
    <row r="212" spans="1:13" ht="48">
      <c r="A212" s="1"/>
      <c r="B212" s="1"/>
      <c r="C212" s="69" t="s">
        <v>5</v>
      </c>
      <c r="D212" s="70" t="s">
        <v>34</v>
      </c>
      <c r="E212" s="71" t="s">
        <v>35</v>
      </c>
      <c r="F212" s="70"/>
      <c r="G212" s="70" t="s">
        <v>299</v>
      </c>
      <c r="H212" s="72" t="s">
        <v>359</v>
      </c>
      <c r="I212" s="72" t="s">
        <v>217</v>
      </c>
      <c r="J212" s="74">
        <v>60131</v>
      </c>
      <c r="K212" s="74">
        <v>58714</v>
      </c>
      <c r="L212" s="74">
        <v>0</v>
      </c>
      <c r="M212" s="77">
        <v>0</v>
      </c>
    </row>
    <row r="213" spans="1:13" ht="24">
      <c r="A213" s="1"/>
      <c r="B213" s="1"/>
      <c r="C213" s="69"/>
      <c r="D213" s="70"/>
      <c r="E213" s="71"/>
      <c r="F213" s="70"/>
      <c r="G213" s="70"/>
      <c r="H213" s="83" t="s">
        <v>218</v>
      </c>
      <c r="I213" s="84"/>
      <c r="J213" s="85"/>
      <c r="K213" s="85">
        <v>-1417</v>
      </c>
      <c r="L213" s="85">
        <v>-58714</v>
      </c>
      <c r="M213" s="86">
        <f>M212-L212</f>
        <v>0</v>
      </c>
    </row>
    <row r="214" spans="1:13" ht="36">
      <c r="A214" s="1"/>
      <c r="B214" s="1"/>
      <c r="C214" s="69" t="s">
        <v>5</v>
      </c>
      <c r="D214" s="70" t="s">
        <v>34</v>
      </c>
      <c r="E214" s="71" t="s">
        <v>35</v>
      </c>
      <c r="F214" s="70"/>
      <c r="G214" s="70" t="s">
        <v>301</v>
      </c>
      <c r="H214" s="72" t="s">
        <v>361</v>
      </c>
      <c r="I214" s="73" t="s">
        <v>207</v>
      </c>
      <c r="J214" s="74">
        <v>1400</v>
      </c>
      <c r="K214" s="74">
        <v>1900</v>
      </c>
      <c r="L214" s="74">
        <v>1200</v>
      </c>
      <c r="M214" s="77">
        <v>1100</v>
      </c>
    </row>
    <row r="215" spans="1:13" ht="36">
      <c r="A215" s="1"/>
      <c r="B215" s="1"/>
      <c r="C215" s="69" t="s">
        <v>5</v>
      </c>
      <c r="D215" s="70" t="s">
        <v>34</v>
      </c>
      <c r="E215" s="71" t="s">
        <v>35</v>
      </c>
      <c r="F215" s="70"/>
      <c r="G215" s="70" t="s">
        <v>301</v>
      </c>
      <c r="H215" s="72" t="s">
        <v>361</v>
      </c>
      <c r="I215" s="72" t="s">
        <v>208</v>
      </c>
      <c r="J215" s="74">
        <v>18000000</v>
      </c>
      <c r="K215" s="74">
        <v>20000000</v>
      </c>
      <c r="L215" s="74">
        <v>20000000</v>
      </c>
      <c r="M215" s="77">
        <v>20000000</v>
      </c>
    </row>
    <row r="216" spans="1:13" ht="36">
      <c r="A216" s="1"/>
      <c r="B216" s="1"/>
      <c r="C216" s="69" t="s">
        <v>5</v>
      </c>
      <c r="D216" s="70" t="s">
        <v>34</v>
      </c>
      <c r="E216" s="71" t="s">
        <v>35</v>
      </c>
      <c r="F216" s="70"/>
      <c r="G216" s="70" t="s">
        <v>301</v>
      </c>
      <c r="H216" s="72" t="s">
        <v>361</v>
      </c>
      <c r="I216" s="72" t="s">
        <v>209</v>
      </c>
      <c r="J216" s="74">
        <v>12857</v>
      </c>
      <c r="K216" s="74">
        <v>10526</v>
      </c>
      <c r="L216" s="74">
        <v>16667</v>
      </c>
      <c r="M216" s="77">
        <f>M215/M214</f>
        <v>18181.81818181818</v>
      </c>
    </row>
    <row r="217" spans="1:13" ht="24">
      <c r="A217" s="1"/>
      <c r="B217" s="1"/>
      <c r="C217" s="69"/>
      <c r="D217" s="70"/>
      <c r="E217" s="71"/>
      <c r="F217" s="70"/>
      <c r="G217" s="70"/>
      <c r="H217" s="78" t="s">
        <v>210</v>
      </c>
      <c r="I217" s="79"/>
      <c r="J217" s="80"/>
      <c r="K217" s="80">
        <v>-2331</v>
      </c>
      <c r="L217" s="80">
        <v>6141</v>
      </c>
      <c r="M217" s="81">
        <f>M216-L216</f>
        <v>1514.8181818181802</v>
      </c>
    </row>
    <row r="218" spans="1:13" ht="36">
      <c r="A218" s="1"/>
      <c r="B218" s="1"/>
      <c r="C218" s="69" t="s">
        <v>5</v>
      </c>
      <c r="D218" s="70" t="s">
        <v>34</v>
      </c>
      <c r="E218" s="71" t="s">
        <v>35</v>
      </c>
      <c r="F218" s="70"/>
      <c r="G218" s="70" t="s">
        <v>301</v>
      </c>
      <c r="H218" s="72" t="s">
        <v>361</v>
      </c>
      <c r="I218" s="73" t="s">
        <v>211</v>
      </c>
      <c r="J218" s="74">
        <v>1400</v>
      </c>
      <c r="K218" s="74">
        <v>1900</v>
      </c>
      <c r="L218" s="74">
        <v>1000</v>
      </c>
      <c r="M218" s="77">
        <v>1375</v>
      </c>
    </row>
    <row r="219" spans="1:13" ht="36">
      <c r="A219" s="1"/>
      <c r="B219" s="1"/>
      <c r="C219" s="69" t="s">
        <v>5</v>
      </c>
      <c r="D219" s="70" t="s">
        <v>34</v>
      </c>
      <c r="E219" s="71" t="s">
        <v>35</v>
      </c>
      <c r="F219" s="70"/>
      <c r="G219" s="70" t="s">
        <v>301</v>
      </c>
      <c r="H219" s="72" t="s">
        <v>361</v>
      </c>
      <c r="I219" s="72" t="s">
        <v>212</v>
      </c>
      <c r="J219" s="74">
        <v>13800000</v>
      </c>
      <c r="K219" s="74">
        <v>20000000</v>
      </c>
      <c r="L219" s="74">
        <v>20000000</v>
      </c>
      <c r="M219" s="77">
        <v>25000000</v>
      </c>
    </row>
    <row r="220" spans="1:13" ht="36">
      <c r="A220" s="1"/>
      <c r="B220" s="1"/>
      <c r="C220" s="69" t="s">
        <v>5</v>
      </c>
      <c r="D220" s="70" t="s">
        <v>34</v>
      </c>
      <c r="E220" s="71" t="s">
        <v>35</v>
      </c>
      <c r="F220" s="70"/>
      <c r="G220" s="70" t="s">
        <v>301</v>
      </c>
      <c r="H220" s="72" t="s">
        <v>361</v>
      </c>
      <c r="I220" s="72" t="s">
        <v>213</v>
      </c>
      <c r="J220" s="74">
        <v>9857</v>
      </c>
      <c r="K220" s="74">
        <v>10526</v>
      </c>
      <c r="L220" s="74">
        <v>20000</v>
      </c>
      <c r="M220" s="77">
        <f>M219/M218</f>
        <v>18181.81818181818</v>
      </c>
    </row>
    <row r="221" spans="1:13" ht="24">
      <c r="A221" s="1"/>
      <c r="B221" s="1"/>
      <c r="C221" s="69"/>
      <c r="D221" s="70"/>
      <c r="E221" s="71"/>
      <c r="F221" s="70"/>
      <c r="G221" s="70"/>
      <c r="H221" s="78" t="s">
        <v>214</v>
      </c>
      <c r="I221" s="79"/>
      <c r="J221" s="80"/>
      <c r="K221" s="80">
        <v>669</v>
      </c>
      <c r="L221" s="80">
        <v>9474</v>
      </c>
      <c r="M221" s="81">
        <f>M220-L220</f>
        <v>-1818.1818181818198</v>
      </c>
    </row>
    <row r="222" spans="1:13" ht="36">
      <c r="A222" s="1"/>
      <c r="B222" s="1"/>
      <c r="C222" s="69" t="s">
        <v>5</v>
      </c>
      <c r="D222" s="70" t="s">
        <v>34</v>
      </c>
      <c r="E222" s="71" t="s">
        <v>35</v>
      </c>
      <c r="F222" s="70"/>
      <c r="G222" s="70" t="s">
        <v>301</v>
      </c>
      <c r="H222" s="72" t="s">
        <v>361</v>
      </c>
      <c r="I222" s="73" t="s">
        <v>215</v>
      </c>
      <c r="J222" s="74">
        <v>158</v>
      </c>
      <c r="K222" s="74">
        <v>324</v>
      </c>
      <c r="L222" s="74">
        <v>798</v>
      </c>
      <c r="M222" s="77">
        <v>1384</v>
      </c>
    </row>
    <row r="223" spans="1:13" ht="36">
      <c r="A223" s="1"/>
      <c r="B223" s="1"/>
      <c r="C223" s="69" t="s">
        <v>5</v>
      </c>
      <c r="D223" s="70" t="s">
        <v>34</v>
      </c>
      <c r="E223" s="71" t="s">
        <v>35</v>
      </c>
      <c r="F223" s="70"/>
      <c r="G223" s="70" t="s">
        <v>301</v>
      </c>
      <c r="H223" s="72" t="s">
        <v>361</v>
      </c>
      <c r="I223" s="72" t="s">
        <v>216</v>
      </c>
      <c r="J223" s="74">
        <v>13770179</v>
      </c>
      <c r="K223" s="74">
        <v>19997941</v>
      </c>
      <c r="L223" s="74">
        <v>19992000</v>
      </c>
      <c r="M223" s="77">
        <v>24034809</v>
      </c>
    </row>
    <row r="224" spans="1:13" ht="36">
      <c r="A224" s="1"/>
      <c r="B224" s="1"/>
      <c r="C224" s="69" t="s">
        <v>5</v>
      </c>
      <c r="D224" s="70" t="s">
        <v>34</v>
      </c>
      <c r="E224" s="71" t="s">
        <v>35</v>
      </c>
      <c r="F224" s="70"/>
      <c r="G224" s="70" t="s">
        <v>301</v>
      </c>
      <c r="H224" s="72" t="s">
        <v>361</v>
      </c>
      <c r="I224" s="72" t="s">
        <v>217</v>
      </c>
      <c r="J224" s="74">
        <v>87153</v>
      </c>
      <c r="K224" s="74">
        <v>61722</v>
      </c>
      <c r="L224" s="74">
        <v>25053</v>
      </c>
      <c r="M224" s="77">
        <f>M223/M222</f>
        <v>17366.191473988438</v>
      </c>
    </row>
    <row r="225" spans="1:13" ht="24">
      <c r="A225" s="1"/>
      <c r="B225" s="1"/>
      <c r="C225" s="69"/>
      <c r="D225" s="70"/>
      <c r="E225" s="71"/>
      <c r="F225" s="70"/>
      <c r="G225" s="70"/>
      <c r="H225" s="83" t="s">
        <v>218</v>
      </c>
      <c r="I225" s="84"/>
      <c r="J225" s="85"/>
      <c r="K225" s="85">
        <v>-25431</v>
      </c>
      <c r="L225" s="85">
        <v>-36669</v>
      </c>
      <c r="M225" s="86">
        <f>M224-L224</f>
        <v>-7686.8085260115622</v>
      </c>
    </row>
    <row r="226" spans="1:13" ht="36">
      <c r="A226" s="1"/>
      <c r="B226" s="1"/>
      <c r="C226" s="69" t="s">
        <v>5</v>
      </c>
      <c r="D226" s="70" t="s">
        <v>34</v>
      </c>
      <c r="E226" s="71" t="s">
        <v>35</v>
      </c>
      <c r="F226" s="70"/>
      <c r="G226" s="70" t="s">
        <v>374</v>
      </c>
      <c r="H226" s="72" t="s">
        <v>375</v>
      </c>
      <c r="I226" s="73" t="s">
        <v>207</v>
      </c>
      <c r="J226" s="74">
        <v>115</v>
      </c>
      <c r="K226" s="74">
        <v>0</v>
      </c>
      <c r="L226" s="74">
        <v>0</v>
      </c>
      <c r="M226" s="77">
        <v>0</v>
      </c>
    </row>
    <row r="227" spans="1:13" ht="36">
      <c r="A227" s="1"/>
      <c r="B227" s="1"/>
      <c r="C227" s="69" t="s">
        <v>5</v>
      </c>
      <c r="D227" s="70" t="s">
        <v>34</v>
      </c>
      <c r="E227" s="71" t="s">
        <v>35</v>
      </c>
      <c r="F227" s="70"/>
      <c r="G227" s="70" t="s">
        <v>374</v>
      </c>
      <c r="H227" s="72" t="s">
        <v>375</v>
      </c>
      <c r="I227" s="72" t="s">
        <v>208</v>
      </c>
      <c r="J227" s="74">
        <v>29509000</v>
      </c>
      <c r="K227" s="74">
        <v>0</v>
      </c>
      <c r="L227" s="74">
        <v>0</v>
      </c>
      <c r="M227" s="77">
        <v>0</v>
      </c>
    </row>
    <row r="228" spans="1:13" ht="36">
      <c r="A228" s="1"/>
      <c r="B228" s="1"/>
      <c r="C228" s="69" t="s">
        <v>5</v>
      </c>
      <c r="D228" s="70" t="s">
        <v>34</v>
      </c>
      <c r="E228" s="71" t="s">
        <v>35</v>
      </c>
      <c r="F228" s="70"/>
      <c r="G228" s="70" t="s">
        <v>374</v>
      </c>
      <c r="H228" s="72" t="s">
        <v>375</v>
      </c>
      <c r="I228" s="72" t="s">
        <v>209</v>
      </c>
      <c r="J228" s="74">
        <v>256600</v>
      </c>
      <c r="K228" s="74"/>
      <c r="L228" s="74"/>
      <c r="M228" s="77">
        <v>0</v>
      </c>
    </row>
    <row r="229" spans="1:13" ht="24">
      <c r="A229" s="1"/>
      <c r="B229" s="1"/>
      <c r="C229" s="69"/>
      <c r="D229" s="70"/>
      <c r="E229" s="71"/>
      <c r="F229" s="70"/>
      <c r="G229" s="70"/>
      <c r="H229" s="78" t="s">
        <v>210</v>
      </c>
      <c r="I229" s="79"/>
      <c r="J229" s="80"/>
      <c r="K229" s="80"/>
      <c r="L229" s="80"/>
      <c r="M229" s="81"/>
    </row>
    <row r="230" spans="1:13" ht="36">
      <c r="A230" s="1"/>
      <c r="B230" s="1"/>
      <c r="C230" s="69" t="s">
        <v>5</v>
      </c>
      <c r="D230" s="70" t="s">
        <v>34</v>
      </c>
      <c r="E230" s="71" t="s">
        <v>35</v>
      </c>
      <c r="F230" s="70"/>
      <c r="G230" s="70" t="s">
        <v>374</v>
      </c>
      <c r="H230" s="72" t="s">
        <v>375</v>
      </c>
      <c r="I230" s="73" t="s">
        <v>211</v>
      </c>
      <c r="J230" s="74">
        <v>115</v>
      </c>
      <c r="K230" s="74">
        <v>0</v>
      </c>
      <c r="L230" s="74">
        <v>0</v>
      </c>
      <c r="M230" s="77"/>
    </row>
    <row r="231" spans="1:13" ht="36">
      <c r="A231" s="1"/>
      <c r="B231" s="1"/>
      <c r="C231" s="69" t="s">
        <v>5</v>
      </c>
      <c r="D231" s="70" t="s">
        <v>34</v>
      </c>
      <c r="E231" s="71" t="s">
        <v>35</v>
      </c>
      <c r="F231" s="70"/>
      <c r="G231" s="70" t="s">
        <v>374</v>
      </c>
      <c r="H231" s="72" t="s">
        <v>375</v>
      </c>
      <c r="I231" s="72" t="s">
        <v>212</v>
      </c>
      <c r="J231" s="74">
        <v>26509000</v>
      </c>
      <c r="K231" s="74">
        <v>0</v>
      </c>
      <c r="L231" s="74">
        <v>0</v>
      </c>
      <c r="M231" s="77">
        <v>0</v>
      </c>
    </row>
    <row r="232" spans="1:13" ht="36">
      <c r="A232" s="1"/>
      <c r="B232" s="1"/>
      <c r="C232" s="69" t="s">
        <v>5</v>
      </c>
      <c r="D232" s="70" t="s">
        <v>34</v>
      </c>
      <c r="E232" s="71" t="s">
        <v>35</v>
      </c>
      <c r="F232" s="70"/>
      <c r="G232" s="70" t="s">
        <v>374</v>
      </c>
      <c r="H232" s="72" t="s">
        <v>375</v>
      </c>
      <c r="I232" s="72" t="s">
        <v>213</v>
      </c>
      <c r="J232" s="74">
        <v>230513</v>
      </c>
      <c r="K232" s="74"/>
      <c r="L232" s="74"/>
      <c r="M232" s="77">
        <v>0</v>
      </c>
    </row>
    <row r="233" spans="1:13" ht="24">
      <c r="A233" s="1"/>
      <c r="B233" s="1"/>
      <c r="C233" s="69"/>
      <c r="D233" s="70"/>
      <c r="E233" s="71"/>
      <c r="F233" s="70"/>
      <c r="G233" s="70"/>
      <c r="H233" s="78" t="s">
        <v>214</v>
      </c>
      <c r="I233" s="79"/>
      <c r="J233" s="80"/>
      <c r="K233" s="80"/>
      <c r="L233" s="80"/>
      <c r="M233" s="81"/>
    </row>
    <row r="234" spans="1:13" ht="36">
      <c r="A234" s="1"/>
      <c r="B234" s="1"/>
      <c r="C234" s="69" t="s">
        <v>5</v>
      </c>
      <c r="D234" s="70" t="s">
        <v>34</v>
      </c>
      <c r="E234" s="71" t="s">
        <v>35</v>
      </c>
      <c r="F234" s="70"/>
      <c r="G234" s="70" t="s">
        <v>374</v>
      </c>
      <c r="H234" s="72" t="s">
        <v>375</v>
      </c>
      <c r="I234" s="73" t="s">
        <v>215</v>
      </c>
      <c r="J234" s="74"/>
      <c r="K234" s="74"/>
      <c r="L234" s="74"/>
      <c r="M234" s="77"/>
    </row>
    <row r="235" spans="1:13" ht="36">
      <c r="A235" s="1"/>
      <c r="B235" s="1"/>
      <c r="C235" s="69" t="s">
        <v>5</v>
      </c>
      <c r="D235" s="70" t="s">
        <v>34</v>
      </c>
      <c r="E235" s="71" t="s">
        <v>35</v>
      </c>
      <c r="F235" s="70"/>
      <c r="G235" s="70" t="s">
        <v>374</v>
      </c>
      <c r="H235" s="72" t="s">
        <v>375</v>
      </c>
      <c r="I235" s="72" t="s">
        <v>216</v>
      </c>
      <c r="J235" s="74">
        <v>26274804</v>
      </c>
      <c r="K235" s="74">
        <v>0</v>
      </c>
      <c r="L235" s="74">
        <v>0</v>
      </c>
      <c r="M235" s="77">
        <v>0</v>
      </c>
    </row>
    <row r="236" spans="1:13" ht="36">
      <c r="A236" s="1"/>
      <c r="B236" s="1"/>
      <c r="C236" s="69" t="s">
        <v>5</v>
      </c>
      <c r="D236" s="70" t="s">
        <v>34</v>
      </c>
      <c r="E236" s="71" t="s">
        <v>35</v>
      </c>
      <c r="F236" s="70"/>
      <c r="G236" s="70" t="s">
        <v>374</v>
      </c>
      <c r="H236" s="72" t="s">
        <v>375</v>
      </c>
      <c r="I236" s="72" t="s">
        <v>217</v>
      </c>
      <c r="J236" s="74">
        <v>26274804</v>
      </c>
      <c r="K236" s="74">
        <v>0</v>
      </c>
      <c r="L236" s="74">
        <v>0</v>
      </c>
      <c r="M236" s="77">
        <v>0</v>
      </c>
    </row>
    <row r="237" spans="1:13" ht="24">
      <c r="A237" s="1"/>
      <c r="B237" s="1"/>
      <c r="C237" s="69"/>
      <c r="D237" s="70"/>
      <c r="E237" s="71"/>
      <c r="F237" s="70"/>
      <c r="G237" s="70"/>
      <c r="H237" s="83" t="s">
        <v>218</v>
      </c>
      <c r="I237" s="84"/>
      <c r="J237" s="85"/>
      <c r="K237" s="85">
        <v>-26274804</v>
      </c>
      <c r="L237" s="85">
        <v>0</v>
      </c>
      <c r="M237" s="86">
        <v>0</v>
      </c>
    </row>
    <row r="238" spans="1:13" ht="24">
      <c r="A238" s="1"/>
      <c r="B238" s="1"/>
      <c r="C238" s="69" t="s">
        <v>5</v>
      </c>
      <c r="D238" s="70" t="s">
        <v>34</v>
      </c>
      <c r="E238" s="71" t="s">
        <v>35</v>
      </c>
      <c r="F238" s="70"/>
      <c r="G238" s="70" t="s">
        <v>303</v>
      </c>
      <c r="H238" s="72" t="s">
        <v>304</v>
      </c>
      <c r="I238" s="73" t="s">
        <v>207</v>
      </c>
      <c r="J238" s="74"/>
      <c r="K238" s="74"/>
      <c r="L238" s="74">
        <v>0</v>
      </c>
      <c r="M238" s="77">
        <v>1</v>
      </c>
    </row>
    <row r="239" spans="1:13" ht="24">
      <c r="A239" s="1"/>
      <c r="B239" s="1"/>
      <c r="C239" s="69" t="s">
        <v>5</v>
      </c>
      <c r="D239" s="70" t="s">
        <v>34</v>
      </c>
      <c r="E239" s="71" t="s">
        <v>35</v>
      </c>
      <c r="F239" s="70"/>
      <c r="G239" s="70" t="s">
        <v>303</v>
      </c>
      <c r="H239" s="72" t="s">
        <v>304</v>
      </c>
      <c r="I239" s="72" t="s">
        <v>208</v>
      </c>
      <c r="J239" s="74">
        <v>0</v>
      </c>
      <c r="K239" s="74">
        <v>0</v>
      </c>
      <c r="L239" s="74">
        <v>0</v>
      </c>
      <c r="M239" s="77">
        <v>14198316</v>
      </c>
    </row>
    <row r="240" spans="1:13" ht="24">
      <c r="A240" s="1"/>
      <c r="B240" s="1"/>
      <c r="C240" s="69" t="s">
        <v>5</v>
      </c>
      <c r="D240" s="70" t="s">
        <v>34</v>
      </c>
      <c r="E240" s="71" t="s">
        <v>35</v>
      </c>
      <c r="F240" s="70"/>
      <c r="G240" s="70" t="s">
        <v>303</v>
      </c>
      <c r="H240" s="72" t="s">
        <v>304</v>
      </c>
      <c r="I240" s="72" t="s">
        <v>209</v>
      </c>
      <c r="J240" s="74">
        <v>0</v>
      </c>
      <c r="K240" s="74">
        <v>0</v>
      </c>
      <c r="L240" s="74"/>
      <c r="M240" s="77">
        <f>M239/M238</f>
        <v>14198316</v>
      </c>
    </row>
    <row r="241" spans="1:13" ht="24">
      <c r="A241" s="1"/>
      <c r="B241" s="1"/>
      <c r="C241" s="69"/>
      <c r="D241" s="70"/>
      <c r="E241" s="71"/>
      <c r="F241" s="70"/>
      <c r="G241" s="70"/>
      <c r="H241" s="78" t="s">
        <v>210</v>
      </c>
      <c r="I241" s="79"/>
      <c r="J241" s="80"/>
      <c r="K241" s="80">
        <v>0</v>
      </c>
      <c r="L241" s="80"/>
      <c r="M241" s="81">
        <f>M240-L240</f>
        <v>14198316</v>
      </c>
    </row>
    <row r="242" spans="1:13" ht="24">
      <c r="A242" s="1"/>
      <c r="B242" s="1"/>
      <c r="C242" s="69" t="s">
        <v>5</v>
      </c>
      <c r="D242" s="70" t="s">
        <v>34</v>
      </c>
      <c r="E242" s="71" t="s">
        <v>35</v>
      </c>
      <c r="F242" s="70"/>
      <c r="G242" s="70" t="s">
        <v>303</v>
      </c>
      <c r="H242" s="72" t="s">
        <v>304</v>
      </c>
      <c r="I242" s="73" t="s">
        <v>211</v>
      </c>
      <c r="J242" s="74"/>
      <c r="K242" s="74"/>
      <c r="L242" s="74">
        <v>0</v>
      </c>
      <c r="M242" s="77">
        <v>1</v>
      </c>
    </row>
    <row r="243" spans="1:13" ht="24">
      <c r="A243" s="1"/>
      <c r="B243" s="1"/>
      <c r="C243" s="69" t="s">
        <v>5</v>
      </c>
      <c r="D243" s="70" t="s">
        <v>34</v>
      </c>
      <c r="E243" s="71" t="s">
        <v>35</v>
      </c>
      <c r="F243" s="70"/>
      <c r="G243" s="70" t="s">
        <v>303</v>
      </c>
      <c r="H243" s="72" t="s">
        <v>304</v>
      </c>
      <c r="I243" s="72" t="s">
        <v>212</v>
      </c>
      <c r="J243" s="74">
        <v>0</v>
      </c>
      <c r="K243" s="74">
        <v>0</v>
      </c>
      <c r="L243" s="74">
        <v>4900000</v>
      </c>
      <c r="M243" s="77">
        <v>14198316</v>
      </c>
    </row>
    <row r="244" spans="1:13" ht="24">
      <c r="A244" s="1"/>
      <c r="B244" s="1"/>
      <c r="C244" s="69" t="s">
        <v>5</v>
      </c>
      <c r="D244" s="70" t="s">
        <v>34</v>
      </c>
      <c r="E244" s="71" t="s">
        <v>35</v>
      </c>
      <c r="F244" s="70"/>
      <c r="G244" s="70" t="s">
        <v>303</v>
      </c>
      <c r="H244" s="72" t="s">
        <v>304</v>
      </c>
      <c r="I244" s="72" t="s">
        <v>213</v>
      </c>
      <c r="J244" s="74">
        <v>0</v>
      </c>
      <c r="K244" s="74">
        <v>0</v>
      </c>
      <c r="L244" s="74"/>
      <c r="M244" s="77">
        <f>M243/M242</f>
        <v>14198316</v>
      </c>
    </row>
    <row r="245" spans="1:13" ht="24">
      <c r="A245" s="1"/>
      <c r="B245" s="1"/>
      <c r="C245" s="69"/>
      <c r="D245" s="70"/>
      <c r="E245" s="71"/>
      <c r="F245" s="70"/>
      <c r="G245" s="70"/>
      <c r="H245" s="78" t="s">
        <v>214</v>
      </c>
      <c r="I245" s="79"/>
      <c r="J245" s="80"/>
      <c r="K245" s="80">
        <v>0</v>
      </c>
      <c r="L245" s="80"/>
      <c r="M245" s="81">
        <f>M244-L244</f>
        <v>14198316</v>
      </c>
    </row>
    <row r="246" spans="1:13" ht="24">
      <c r="A246" s="1"/>
      <c r="B246" s="1"/>
      <c r="C246" s="69" t="s">
        <v>5</v>
      </c>
      <c r="D246" s="70" t="s">
        <v>34</v>
      </c>
      <c r="E246" s="71" t="s">
        <v>35</v>
      </c>
      <c r="F246" s="70"/>
      <c r="G246" s="70" t="s">
        <v>303</v>
      </c>
      <c r="H246" s="72" t="s">
        <v>304</v>
      </c>
      <c r="I246" s="73" t="s">
        <v>215</v>
      </c>
      <c r="J246" s="74"/>
      <c r="K246" s="74"/>
      <c r="L246" s="74">
        <v>1</v>
      </c>
      <c r="M246" s="77">
        <v>1</v>
      </c>
    </row>
    <row r="247" spans="1:13" ht="24">
      <c r="A247" s="1"/>
      <c r="B247" s="1"/>
      <c r="C247" s="69" t="s">
        <v>5</v>
      </c>
      <c r="D247" s="70" t="s">
        <v>34</v>
      </c>
      <c r="E247" s="71" t="s">
        <v>35</v>
      </c>
      <c r="F247" s="70"/>
      <c r="G247" s="70" t="s">
        <v>303</v>
      </c>
      <c r="H247" s="72" t="s">
        <v>304</v>
      </c>
      <c r="I247" s="72" t="s">
        <v>216</v>
      </c>
      <c r="J247" s="74">
        <v>0</v>
      </c>
      <c r="K247" s="74">
        <v>0</v>
      </c>
      <c r="L247" s="74">
        <v>4900000</v>
      </c>
      <c r="M247" s="77">
        <v>14195548</v>
      </c>
    </row>
    <row r="248" spans="1:13" ht="24">
      <c r="A248" s="1"/>
      <c r="B248" s="1"/>
      <c r="C248" s="69" t="s">
        <v>5</v>
      </c>
      <c r="D248" s="70" t="s">
        <v>34</v>
      </c>
      <c r="E248" s="71" t="s">
        <v>35</v>
      </c>
      <c r="F248" s="70"/>
      <c r="G248" s="70" t="s">
        <v>303</v>
      </c>
      <c r="H248" s="72" t="s">
        <v>304</v>
      </c>
      <c r="I248" s="72" t="s">
        <v>217</v>
      </c>
      <c r="J248" s="74">
        <v>0</v>
      </c>
      <c r="K248" s="74">
        <v>0</v>
      </c>
      <c r="L248" s="74">
        <v>4900000</v>
      </c>
      <c r="M248" s="77">
        <v>0</v>
      </c>
    </row>
    <row r="249" spans="1:13" ht="24">
      <c r="A249" s="1"/>
      <c r="B249" s="1"/>
      <c r="C249" s="69"/>
      <c r="D249" s="70"/>
      <c r="E249" s="71"/>
      <c r="F249" s="70"/>
      <c r="G249" s="70"/>
      <c r="H249" s="83" t="s">
        <v>218</v>
      </c>
      <c r="I249" s="84"/>
      <c r="J249" s="85"/>
      <c r="K249" s="85">
        <v>0</v>
      </c>
      <c r="L249" s="85">
        <v>4900000</v>
      </c>
      <c r="M249" s="86">
        <f>M248-L248</f>
        <v>-4900000</v>
      </c>
    </row>
    <row r="250" spans="1:13" ht="24">
      <c r="A250" s="1"/>
      <c r="B250" s="1"/>
      <c r="C250" s="69" t="s">
        <v>5</v>
      </c>
      <c r="D250" s="70" t="s">
        <v>34</v>
      </c>
      <c r="E250" s="71" t="s">
        <v>35</v>
      </c>
      <c r="F250" s="70"/>
      <c r="G250" s="70" t="s">
        <v>376</v>
      </c>
      <c r="H250" s="72" t="s">
        <v>377</v>
      </c>
      <c r="I250" s="73" t="s">
        <v>207</v>
      </c>
      <c r="J250" s="74">
        <v>3</v>
      </c>
      <c r="K250" s="74">
        <v>0</v>
      </c>
      <c r="L250" s="74">
        <v>0</v>
      </c>
      <c r="M250" s="77">
        <v>0</v>
      </c>
    </row>
    <row r="251" spans="1:13" ht="24">
      <c r="A251" s="1"/>
      <c r="B251" s="1"/>
      <c r="C251" s="69" t="s">
        <v>5</v>
      </c>
      <c r="D251" s="70" t="s">
        <v>34</v>
      </c>
      <c r="E251" s="71" t="s">
        <v>35</v>
      </c>
      <c r="F251" s="70"/>
      <c r="G251" s="70" t="s">
        <v>376</v>
      </c>
      <c r="H251" s="72" t="s">
        <v>377</v>
      </c>
      <c r="I251" s="72" t="s">
        <v>208</v>
      </c>
      <c r="J251" s="74">
        <v>34000000</v>
      </c>
      <c r="K251" s="74">
        <v>0</v>
      </c>
      <c r="L251" s="74">
        <v>0</v>
      </c>
      <c r="M251" s="77">
        <v>0</v>
      </c>
    </row>
    <row r="252" spans="1:13" ht="24">
      <c r="A252" s="1"/>
      <c r="B252" s="1"/>
      <c r="C252" s="69" t="s">
        <v>5</v>
      </c>
      <c r="D252" s="70" t="s">
        <v>34</v>
      </c>
      <c r="E252" s="71" t="s">
        <v>35</v>
      </c>
      <c r="F252" s="70"/>
      <c r="G252" s="70" t="s">
        <v>376</v>
      </c>
      <c r="H252" s="72" t="s">
        <v>377</v>
      </c>
      <c r="I252" s="72" t="s">
        <v>209</v>
      </c>
      <c r="J252" s="74">
        <v>11333333</v>
      </c>
      <c r="K252" s="74"/>
      <c r="L252" s="74"/>
      <c r="M252" s="77">
        <v>0</v>
      </c>
    </row>
    <row r="253" spans="1:13" ht="24">
      <c r="A253" s="1"/>
      <c r="B253" s="1"/>
      <c r="C253" s="69"/>
      <c r="D253" s="70"/>
      <c r="E253" s="71"/>
      <c r="F253" s="70"/>
      <c r="G253" s="70"/>
      <c r="H253" s="78" t="s">
        <v>210</v>
      </c>
      <c r="I253" s="79"/>
      <c r="J253" s="80"/>
      <c r="K253" s="80"/>
      <c r="L253" s="80"/>
      <c r="M253" s="81"/>
    </row>
    <row r="254" spans="1:13" ht="24">
      <c r="A254" s="1"/>
      <c r="B254" s="1"/>
      <c r="C254" s="69" t="s">
        <v>5</v>
      </c>
      <c r="D254" s="70" t="s">
        <v>34</v>
      </c>
      <c r="E254" s="71" t="s">
        <v>35</v>
      </c>
      <c r="F254" s="70"/>
      <c r="G254" s="70" t="s">
        <v>376</v>
      </c>
      <c r="H254" s="72" t="s">
        <v>377</v>
      </c>
      <c r="I254" s="73" t="s">
        <v>211</v>
      </c>
      <c r="J254" s="74">
        <v>3</v>
      </c>
      <c r="K254" s="74">
        <v>0</v>
      </c>
      <c r="L254" s="74">
        <v>0</v>
      </c>
      <c r="M254" s="77">
        <v>0</v>
      </c>
    </row>
    <row r="255" spans="1:13" ht="24">
      <c r="A255" s="1"/>
      <c r="B255" s="1"/>
      <c r="C255" s="69" t="s">
        <v>5</v>
      </c>
      <c r="D255" s="70" t="s">
        <v>34</v>
      </c>
      <c r="E255" s="71" t="s">
        <v>35</v>
      </c>
      <c r="F255" s="70"/>
      <c r="G255" s="70" t="s">
        <v>376</v>
      </c>
      <c r="H255" s="72" t="s">
        <v>377</v>
      </c>
      <c r="I255" s="72" t="s">
        <v>212</v>
      </c>
      <c r="J255" s="74">
        <v>39447000</v>
      </c>
      <c r="K255" s="74">
        <v>1228834</v>
      </c>
      <c r="L255" s="74">
        <v>0</v>
      </c>
      <c r="M255" s="77">
        <v>0</v>
      </c>
    </row>
    <row r="256" spans="1:13" ht="24">
      <c r="A256" s="1"/>
      <c r="B256" s="1"/>
      <c r="C256" s="69" t="s">
        <v>5</v>
      </c>
      <c r="D256" s="70" t="s">
        <v>34</v>
      </c>
      <c r="E256" s="71" t="s">
        <v>35</v>
      </c>
      <c r="F256" s="70"/>
      <c r="G256" s="70" t="s">
        <v>376</v>
      </c>
      <c r="H256" s="72" t="s">
        <v>377</v>
      </c>
      <c r="I256" s="72" t="s">
        <v>213</v>
      </c>
      <c r="J256" s="74">
        <v>13149000</v>
      </c>
      <c r="K256" s="74"/>
      <c r="L256" s="74"/>
      <c r="M256" s="77">
        <v>0</v>
      </c>
    </row>
    <row r="257" spans="1:13" ht="24">
      <c r="A257" s="1"/>
      <c r="B257" s="1"/>
      <c r="C257" s="69"/>
      <c r="D257" s="70"/>
      <c r="E257" s="71"/>
      <c r="F257" s="70"/>
      <c r="G257" s="70"/>
      <c r="H257" s="78" t="s">
        <v>214</v>
      </c>
      <c r="I257" s="79"/>
      <c r="J257" s="80"/>
      <c r="K257" s="80"/>
      <c r="L257" s="80"/>
      <c r="M257" s="81"/>
    </row>
    <row r="258" spans="1:13" ht="24">
      <c r="A258" s="1"/>
      <c r="B258" s="1"/>
      <c r="C258" s="69" t="s">
        <v>5</v>
      </c>
      <c r="D258" s="70" t="s">
        <v>34</v>
      </c>
      <c r="E258" s="71" t="s">
        <v>35</v>
      </c>
      <c r="F258" s="70"/>
      <c r="G258" s="70" t="s">
        <v>376</v>
      </c>
      <c r="H258" s="72" t="s">
        <v>377</v>
      </c>
      <c r="I258" s="73" t="s">
        <v>215</v>
      </c>
      <c r="J258" s="74"/>
      <c r="K258" s="74"/>
      <c r="L258" s="74"/>
      <c r="M258" s="77">
        <v>0</v>
      </c>
    </row>
    <row r="259" spans="1:13" ht="24">
      <c r="A259" s="1"/>
      <c r="B259" s="1"/>
      <c r="C259" s="69" t="s">
        <v>5</v>
      </c>
      <c r="D259" s="70" t="s">
        <v>34</v>
      </c>
      <c r="E259" s="71" t="s">
        <v>35</v>
      </c>
      <c r="F259" s="70"/>
      <c r="G259" s="70" t="s">
        <v>376</v>
      </c>
      <c r="H259" s="72" t="s">
        <v>377</v>
      </c>
      <c r="I259" s="72" t="s">
        <v>216</v>
      </c>
      <c r="J259" s="74">
        <v>39447000</v>
      </c>
      <c r="K259" s="74">
        <v>1206872</v>
      </c>
      <c r="L259" s="74">
        <v>0</v>
      </c>
      <c r="M259" s="77">
        <v>0</v>
      </c>
    </row>
    <row r="260" spans="1:13" ht="24">
      <c r="A260" s="1"/>
      <c r="B260" s="1"/>
      <c r="C260" s="69" t="s">
        <v>5</v>
      </c>
      <c r="D260" s="70" t="s">
        <v>34</v>
      </c>
      <c r="E260" s="71" t="s">
        <v>35</v>
      </c>
      <c r="F260" s="70"/>
      <c r="G260" s="70" t="s">
        <v>376</v>
      </c>
      <c r="H260" s="72" t="s">
        <v>377</v>
      </c>
      <c r="I260" s="72" t="s">
        <v>217</v>
      </c>
      <c r="J260" s="74">
        <v>39447000</v>
      </c>
      <c r="K260" s="74">
        <v>1206872</v>
      </c>
      <c r="L260" s="74">
        <v>0</v>
      </c>
      <c r="M260" s="77">
        <v>0</v>
      </c>
    </row>
    <row r="261" spans="1:13" ht="24">
      <c r="A261" s="1"/>
      <c r="B261" s="1"/>
      <c r="C261" s="69"/>
      <c r="D261" s="70"/>
      <c r="E261" s="71"/>
      <c r="F261" s="70"/>
      <c r="G261" s="70"/>
      <c r="H261" s="83" t="s">
        <v>218</v>
      </c>
      <c r="I261" s="84"/>
      <c r="J261" s="85"/>
      <c r="K261" s="85">
        <v>-38240128</v>
      </c>
      <c r="L261" s="85">
        <v>-1206872</v>
      </c>
      <c r="M261" s="86">
        <v>0</v>
      </c>
    </row>
    <row r="262" spans="1:13" ht="24">
      <c r="A262" s="1"/>
      <c r="B262" s="1"/>
      <c r="C262" s="69" t="s">
        <v>5</v>
      </c>
      <c r="D262" s="70" t="s">
        <v>34</v>
      </c>
      <c r="E262" s="71" t="s">
        <v>35</v>
      </c>
      <c r="F262" s="70"/>
      <c r="G262" s="70" t="s">
        <v>331</v>
      </c>
      <c r="H262" s="72" t="s">
        <v>332</v>
      </c>
      <c r="I262" s="73" t="s">
        <v>207</v>
      </c>
      <c r="J262" s="74">
        <v>1</v>
      </c>
      <c r="K262" s="74">
        <v>0</v>
      </c>
      <c r="L262" s="74">
        <v>1</v>
      </c>
      <c r="M262" s="77"/>
    </row>
    <row r="263" spans="1:13" ht="24">
      <c r="A263" s="1"/>
      <c r="B263" s="1"/>
      <c r="C263" s="69" t="s">
        <v>5</v>
      </c>
      <c r="D263" s="70" t="s">
        <v>34</v>
      </c>
      <c r="E263" s="71" t="s">
        <v>35</v>
      </c>
      <c r="F263" s="70"/>
      <c r="G263" s="70" t="s">
        <v>331</v>
      </c>
      <c r="H263" s="72" t="s">
        <v>332</v>
      </c>
      <c r="I263" s="72" t="s">
        <v>208</v>
      </c>
      <c r="J263" s="74">
        <v>61695000</v>
      </c>
      <c r="K263" s="74">
        <v>25000000</v>
      </c>
      <c r="L263" s="74">
        <v>25500000</v>
      </c>
      <c r="M263" s="77">
        <v>0</v>
      </c>
    </row>
    <row r="264" spans="1:13" ht="24">
      <c r="A264" s="1"/>
      <c r="B264" s="1"/>
      <c r="C264" s="69" t="s">
        <v>5</v>
      </c>
      <c r="D264" s="70" t="s">
        <v>34</v>
      </c>
      <c r="E264" s="71" t="s">
        <v>35</v>
      </c>
      <c r="F264" s="70"/>
      <c r="G264" s="70" t="s">
        <v>331</v>
      </c>
      <c r="H264" s="72" t="s">
        <v>332</v>
      </c>
      <c r="I264" s="72" t="s">
        <v>209</v>
      </c>
      <c r="J264" s="74">
        <v>61695000</v>
      </c>
      <c r="K264" s="74"/>
      <c r="L264" s="74">
        <v>25500000</v>
      </c>
      <c r="M264" s="77">
        <v>0</v>
      </c>
    </row>
    <row r="265" spans="1:13" ht="24">
      <c r="A265" s="1"/>
      <c r="B265" s="1"/>
      <c r="C265" s="69"/>
      <c r="D265" s="70"/>
      <c r="E265" s="71"/>
      <c r="F265" s="70"/>
      <c r="G265" s="70"/>
      <c r="H265" s="78" t="s">
        <v>210</v>
      </c>
      <c r="I265" s="79"/>
      <c r="J265" s="80"/>
      <c r="K265" s="80"/>
      <c r="L265" s="80"/>
      <c r="M265" s="81">
        <v>-25500000</v>
      </c>
    </row>
    <row r="266" spans="1:13" ht="24">
      <c r="A266" s="1"/>
      <c r="B266" s="1"/>
      <c r="C266" s="69" t="s">
        <v>5</v>
      </c>
      <c r="D266" s="70" t="s">
        <v>34</v>
      </c>
      <c r="E266" s="71" t="s">
        <v>35</v>
      </c>
      <c r="F266" s="70"/>
      <c r="G266" s="70" t="s">
        <v>331</v>
      </c>
      <c r="H266" s="72" t="s">
        <v>332</v>
      </c>
      <c r="I266" s="73" t="s">
        <v>211</v>
      </c>
      <c r="J266" s="74">
        <v>1</v>
      </c>
      <c r="K266" s="74">
        <v>0</v>
      </c>
      <c r="L266" s="74">
        <v>1</v>
      </c>
      <c r="M266" s="77"/>
    </row>
    <row r="267" spans="1:13" ht="24">
      <c r="A267" s="1"/>
      <c r="B267" s="1"/>
      <c r="C267" s="69" t="s">
        <v>5</v>
      </c>
      <c r="D267" s="70" t="s">
        <v>34</v>
      </c>
      <c r="E267" s="71" t="s">
        <v>35</v>
      </c>
      <c r="F267" s="70"/>
      <c r="G267" s="70" t="s">
        <v>331</v>
      </c>
      <c r="H267" s="72" t="s">
        <v>332</v>
      </c>
      <c r="I267" s="72" t="s">
        <v>212</v>
      </c>
      <c r="J267" s="74">
        <v>66695000</v>
      </c>
      <c r="K267" s="74">
        <v>88933042</v>
      </c>
      <c r="L267" s="74">
        <v>95500000</v>
      </c>
      <c r="M267" s="77">
        <v>0</v>
      </c>
    </row>
    <row r="268" spans="1:13" ht="24">
      <c r="A268" s="1"/>
      <c r="B268" s="1"/>
      <c r="C268" s="69" t="s">
        <v>5</v>
      </c>
      <c r="D268" s="70" t="s">
        <v>34</v>
      </c>
      <c r="E268" s="71" t="s">
        <v>35</v>
      </c>
      <c r="F268" s="70"/>
      <c r="G268" s="70" t="s">
        <v>331</v>
      </c>
      <c r="H268" s="72" t="s">
        <v>332</v>
      </c>
      <c r="I268" s="72" t="s">
        <v>213</v>
      </c>
      <c r="J268" s="74">
        <v>66695000</v>
      </c>
      <c r="K268" s="74"/>
      <c r="L268" s="74">
        <v>95500000</v>
      </c>
      <c r="M268" s="77">
        <v>0</v>
      </c>
    </row>
    <row r="269" spans="1:13" ht="24">
      <c r="A269" s="1"/>
      <c r="B269" s="1"/>
      <c r="C269" s="69"/>
      <c r="D269" s="70"/>
      <c r="E269" s="71"/>
      <c r="F269" s="70"/>
      <c r="G269" s="70"/>
      <c r="H269" s="78" t="s">
        <v>214</v>
      </c>
      <c r="I269" s="79"/>
      <c r="J269" s="80"/>
      <c r="K269" s="80"/>
      <c r="L269" s="80"/>
      <c r="M269" s="81">
        <v>-95500000</v>
      </c>
    </row>
    <row r="270" spans="1:13" ht="24">
      <c r="A270" s="1"/>
      <c r="B270" s="1"/>
      <c r="C270" s="69" t="s">
        <v>5</v>
      </c>
      <c r="D270" s="70" t="s">
        <v>34</v>
      </c>
      <c r="E270" s="71" t="s">
        <v>35</v>
      </c>
      <c r="F270" s="70"/>
      <c r="G270" s="70" t="s">
        <v>331</v>
      </c>
      <c r="H270" s="72" t="s">
        <v>332</v>
      </c>
      <c r="I270" s="73" t="s">
        <v>215</v>
      </c>
      <c r="J270" s="74"/>
      <c r="K270" s="74"/>
      <c r="L270" s="74"/>
      <c r="M270" s="77"/>
    </row>
    <row r="271" spans="1:13" ht="24">
      <c r="A271" s="1"/>
      <c r="B271" s="1"/>
      <c r="C271" s="69" t="s">
        <v>5</v>
      </c>
      <c r="D271" s="70" t="s">
        <v>34</v>
      </c>
      <c r="E271" s="71" t="s">
        <v>35</v>
      </c>
      <c r="F271" s="70"/>
      <c r="G271" s="70" t="s">
        <v>331</v>
      </c>
      <c r="H271" s="72" t="s">
        <v>332</v>
      </c>
      <c r="I271" s="72" t="s">
        <v>216</v>
      </c>
      <c r="J271" s="74">
        <v>80503330</v>
      </c>
      <c r="K271" s="74">
        <v>107479350</v>
      </c>
      <c r="L271" s="74">
        <v>92749000</v>
      </c>
      <c r="M271" s="77">
        <v>0</v>
      </c>
    </row>
    <row r="272" spans="1:13" ht="24">
      <c r="A272" s="1"/>
      <c r="B272" s="1"/>
      <c r="C272" s="69" t="s">
        <v>5</v>
      </c>
      <c r="D272" s="70" t="s">
        <v>34</v>
      </c>
      <c r="E272" s="71" t="s">
        <v>35</v>
      </c>
      <c r="F272" s="70"/>
      <c r="G272" s="70" t="s">
        <v>331</v>
      </c>
      <c r="H272" s="72" t="s">
        <v>332</v>
      </c>
      <c r="I272" s="72" t="s">
        <v>217</v>
      </c>
      <c r="J272" s="74">
        <v>80503330</v>
      </c>
      <c r="K272" s="74">
        <v>107479350</v>
      </c>
      <c r="L272" s="74">
        <v>92749000</v>
      </c>
      <c r="M272" s="77">
        <v>0</v>
      </c>
    </row>
    <row r="273" spans="1:13" ht="24">
      <c r="A273" s="1"/>
      <c r="B273" s="1"/>
      <c r="C273" s="69"/>
      <c r="D273" s="70"/>
      <c r="E273" s="71"/>
      <c r="F273" s="70"/>
      <c r="G273" s="70"/>
      <c r="H273" s="83" t="s">
        <v>218</v>
      </c>
      <c r="I273" s="84"/>
      <c r="J273" s="85"/>
      <c r="K273" s="85">
        <v>26976020</v>
      </c>
      <c r="L273" s="85">
        <v>-14730350</v>
      </c>
      <c r="M273" s="86">
        <v>-92749000</v>
      </c>
    </row>
    <row r="274" spans="1:13" ht="36">
      <c r="A274" s="1"/>
      <c r="B274" s="1"/>
      <c r="C274" s="69" t="s">
        <v>5</v>
      </c>
      <c r="D274" s="70" t="s">
        <v>34</v>
      </c>
      <c r="E274" s="71" t="s">
        <v>35</v>
      </c>
      <c r="F274" s="70"/>
      <c r="G274" s="70" t="s">
        <v>378</v>
      </c>
      <c r="H274" s="72" t="s">
        <v>379</v>
      </c>
      <c r="I274" s="73" t="s">
        <v>207</v>
      </c>
      <c r="J274" s="74">
        <v>6</v>
      </c>
      <c r="K274" s="74">
        <v>6</v>
      </c>
      <c r="L274" s="74">
        <v>0</v>
      </c>
      <c r="M274" s="77"/>
    </row>
    <row r="275" spans="1:13" ht="36">
      <c r="A275" s="1"/>
      <c r="B275" s="1"/>
      <c r="C275" s="69" t="s">
        <v>5</v>
      </c>
      <c r="D275" s="70" t="s">
        <v>34</v>
      </c>
      <c r="E275" s="71" t="s">
        <v>35</v>
      </c>
      <c r="F275" s="70"/>
      <c r="G275" s="70" t="s">
        <v>378</v>
      </c>
      <c r="H275" s="72" t="s">
        <v>379</v>
      </c>
      <c r="I275" s="72" t="s">
        <v>208</v>
      </c>
      <c r="J275" s="74">
        <v>29366000</v>
      </c>
      <c r="K275" s="74">
        <v>29366000</v>
      </c>
      <c r="L275" s="74">
        <v>0</v>
      </c>
      <c r="M275" s="77">
        <v>0</v>
      </c>
    </row>
    <row r="276" spans="1:13" ht="36">
      <c r="A276" s="1"/>
      <c r="B276" s="1"/>
      <c r="C276" s="69" t="s">
        <v>5</v>
      </c>
      <c r="D276" s="70" t="s">
        <v>34</v>
      </c>
      <c r="E276" s="71" t="s">
        <v>35</v>
      </c>
      <c r="F276" s="70"/>
      <c r="G276" s="70" t="s">
        <v>378</v>
      </c>
      <c r="H276" s="72" t="s">
        <v>379</v>
      </c>
      <c r="I276" s="72" t="s">
        <v>209</v>
      </c>
      <c r="J276" s="74">
        <v>4894333</v>
      </c>
      <c r="K276" s="74">
        <v>4894333</v>
      </c>
      <c r="L276" s="74"/>
      <c r="M276" s="77">
        <v>0</v>
      </c>
    </row>
    <row r="277" spans="1:13" ht="24">
      <c r="A277" s="1"/>
      <c r="B277" s="1"/>
      <c r="C277" s="69"/>
      <c r="D277" s="70"/>
      <c r="E277" s="71"/>
      <c r="F277" s="70"/>
      <c r="G277" s="70"/>
      <c r="H277" s="78" t="s">
        <v>210</v>
      </c>
      <c r="I277" s="79"/>
      <c r="J277" s="80"/>
      <c r="K277" s="80">
        <v>0</v>
      </c>
      <c r="L277" s="80"/>
      <c r="M277" s="81"/>
    </row>
    <row r="278" spans="1:13" ht="36">
      <c r="A278" s="1"/>
      <c r="B278" s="1"/>
      <c r="C278" s="69" t="s">
        <v>5</v>
      </c>
      <c r="D278" s="70" t="s">
        <v>34</v>
      </c>
      <c r="E278" s="71" t="s">
        <v>35</v>
      </c>
      <c r="F278" s="70"/>
      <c r="G278" s="70" t="s">
        <v>378</v>
      </c>
      <c r="H278" s="72" t="s">
        <v>379</v>
      </c>
      <c r="I278" s="73" t="s">
        <v>211</v>
      </c>
      <c r="J278" s="74">
        <v>6</v>
      </c>
      <c r="K278" s="74">
        <v>6</v>
      </c>
      <c r="L278" s="74">
        <v>0</v>
      </c>
      <c r="M278" s="77"/>
    </row>
    <row r="279" spans="1:13" ht="36">
      <c r="A279" s="1"/>
      <c r="B279" s="1"/>
      <c r="C279" s="69" t="s">
        <v>5</v>
      </c>
      <c r="D279" s="70" t="s">
        <v>34</v>
      </c>
      <c r="E279" s="71" t="s">
        <v>35</v>
      </c>
      <c r="F279" s="70"/>
      <c r="G279" s="70" t="s">
        <v>378</v>
      </c>
      <c r="H279" s="72" t="s">
        <v>379</v>
      </c>
      <c r="I279" s="72" t="s">
        <v>212</v>
      </c>
      <c r="J279" s="74">
        <v>2744000</v>
      </c>
      <c r="K279" s="74">
        <v>0</v>
      </c>
      <c r="L279" s="74">
        <v>0</v>
      </c>
      <c r="M279" s="77">
        <v>0</v>
      </c>
    </row>
    <row r="280" spans="1:13" ht="36">
      <c r="A280" s="1"/>
      <c r="B280" s="1"/>
      <c r="C280" s="69" t="s">
        <v>5</v>
      </c>
      <c r="D280" s="70" t="s">
        <v>34</v>
      </c>
      <c r="E280" s="71" t="s">
        <v>35</v>
      </c>
      <c r="F280" s="70"/>
      <c r="G280" s="70" t="s">
        <v>378</v>
      </c>
      <c r="H280" s="72" t="s">
        <v>379</v>
      </c>
      <c r="I280" s="72" t="s">
        <v>213</v>
      </c>
      <c r="J280" s="74">
        <v>457333</v>
      </c>
      <c r="K280" s="74">
        <v>0</v>
      </c>
      <c r="L280" s="74"/>
      <c r="M280" s="77">
        <v>0</v>
      </c>
    </row>
    <row r="281" spans="1:13" ht="24">
      <c r="A281" s="1"/>
      <c r="B281" s="1"/>
      <c r="C281" s="69"/>
      <c r="D281" s="70"/>
      <c r="E281" s="71"/>
      <c r="F281" s="70"/>
      <c r="G281" s="70"/>
      <c r="H281" s="78" t="s">
        <v>214</v>
      </c>
      <c r="I281" s="79"/>
      <c r="J281" s="80"/>
      <c r="K281" s="80">
        <v>-457333</v>
      </c>
      <c r="L281" s="80"/>
      <c r="M281" s="81"/>
    </row>
    <row r="282" spans="1:13" ht="36">
      <c r="A282" s="1"/>
      <c r="B282" s="1"/>
      <c r="C282" s="69" t="s">
        <v>5</v>
      </c>
      <c r="D282" s="70" t="s">
        <v>34</v>
      </c>
      <c r="E282" s="71" t="s">
        <v>35</v>
      </c>
      <c r="F282" s="70"/>
      <c r="G282" s="70" t="s">
        <v>378</v>
      </c>
      <c r="H282" s="72" t="s">
        <v>379</v>
      </c>
      <c r="I282" s="73" t="s">
        <v>215</v>
      </c>
      <c r="J282" s="74"/>
      <c r="K282" s="74"/>
      <c r="L282" s="74"/>
      <c r="M282" s="77"/>
    </row>
    <row r="283" spans="1:13" ht="36">
      <c r="A283" s="1"/>
      <c r="B283" s="1"/>
      <c r="C283" s="69" t="s">
        <v>5</v>
      </c>
      <c r="D283" s="70" t="s">
        <v>34</v>
      </c>
      <c r="E283" s="71" t="s">
        <v>35</v>
      </c>
      <c r="F283" s="70"/>
      <c r="G283" s="70" t="s">
        <v>378</v>
      </c>
      <c r="H283" s="72" t="s">
        <v>379</v>
      </c>
      <c r="I283" s="72" t="s">
        <v>216</v>
      </c>
      <c r="J283" s="74">
        <v>2744000</v>
      </c>
      <c r="K283" s="74">
        <v>0</v>
      </c>
      <c r="L283" s="74">
        <v>0</v>
      </c>
      <c r="M283" s="77">
        <v>0</v>
      </c>
    </row>
    <row r="284" spans="1:13" ht="36">
      <c r="A284" s="1"/>
      <c r="B284" s="1"/>
      <c r="C284" s="69" t="s">
        <v>5</v>
      </c>
      <c r="D284" s="70" t="s">
        <v>34</v>
      </c>
      <c r="E284" s="71" t="s">
        <v>35</v>
      </c>
      <c r="F284" s="70"/>
      <c r="G284" s="70" t="s">
        <v>378</v>
      </c>
      <c r="H284" s="72" t="s">
        <v>379</v>
      </c>
      <c r="I284" s="72" t="s">
        <v>217</v>
      </c>
      <c r="J284" s="74">
        <v>2744000</v>
      </c>
      <c r="K284" s="74">
        <v>0</v>
      </c>
      <c r="L284" s="74">
        <v>0</v>
      </c>
      <c r="M284" s="77">
        <v>0</v>
      </c>
    </row>
    <row r="285" spans="1:13" ht="24">
      <c r="A285" s="1"/>
      <c r="B285" s="1"/>
      <c r="C285" s="69"/>
      <c r="D285" s="70"/>
      <c r="E285" s="71"/>
      <c r="F285" s="70"/>
      <c r="G285" s="70"/>
      <c r="H285" s="83" t="s">
        <v>218</v>
      </c>
      <c r="I285" s="84"/>
      <c r="J285" s="85"/>
      <c r="K285" s="85">
        <v>-2744000</v>
      </c>
      <c r="L285" s="85">
        <v>0</v>
      </c>
      <c r="M285" s="86">
        <v>0</v>
      </c>
    </row>
    <row r="286" spans="1:13" ht="36">
      <c r="A286" s="1"/>
      <c r="B286" s="1"/>
      <c r="C286" s="69" t="s">
        <v>5</v>
      </c>
      <c r="D286" s="70" t="s">
        <v>34</v>
      </c>
      <c r="E286" s="71" t="s">
        <v>35</v>
      </c>
      <c r="F286" s="70"/>
      <c r="G286" s="70" t="s">
        <v>380</v>
      </c>
      <c r="H286" s="72" t="s">
        <v>381</v>
      </c>
      <c r="I286" s="73" t="s">
        <v>207</v>
      </c>
      <c r="J286" s="74">
        <v>1</v>
      </c>
      <c r="K286" s="74">
        <v>0</v>
      </c>
      <c r="L286" s="74">
        <v>0</v>
      </c>
      <c r="M286" s="77"/>
    </row>
    <row r="287" spans="1:13" ht="36">
      <c r="A287" s="1"/>
      <c r="B287" s="1"/>
      <c r="C287" s="69" t="s">
        <v>5</v>
      </c>
      <c r="D287" s="70" t="s">
        <v>34</v>
      </c>
      <c r="E287" s="71" t="s">
        <v>35</v>
      </c>
      <c r="F287" s="70"/>
      <c r="G287" s="70" t="s">
        <v>380</v>
      </c>
      <c r="H287" s="72" t="s">
        <v>381</v>
      </c>
      <c r="I287" s="72" t="s">
        <v>208</v>
      </c>
      <c r="J287" s="74">
        <v>3000000</v>
      </c>
      <c r="K287" s="74">
        <v>0</v>
      </c>
      <c r="L287" s="74">
        <v>0</v>
      </c>
      <c r="M287" s="77">
        <v>0</v>
      </c>
    </row>
    <row r="288" spans="1:13" ht="36">
      <c r="A288" s="1"/>
      <c r="B288" s="1"/>
      <c r="C288" s="69" t="s">
        <v>5</v>
      </c>
      <c r="D288" s="70" t="s">
        <v>34</v>
      </c>
      <c r="E288" s="71" t="s">
        <v>35</v>
      </c>
      <c r="F288" s="70"/>
      <c r="G288" s="70" t="s">
        <v>380</v>
      </c>
      <c r="H288" s="72" t="s">
        <v>381</v>
      </c>
      <c r="I288" s="72" t="s">
        <v>209</v>
      </c>
      <c r="J288" s="74">
        <v>3000000</v>
      </c>
      <c r="K288" s="74"/>
      <c r="L288" s="74"/>
      <c r="M288" s="77">
        <v>0</v>
      </c>
    </row>
    <row r="289" spans="1:13" ht="24">
      <c r="A289" s="1"/>
      <c r="B289" s="1"/>
      <c r="C289" s="69"/>
      <c r="D289" s="70"/>
      <c r="E289" s="71"/>
      <c r="F289" s="70"/>
      <c r="G289" s="70"/>
      <c r="H289" s="78" t="s">
        <v>210</v>
      </c>
      <c r="I289" s="79"/>
      <c r="J289" s="80"/>
      <c r="K289" s="80"/>
      <c r="L289" s="80"/>
      <c r="M289" s="81"/>
    </row>
    <row r="290" spans="1:13" ht="36">
      <c r="A290" s="1"/>
      <c r="B290" s="1"/>
      <c r="C290" s="69" t="s">
        <v>5</v>
      </c>
      <c r="D290" s="70" t="s">
        <v>34</v>
      </c>
      <c r="E290" s="71" t="s">
        <v>35</v>
      </c>
      <c r="F290" s="70"/>
      <c r="G290" s="70" t="s">
        <v>380</v>
      </c>
      <c r="H290" s="72" t="s">
        <v>381</v>
      </c>
      <c r="I290" s="73" t="s">
        <v>211</v>
      </c>
      <c r="J290" s="74">
        <v>1</v>
      </c>
      <c r="K290" s="74">
        <v>0</v>
      </c>
      <c r="L290" s="74">
        <v>0</v>
      </c>
      <c r="M290" s="77"/>
    </row>
    <row r="291" spans="1:13" ht="36">
      <c r="A291" s="1"/>
      <c r="B291" s="1"/>
      <c r="C291" s="69" t="s">
        <v>5</v>
      </c>
      <c r="D291" s="70" t="s">
        <v>34</v>
      </c>
      <c r="E291" s="71" t="s">
        <v>35</v>
      </c>
      <c r="F291" s="70"/>
      <c r="G291" s="70" t="s">
        <v>380</v>
      </c>
      <c r="H291" s="72" t="s">
        <v>381</v>
      </c>
      <c r="I291" s="72" t="s">
        <v>212</v>
      </c>
      <c r="J291" s="74">
        <v>0</v>
      </c>
      <c r="K291" s="74">
        <v>388000</v>
      </c>
      <c r="L291" s="74">
        <v>0</v>
      </c>
      <c r="M291" s="77">
        <v>0</v>
      </c>
    </row>
    <row r="292" spans="1:13" ht="36">
      <c r="A292" s="1"/>
      <c r="B292" s="1"/>
      <c r="C292" s="69" t="s">
        <v>5</v>
      </c>
      <c r="D292" s="70" t="s">
        <v>34</v>
      </c>
      <c r="E292" s="71" t="s">
        <v>35</v>
      </c>
      <c r="F292" s="70"/>
      <c r="G292" s="70" t="s">
        <v>380</v>
      </c>
      <c r="H292" s="72" t="s">
        <v>381</v>
      </c>
      <c r="I292" s="72" t="s">
        <v>213</v>
      </c>
      <c r="J292" s="74">
        <v>0</v>
      </c>
      <c r="K292" s="74"/>
      <c r="L292" s="74"/>
      <c r="M292" s="77">
        <v>0</v>
      </c>
    </row>
    <row r="293" spans="1:13" ht="24">
      <c r="A293" s="1"/>
      <c r="B293" s="1"/>
      <c r="C293" s="69"/>
      <c r="D293" s="70"/>
      <c r="E293" s="71"/>
      <c r="F293" s="70"/>
      <c r="G293" s="70"/>
      <c r="H293" s="78" t="s">
        <v>214</v>
      </c>
      <c r="I293" s="79"/>
      <c r="J293" s="80"/>
      <c r="K293" s="80"/>
      <c r="L293" s="80"/>
      <c r="M293" s="81"/>
    </row>
    <row r="294" spans="1:13" ht="36">
      <c r="A294" s="1"/>
      <c r="B294" s="1"/>
      <c r="C294" s="69" t="s">
        <v>5</v>
      </c>
      <c r="D294" s="70" t="s">
        <v>34</v>
      </c>
      <c r="E294" s="71" t="s">
        <v>35</v>
      </c>
      <c r="F294" s="70"/>
      <c r="G294" s="70" t="s">
        <v>380</v>
      </c>
      <c r="H294" s="72" t="s">
        <v>381</v>
      </c>
      <c r="I294" s="73" t="s">
        <v>215</v>
      </c>
      <c r="J294" s="74"/>
      <c r="K294" s="74"/>
      <c r="L294" s="74"/>
      <c r="M294" s="77"/>
    </row>
    <row r="295" spans="1:13" ht="36">
      <c r="A295" s="1"/>
      <c r="B295" s="1"/>
      <c r="C295" s="69" t="s">
        <v>5</v>
      </c>
      <c r="D295" s="70" t="s">
        <v>34</v>
      </c>
      <c r="E295" s="71" t="s">
        <v>35</v>
      </c>
      <c r="F295" s="70"/>
      <c r="G295" s="70" t="s">
        <v>380</v>
      </c>
      <c r="H295" s="72" t="s">
        <v>381</v>
      </c>
      <c r="I295" s="72" t="s">
        <v>216</v>
      </c>
      <c r="J295" s="74">
        <v>0</v>
      </c>
      <c r="K295" s="74">
        <v>388000</v>
      </c>
      <c r="L295" s="74">
        <v>0</v>
      </c>
      <c r="M295" s="77">
        <v>0</v>
      </c>
    </row>
    <row r="296" spans="1:13" ht="36">
      <c r="A296" s="1"/>
      <c r="B296" s="1"/>
      <c r="C296" s="69" t="s">
        <v>5</v>
      </c>
      <c r="D296" s="70" t="s">
        <v>34</v>
      </c>
      <c r="E296" s="71" t="s">
        <v>35</v>
      </c>
      <c r="F296" s="70"/>
      <c r="G296" s="70" t="s">
        <v>380</v>
      </c>
      <c r="H296" s="72" t="s">
        <v>381</v>
      </c>
      <c r="I296" s="72" t="s">
        <v>217</v>
      </c>
      <c r="J296" s="74">
        <v>0</v>
      </c>
      <c r="K296" s="74">
        <v>388000</v>
      </c>
      <c r="L296" s="74">
        <v>0</v>
      </c>
      <c r="M296" s="77">
        <v>0</v>
      </c>
    </row>
    <row r="297" spans="1:13" ht="24">
      <c r="A297" s="1"/>
      <c r="B297" s="1"/>
      <c r="C297" s="69"/>
      <c r="D297" s="70"/>
      <c r="E297" s="71"/>
      <c r="F297" s="70"/>
      <c r="G297" s="70"/>
      <c r="H297" s="83" t="s">
        <v>218</v>
      </c>
      <c r="I297" s="84"/>
      <c r="J297" s="85"/>
      <c r="K297" s="85">
        <v>388000</v>
      </c>
      <c r="L297" s="85">
        <v>-388000</v>
      </c>
      <c r="M297" s="86">
        <v>0</v>
      </c>
    </row>
    <row r="298" spans="1:13" ht="60">
      <c r="A298" s="1"/>
      <c r="B298" s="1"/>
      <c r="C298" s="69" t="s">
        <v>5</v>
      </c>
      <c r="D298" s="70" t="s">
        <v>34</v>
      </c>
      <c r="E298" s="71" t="s">
        <v>35</v>
      </c>
      <c r="F298" s="70"/>
      <c r="G298" s="70" t="s">
        <v>382</v>
      </c>
      <c r="H298" s="72" t="s">
        <v>383</v>
      </c>
      <c r="I298" s="73" t="s">
        <v>207</v>
      </c>
      <c r="J298" s="74">
        <v>5</v>
      </c>
      <c r="K298" s="74">
        <v>1</v>
      </c>
      <c r="L298" s="74">
        <v>0</v>
      </c>
      <c r="M298" s="77"/>
    </row>
    <row r="299" spans="1:13" ht="60">
      <c r="A299" s="1"/>
      <c r="B299" s="1"/>
      <c r="C299" s="69" t="s">
        <v>5</v>
      </c>
      <c r="D299" s="70" t="s">
        <v>34</v>
      </c>
      <c r="E299" s="71" t="s">
        <v>35</v>
      </c>
      <c r="F299" s="70"/>
      <c r="G299" s="70" t="s">
        <v>382</v>
      </c>
      <c r="H299" s="72" t="s">
        <v>383</v>
      </c>
      <c r="I299" s="72" t="s">
        <v>208</v>
      </c>
      <c r="J299" s="74">
        <v>32820000</v>
      </c>
      <c r="K299" s="74">
        <v>32820000</v>
      </c>
      <c r="L299" s="74">
        <v>0</v>
      </c>
      <c r="M299" s="77">
        <v>0</v>
      </c>
    </row>
    <row r="300" spans="1:13" ht="60">
      <c r="A300" s="1"/>
      <c r="B300" s="1"/>
      <c r="C300" s="69" t="s">
        <v>5</v>
      </c>
      <c r="D300" s="70" t="s">
        <v>34</v>
      </c>
      <c r="E300" s="71" t="s">
        <v>35</v>
      </c>
      <c r="F300" s="70"/>
      <c r="G300" s="70" t="s">
        <v>382</v>
      </c>
      <c r="H300" s="72" t="s">
        <v>383</v>
      </c>
      <c r="I300" s="72" t="s">
        <v>209</v>
      </c>
      <c r="J300" s="74">
        <v>6564000</v>
      </c>
      <c r="K300" s="74">
        <v>32820000</v>
      </c>
      <c r="L300" s="74"/>
      <c r="M300" s="77">
        <v>0</v>
      </c>
    </row>
    <row r="301" spans="1:13" ht="24">
      <c r="A301" s="1"/>
      <c r="B301" s="1"/>
      <c r="C301" s="69"/>
      <c r="D301" s="70"/>
      <c r="E301" s="71"/>
      <c r="F301" s="70"/>
      <c r="G301" s="70"/>
      <c r="H301" s="78" t="s">
        <v>210</v>
      </c>
      <c r="I301" s="79"/>
      <c r="J301" s="80"/>
      <c r="K301" s="80">
        <v>26256000</v>
      </c>
      <c r="L301" s="80"/>
      <c r="M301" s="81"/>
    </row>
    <row r="302" spans="1:13" ht="60">
      <c r="A302" s="1"/>
      <c r="B302" s="1"/>
      <c r="C302" s="69" t="s">
        <v>5</v>
      </c>
      <c r="D302" s="70" t="s">
        <v>34</v>
      </c>
      <c r="E302" s="71" t="s">
        <v>35</v>
      </c>
      <c r="F302" s="70"/>
      <c r="G302" s="70" t="s">
        <v>382</v>
      </c>
      <c r="H302" s="72" t="s">
        <v>383</v>
      </c>
      <c r="I302" s="73" t="s">
        <v>211</v>
      </c>
      <c r="J302" s="74">
        <v>5</v>
      </c>
      <c r="K302" s="74">
        <v>1</v>
      </c>
      <c r="L302" s="74">
        <v>0</v>
      </c>
      <c r="M302" s="77"/>
    </row>
    <row r="303" spans="1:13" ht="60">
      <c r="A303" s="1"/>
      <c r="B303" s="1"/>
      <c r="C303" s="69" t="s">
        <v>5</v>
      </c>
      <c r="D303" s="70" t="s">
        <v>34</v>
      </c>
      <c r="E303" s="71" t="s">
        <v>35</v>
      </c>
      <c r="F303" s="70"/>
      <c r="G303" s="70" t="s">
        <v>382</v>
      </c>
      <c r="H303" s="72" t="s">
        <v>383</v>
      </c>
      <c r="I303" s="72" t="s">
        <v>212</v>
      </c>
      <c r="J303" s="74">
        <v>0</v>
      </c>
      <c r="K303" s="74">
        <v>17728920</v>
      </c>
      <c r="L303" s="74">
        <v>0</v>
      </c>
      <c r="M303" s="77">
        <v>0</v>
      </c>
    </row>
    <row r="304" spans="1:13" ht="60">
      <c r="A304" s="1"/>
      <c r="B304" s="1"/>
      <c r="C304" s="69" t="s">
        <v>5</v>
      </c>
      <c r="D304" s="70" t="s">
        <v>34</v>
      </c>
      <c r="E304" s="71" t="s">
        <v>35</v>
      </c>
      <c r="F304" s="70"/>
      <c r="G304" s="70" t="s">
        <v>382</v>
      </c>
      <c r="H304" s="72" t="s">
        <v>383</v>
      </c>
      <c r="I304" s="72" t="s">
        <v>213</v>
      </c>
      <c r="J304" s="74">
        <v>0</v>
      </c>
      <c r="K304" s="74">
        <v>17728920</v>
      </c>
      <c r="L304" s="74"/>
      <c r="M304" s="77">
        <v>0</v>
      </c>
    </row>
    <row r="305" spans="1:13" ht="24">
      <c r="A305" s="1"/>
      <c r="B305" s="1"/>
      <c r="C305" s="69"/>
      <c r="D305" s="70"/>
      <c r="E305" s="71"/>
      <c r="F305" s="70"/>
      <c r="G305" s="70"/>
      <c r="H305" s="78" t="s">
        <v>214</v>
      </c>
      <c r="I305" s="79"/>
      <c r="J305" s="80"/>
      <c r="K305" s="80">
        <v>17728920</v>
      </c>
      <c r="L305" s="80"/>
      <c r="M305" s="81"/>
    </row>
    <row r="306" spans="1:13" ht="60">
      <c r="A306" s="1"/>
      <c r="B306" s="1"/>
      <c r="C306" s="69" t="s">
        <v>5</v>
      </c>
      <c r="D306" s="70" t="s">
        <v>34</v>
      </c>
      <c r="E306" s="71" t="s">
        <v>35</v>
      </c>
      <c r="F306" s="70"/>
      <c r="G306" s="70" t="s">
        <v>382</v>
      </c>
      <c r="H306" s="72" t="s">
        <v>383</v>
      </c>
      <c r="I306" s="73" t="s">
        <v>215</v>
      </c>
      <c r="J306" s="74"/>
      <c r="K306" s="74"/>
      <c r="L306" s="74"/>
      <c r="M306" s="77"/>
    </row>
    <row r="307" spans="1:13" ht="60">
      <c r="A307" s="1"/>
      <c r="B307" s="1"/>
      <c r="C307" s="69" t="s">
        <v>5</v>
      </c>
      <c r="D307" s="70" t="s">
        <v>34</v>
      </c>
      <c r="E307" s="71" t="s">
        <v>35</v>
      </c>
      <c r="F307" s="70"/>
      <c r="G307" s="70" t="s">
        <v>382</v>
      </c>
      <c r="H307" s="72" t="s">
        <v>383</v>
      </c>
      <c r="I307" s="72" t="s">
        <v>216</v>
      </c>
      <c r="J307" s="74">
        <v>0</v>
      </c>
      <c r="K307" s="74">
        <v>17728920</v>
      </c>
      <c r="L307" s="74">
        <v>0</v>
      </c>
      <c r="M307" s="77">
        <v>0</v>
      </c>
    </row>
    <row r="308" spans="1:13" ht="60">
      <c r="A308" s="1"/>
      <c r="B308" s="1"/>
      <c r="C308" s="69" t="s">
        <v>5</v>
      </c>
      <c r="D308" s="70" t="s">
        <v>34</v>
      </c>
      <c r="E308" s="71" t="s">
        <v>35</v>
      </c>
      <c r="F308" s="70"/>
      <c r="G308" s="70" t="s">
        <v>382</v>
      </c>
      <c r="H308" s="72" t="s">
        <v>383</v>
      </c>
      <c r="I308" s="72" t="s">
        <v>217</v>
      </c>
      <c r="J308" s="74">
        <v>0</v>
      </c>
      <c r="K308" s="74">
        <v>17728920</v>
      </c>
      <c r="L308" s="74">
        <v>0</v>
      </c>
      <c r="M308" s="77">
        <v>0</v>
      </c>
    </row>
    <row r="309" spans="1:13" ht="24">
      <c r="A309" s="1"/>
      <c r="B309" s="1"/>
      <c r="C309" s="69"/>
      <c r="D309" s="70"/>
      <c r="E309" s="71"/>
      <c r="F309" s="70"/>
      <c r="G309" s="70"/>
      <c r="H309" s="83" t="s">
        <v>218</v>
      </c>
      <c r="I309" s="84"/>
      <c r="J309" s="85"/>
      <c r="K309" s="85">
        <v>17728920</v>
      </c>
      <c r="L309" s="85">
        <v>-17728920</v>
      </c>
      <c r="M309" s="86">
        <v>0</v>
      </c>
    </row>
    <row r="310" spans="1:13" ht="48">
      <c r="A310" s="1"/>
      <c r="B310" s="1"/>
      <c r="C310" s="69" t="s">
        <v>5</v>
      </c>
      <c r="D310" s="70" t="s">
        <v>34</v>
      </c>
      <c r="E310" s="71" t="s">
        <v>35</v>
      </c>
      <c r="F310" s="70"/>
      <c r="G310" s="70" t="s">
        <v>384</v>
      </c>
      <c r="H310" s="72" t="s">
        <v>385</v>
      </c>
      <c r="I310" s="73" t="s">
        <v>207</v>
      </c>
      <c r="J310" s="74">
        <v>1</v>
      </c>
      <c r="K310" s="74">
        <v>1</v>
      </c>
      <c r="L310" s="74">
        <v>1</v>
      </c>
      <c r="M310" s="77"/>
    </row>
    <row r="311" spans="1:13" ht="48">
      <c r="A311" s="1"/>
      <c r="B311" s="1"/>
      <c r="C311" s="69" t="s">
        <v>5</v>
      </c>
      <c r="D311" s="70" t="s">
        <v>34</v>
      </c>
      <c r="E311" s="71" t="s">
        <v>35</v>
      </c>
      <c r="F311" s="70"/>
      <c r="G311" s="70" t="s">
        <v>384</v>
      </c>
      <c r="H311" s="72" t="s">
        <v>385</v>
      </c>
      <c r="I311" s="72" t="s">
        <v>208</v>
      </c>
      <c r="J311" s="74">
        <v>50000000</v>
      </c>
      <c r="K311" s="74">
        <v>50000000</v>
      </c>
      <c r="L311" s="74">
        <v>0</v>
      </c>
      <c r="M311" s="77">
        <v>0</v>
      </c>
    </row>
    <row r="312" spans="1:13" ht="48">
      <c r="A312" s="1"/>
      <c r="B312" s="1"/>
      <c r="C312" s="69" t="s">
        <v>5</v>
      </c>
      <c r="D312" s="70" t="s">
        <v>34</v>
      </c>
      <c r="E312" s="71" t="s">
        <v>35</v>
      </c>
      <c r="F312" s="70"/>
      <c r="G312" s="70" t="s">
        <v>384</v>
      </c>
      <c r="H312" s="72" t="s">
        <v>385</v>
      </c>
      <c r="I312" s="72" t="s">
        <v>209</v>
      </c>
      <c r="J312" s="74">
        <v>50000000</v>
      </c>
      <c r="K312" s="74">
        <v>50000000</v>
      </c>
      <c r="L312" s="74">
        <v>0</v>
      </c>
      <c r="M312" s="77">
        <v>0</v>
      </c>
    </row>
    <row r="313" spans="1:13" ht="24">
      <c r="A313" s="1"/>
      <c r="B313" s="1"/>
      <c r="C313" s="69"/>
      <c r="D313" s="70"/>
      <c r="E313" s="71"/>
      <c r="F313" s="70"/>
      <c r="G313" s="70"/>
      <c r="H313" s="78" t="s">
        <v>210</v>
      </c>
      <c r="I313" s="79"/>
      <c r="J313" s="80"/>
      <c r="K313" s="80">
        <v>0</v>
      </c>
      <c r="L313" s="80">
        <v>-50000000</v>
      </c>
      <c r="M313" s="81">
        <v>0</v>
      </c>
    </row>
    <row r="314" spans="1:13" ht="48">
      <c r="A314" s="1"/>
      <c r="B314" s="1"/>
      <c r="C314" s="69" t="s">
        <v>5</v>
      </c>
      <c r="D314" s="70" t="s">
        <v>34</v>
      </c>
      <c r="E314" s="71" t="s">
        <v>35</v>
      </c>
      <c r="F314" s="70"/>
      <c r="G314" s="70" t="s">
        <v>384</v>
      </c>
      <c r="H314" s="72" t="s">
        <v>385</v>
      </c>
      <c r="I314" s="73" t="s">
        <v>211</v>
      </c>
      <c r="J314" s="74">
        <v>1</v>
      </c>
      <c r="K314" s="74">
        <v>1</v>
      </c>
      <c r="L314" s="74">
        <v>1</v>
      </c>
      <c r="M314" s="77"/>
    </row>
    <row r="315" spans="1:13" ht="48">
      <c r="A315" s="1"/>
      <c r="B315" s="1"/>
      <c r="C315" s="69" t="s">
        <v>5</v>
      </c>
      <c r="D315" s="70" t="s">
        <v>34</v>
      </c>
      <c r="E315" s="71" t="s">
        <v>35</v>
      </c>
      <c r="F315" s="70"/>
      <c r="G315" s="70" t="s">
        <v>384</v>
      </c>
      <c r="H315" s="72" t="s">
        <v>385</v>
      </c>
      <c r="I315" s="72" t="s">
        <v>212</v>
      </c>
      <c r="J315" s="74">
        <v>0</v>
      </c>
      <c r="K315" s="74">
        <v>21540000</v>
      </c>
      <c r="L315" s="74">
        <v>0</v>
      </c>
      <c r="M315" s="77">
        <v>0</v>
      </c>
    </row>
    <row r="316" spans="1:13" ht="48">
      <c r="A316" s="1"/>
      <c r="B316" s="1"/>
      <c r="C316" s="69" t="s">
        <v>5</v>
      </c>
      <c r="D316" s="70" t="s">
        <v>34</v>
      </c>
      <c r="E316" s="71" t="s">
        <v>35</v>
      </c>
      <c r="F316" s="70"/>
      <c r="G316" s="70" t="s">
        <v>384</v>
      </c>
      <c r="H316" s="72" t="s">
        <v>385</v>
      </c>
      <c r="I316" s="72" t="s">
        <v>213</v>
      </c>
      <c r="J316" s="74">
        <v>0</v>
      </c>
      <c r="K316" s="74">
        <v>21540000</v>
      </c>
      <c r="L316" s="74">
        <v>0</v>
      </c>
      <c r="M316" s="77">
        <v>0</v>
      </c>
    </row>
    <row r="317" spans="1:13" ht="24">
      <c r="A317" s="1"/>
      <c r="B317" s="1"/>
      <c r="C317" s="69"/>
      <c r="D317" s="70"/>
      <c r="E317" s="71"/>
      <c r="F317" s="70"/>
      <c r="G317" s="70"/>
      <c r="H317" s="78" t="s">
        <v>214</v>
      </c>
      <c r="I317" s="79"/>
      <c r="J317" s="80"/>
      <c r="K317" s="80">
        <v>21540000</v>
      </c>
      <c r="L317" s="80">
        <v>-21540000</v>
      </c>
      <c r="M317" s="81">
        <v>0</v>
      </c>
    </row>
    <row r="318" spans="1:13" ht="48">
      <c r="A318" s="1"/>
      <c r="B318" s="1"/>
      <c r="C318" s="69" t="s">
        <v>5</v>
      </c>
      <c r="D318" s="70" t="s">
        <v>34</v>
      </c>
      <c r="E318" s="71" t="s">
        <v>35</v>
      </c>
      <c r="F318" s="70"/>
      <c r="G318" s="70" t="s">
        <v>384</v>
      </c>
      <c r="H318" s="72" t="s">
        <v>385</v>
      </c>
      <c r="I318" s="73" t="s">
        <v>215</v>
      </c>
      <c r="J318" s="74"/>
      <c r="K318" s="74"/>
      <c r="L318" s="74"/>
      <c r="M318" s="77"/>
    </row>
    <row r="319" spans="1:13" ht="48">
      <c r="A319" s="1"/>
      <c r="B319" s="1"/>
      <c r="C319" s="69" t="s">
        <v>5</v>
      </c>
      <c r="D319" s="70" t="s">
        <v>34</v>
      </c>
      <c r="E319" s="71" t="s">
        <v>35</v>
      </c>
      <c r="F319" s="70"/>
      <c r="G319" s="70" t="s">
        <v>384</v>
      </c>
      <c r="H319" s="72" t="s">
        <v>385</v>
      </c>
      <c r="I319" s="72" t="s">
        <v>216</v>
      </c>
      <c r="J319" s="74">
        <v>0</v>
      </c>
      <c r="K319" s="74">
        <v>21540000</v>
      </c>
      <c r="L319" s="74">
        <v>0</v>
      </c>
      <c r="M319" s="77">
        <v>0</v>
      </c>
    </row>
    <row r="320" spans="1:13" ht="48">
      <c r="A320" s="1"/>
      <c r="B320" s="1"/>
      <c r="C320" s="69" t="s">
        <v>5</v>
      </c>
      <c r="D320" s="70" t="s">
        <v>34</v>
      </c>
      <c r="E320" s="71" t="s">
        <v>35</v>
      </c>
      <c r="F320" s="70"/>
      <c r="G320" s="70" t="s">
        <v>384</v>
      </c>
      <c r="H320" s="72" t="s">
        <v>385</v>
      </c>
      <c r="I320" s="72" t="s">
        <v>217</v>
      </c>
      <c r="J320" s="74">
        <v>0</v>
      </c>
      <c r="K320" s="74">
        <v>21540000</v>
      </c>
      <c r="L320" s="74">
        <v>0</v>
      </c>
      <c r="M320" s="77">
        <v>0</v>
      </c>
    </row>
    <row r="321" spans="1:13" ht="24">
      <c r="A321" s="1"/>
      <c r="B321" s="1"/>
      <c r="C321" s="69"/>
      <c r="D321" s="70"/>
      <c r="E321" s="71"/>
      <c r="F321" s="70"/>
      <c r="G321" s="70"/>
      <c r="H321" s="83" t="s">
        <v>218</v>
      </c>
      <c r="I321" s="84"/>
      <c r="J321" s="85"/>
      <c r="K321" s="85">
        <v>21540000</v>
      </c>
      <c r="L321" s="85">
        <v>-21540000</v>
      </c>
      <c r="M321" s="86">
        <v>0</v>
      </c>
    </row>
    <row r="322" spans="1:13" ht="24">
      <c r="A322" s="1"/>
      <c r="B322" s="1"/>
      <c r="C322" s="69" t="s">
        <v>5</v>
      </c>
      <c r="D322" s="70" t="s">
        <v>34</v>
      </c>
      <c r="E322" s="71" t="s">
        <v>35</v>
      </c>
      <c r="F322" s="70"/>
      <c r="G322" s="70" t="s">
        <v>333</v>
      </c>
      <c r="H322" s="72" t="s">
        <v>334</v>
      </c>
      <c r="I322" s="73" t="s">
        <v>207</v>
      </c>
      <c r="J322" s="74"/>
      <c r="K322" s="74">
        <v>1</v>
      </c>
      <c r="L322" s="74">
        <v>1</v>
      </c>
      <c r="M322" s="77"/>
    </row>
    <row r="323" spans="1:13" ht="24">
      <c r="A323" s="1"/>
      <c r="B323" s="1"/>
      <c r="C323" s="69" t="s">
        <v>5</v>
      </c>
      <c r="D323" s="70" t="s">
        <v>34</v>
      </c>
      <c r="E323" s="71" t="s">
        <v>35</v>
      </c>
      <c r="F323" s="70"/>
      <c r="G323" s="70" t="s">
        <v>333</v>
      </c>
      <c r="H323" s="72" t="s">
        <v>334</v>
      </c>
      <c r="I323" s="72" t="s">
        <v>208</v>
      </c>
      <c r="J323" s="74">
        <v>0</v>
      </c>
      <c r="K323" s="74">
        <v>60364000</v>
      </c>
      <c r="L323" s="74">
        <v>394368000</v>
      </c>
      <c r="M323" s="77">
        <v>0</v>
      </c>
    </row>
    <row r="324" spans="1:13" ht="24">
      <c r="A324" s="1"/>
      <c r="B324" s="1"/>
      <c r="C324" s="69" t="s">
        <v>5</v>
      </c>
      <c r="D324" s="70" t="s">
        <v>34</v>
      </c>
      <c r="E324" s="71" t="s">
        <v>35</v>
      </c>
      <c r="F324" s="70"/>
      <c r="G324" s="70" t="s">
        <v>333</v>
      </c>
      <c r="H324" s="72" t="s">
        <v>334</v>
      </c>
      <c r="I324" s="72" t="s">
        <v>209</v>
      </c>
      <c r="J324" s="74">
        <v>0</v>
      </c>
      <c r="K324" s="74">
        <v>60364000</v>
      </c>
      <c r="L324" s="74">
        <v>394368000</v>
      </c>
      <c r="M324" s="77">
        <v>0</v>
      </c>
    </row>
    <row r="325" spans="1:13" ht="24">
      <c r="A325" s="1"/>
      <c r="B325" s="1"/>
      <c r="C325" s="69"/>
      <c r="D325" s="70"/>
      <c r="E325" s="71"/>
      <c r="F325" s="70"/>
      <c r="G325" s="70"/>
      <c r="H325" s="78" t="s">
        <v>210</v>
      </c>
      <c r="I325" s="79"/>
      <c r="J325" s="80"/>
      <c r="K325" s="80">
        <v>60364000</v>
      </c>
      <c r="L325" s="80">
        <v>334004000</v>
      </c>
      <c r="M325" s="81">
        <v>-394368000</v>
      </c>
    </row>
    <row r="326" spans="1:13" ht="24">
      <c r="A326" s="1"/>
      <c r="B326" s="1"/>
      <c r="C326" s="69" t="s">
        <v>5</v>
      </c>
      <c r="D326" s="70" t="s">
        <v>34</v>
      </c>
      <c r="E326" s="71" t="s">
        <v>35</v>
      </c>
      <c r="F326" s="70"/>
      <c r="G326" s="70" t="s">
        <v>333</v>
      </c>
      <c r="H326" s="72" t="s">
        <v>334</v>
      </c>
      <c r="I326" s="73" t="s">
        <v>211</v>
      </c>
      <c r="J326" s="74"/>
      <c r="K326" s="74">
        <v>1</v>
      </c>
      <c r="L326" s="74">
        <v>1</v>
      </c>
      <c r="M326" s="77"/>
    </row>
    <row r="327" spans="1:13" ht="24">
      <c r="A327" s="1"/>
      <c r="B327" s="1"/>
      <c r="C327" s="69" t="s">
        <v>5</v>
      </c>
      <c r="D327" s="70" t="s">
        <v>34</v>
      </c>
      <c r="E327" s="71" t="s">
        <v>35</v>
      </c>
      <c r="F327" s="70"/>
      <c r="G327" s="70" t="s">
        <v>333</v>
      </c>
      <c r="H327" s="72" t="s">
        <v>334</v>
      </c>
      <c r="I327" s="72" t="s">
        <v>212</v>
      </c>
      <c r="J327" s="74">
        <v>0</v>
      </c>
      <c r="K327" s="74">
        <v>0</v>
      </c>
      <c r="L327" s="74">
        <v>0</v>
      </c>
      <c r="M327" s="77">
        <v>0</v>
      </c>
    </row>
    <row r="328" spans="1:13" ht="24">
      <c r="A328" s="1"/>
      <c r="B328" s="1"/>
      <c r="C328" s="69" t="s">
        <v>5</v>
      </c>
      <c r="D328" s="70" t="s">
        <v>34</v>
      </c>
      <c r="E328" s="71" t="s">
        <v>35</v>
      </c>
      <c r="F328" s="70"/>
      <c r="G328" s="70" t="s">
        <v>333</v>
      </c>
      <c r="H328" s="72" t="s">
        <v>334</v>
      </c>
      <c r="I328" s="72" t="s">
        <v>213</v>
      </c>
      <c r="J328" s="74">
        <v>0</v>
      </c>
      <c r="K328" s="74">
        <v>0</v>
      </c>
      <c r="L328" s="74">
        <v>0</v>
      </c>
      <c r="M328" s="77">
        <v>0</v>
      </c>
    </row>
    <row r="329" spans="1:13" ht="24">
      <c r="A329" s="1"/>
      <c r="B329" s="1"/>
      <c r="C329" s="69"/>
      <c r="D329" s="70"/>
      <c r="E329" s="71"/>
      <c r="F329" s="70"/>
      <c r="G329" s="70"/>
      <c r="H329" s="78" t="s">
        <v>214</v>
      </c>
      <c r="I329" s="79"/>
      <c r="J329" s="80"/>
      <c r="K329" s="80">
        <v>0</v>
      </c>
      <c r="L329" s="80">
        <v>0</v>
      </c>
      <c r="M329" s="81">
        <v>0</v>
      </c>
    </row>
    <row r="330" spans="1:13" ht="24">
      <c r="A330" s="1"/>
      <c r="B330" s="1"/>
      <c r="C330" s="69" t="s">
        <v>5</v>
      </c>
      <c r="D330" s="70" t="s">
        <v>34</v>
      </c>
      <c r="E330" s="71" t="s">
        <v>35</v>
      </c>
      <c r="F330" s="70"/>
      <c r="G330" s="70" t="s">
        <v>333</v>
      </c>
      <c r="H330" s="72" t="s">
        <v>334</v>
      </c>
      <c r="I330" s="73" t="s">
        <v>215</v>
      </c>
      <c r="J330" s="74"/>
      <c r="K330" s="74"/>
      <c r="L330" s="74"/>
      <c r="M330" s="77"/>
    </row>
    <row r="331" spans="1:13" ht="24">
      <c r="A331" s="1"/>
      <c r="B331" s="1"/>
      <c r="C331" s="69" t="s">
        <v>5</v>
      </c>
      <c r="D331" s="70" t="s">
        <v>34</v>
      </c>
      <c r="E331" s="71" t="s">
        <v>35</v>
      </c>
      <c r="F331" s="70"/>
      <c r="G331" s="70" t="s">
        <v>333</v>
      </c>
      <c r="H331" s="72" t="s">
        <v>334</v>
      </c>
      <c r="I331" s="72" t="s">
        <v>216</v>
      </c>
      <c r="J331" s="74">
        <v>0</v>
      </c>
      <c r="K331" s="74">
        <v>0</v>
      </c>
      <c r="L331" s="74">
        <v>0</v>
      </c>
      <c r="M331" s="77">
        <v>0</v>
      </c>
    </row>
    <row r="332" spans="1:13" ht="24">
      <c r="A332" s="1"/>
      <c r="B332" s="1"/>
      <c r="C332" s="69" t="s">
        <v>5</v>
      </c>
      <c r="D332" s="70" t="s">
        <v>34</v>
      </c>
      <c r="E332" s="71" t="s">
        <v>35</v>
      </c>
      <c r="F332" s="70"/>
      <c r="G332" s="70" t="s">
        <v>333</v>
      </c>
      <c r="H332" s="72" t="s">
        <v>334</v>
      </c>
      <c r="I332" s="72" t="s">
        <v>217</v>
      </c>
      <c r="J332" s="74">
        <v>0</v>
      </c>
      <c r="K332" s="74">
        <v>0</v>
      </c>
      <c r="L332" s="74">
        <v>0</v>
      </c>
      <c r="M332" s="77">
        <v>0</v>
      </c>
    </row>
    <row r="333" spans="1:13" ht="24">
      <c r="A333" s="1"/>
      <c r="B333" s="1"/>
      <c r="C333" s="69"/>
      <c r="D333" s="70"/>
      <c r="E333" s="71"/>
      <c r="F333" s="70"/>
      <c r="G333" s="70"/>
      <c r="H333" s="83" t="s">
        <v>218</v>
      </c>
      <c r="I333" s="84"/>
      <c r="J333" s="85"/>
      <c r="K333" s="85">
        <v>0</v>
      </c>
      <c r="L333" s="85">
        <v>0</v>
      </c>
      <c r="M333" s="86">
        <v>0</v>
      </c>
    </row>
    <row r="334" spans="1:13" ht="24">
      <c r="A334" s="1"/>
      <c r="B334" s="1"/>
      <c r="C334" s="69" t="s">
        <v>5</v>
      </c>
      <c r="D334" s="70" t="s">
        <v>34</v>
      </c>
      <c r="E334" s="71" t="s">
        <v>35</v>
      </c>
      <c r="F334" s="70"/>
      <c r="G334" s="70" t="s">
        <v>305</v>
      </c>
      <c r="H334" s="72" t="s">
        <v>306</v>
      </c>
      <c r="I334" s="73" t="s">
        <v>207</v>
      </c>
      <c r="J334" s="74">
        <v>120</v>
      </c>
      <c r="K334" s="74">
        <v>10</v>
      </c>
      <c r="L334" s="74">
        <v>0</v>
      </c>
      <c r="M334" s="77"/>
    </row>
    <row r="335" spans="1:13" ht="24">
      <c r="A335" s="1"/>
      <c r="B335" s="1"/>
      <c r="C335" s="69" t="s">
        <v>5</v>
      </c>
      <c r="D335" s="70" t="s">
        <v>34</v>
      </c>
      <c r="E335" s="71" t="s">
        <v>35</v>
      </c>
      <c r="F335" s="70"/>
      <c r="G335" s="70" t="s">
        <v>305</v>
      </c>
      <c r="H335" s="72" t="s">
        <v>306</v>
      </c>
      <c r="I335" s="72" t="s">
        <v>208</v>
      </c>
      <c r="J335" s="74">
        <v>45000000</v>
      </c>
      <c r="K335" s="74">
        <v>45000000</v>
      </c>
      <c r="L335" s="74">
        <v>0</v>
      </c>
      <c r="M335" s="77">
        <v>0</v>
      </c>
    </row>
    <row r="336" spans="1:13" ht="24">
      <c r="A336" s="1"/>
      <c r="B336" s="1"/>
      <c r="C336" s="69" t="s">
        <v>5</v>
      </c>
      <c r="D336" s="70" t="s">
        <v>34</v>
      </c>
      <c r="E336" s="71" t="s">
        <v>35</v>
      </c>
      <c r="F336" s="70"/>
      <c r="G336" s="70" t="s">
        <v>305</v>
      </c>
      <c r="H336" s="72" t="s">
        <v>306</v>
      </c>
      <c r="I336" s="72" t="s">
        <v>209</v>
      </c>
      <c r="J336" s="74">
        <v>375000</v>
      </c>
      <c r="K336" s="74">
        <v>4500000</v>
      </c>
      <c r="L336" s="74"/>
      <c r="M336" s="77">
        <v>0</v>
      </c>
    </row>
    <row r="337" spans="1:13" ht="24">
      <c r="A337" s="1"/>
      <c r="B337" s="1"/>
      <c r="C337" s="69"/>
      <c r="D337" s="70"/>
      <c r="E337" s="71"/>
      <c r="F337" s="70"/>
      <c r="G337" s="70"/>
      <c r="H337" s="78" t="s">
        <v>210</v>
      </c>
      <c r="I337" s="79"/>
      <c r="J337" s="80"/>
      <c r="K337" s="80">
        <v>4125000</v>
      </c>
      <c r="L337" s="80"/>
      <c r="M337" s="81"/>
    </row>
    <row r="338" spans="1:13" ht="24">
      <c r="A338" s="1"/>
      <c r="B338" s="1"/>
      <c r="C338" s="69" t="s">
        <v>5</v>
      </c>
      <c r="D338" s="70" t="s">
        <v>34</v>
      </c>
      <c r="E338" s="71" t="s">
        <v>35</v>
      </c>
      <c r="F338" s="70"/>
      <c r="G338" s="70" t="s">
        <v>305</v>
      </c>
      <c r="H338" s="72" t="s">
        <v>306</v>
      </c>
      <c r="I338" s="73" t="s">
        <v>211</v>
      </c>
      <c r="J338" s="74">
        <v>120</v>
      </c>
      <c r="K338" s="74">
        <v>10</v>
      </c>
      <c r="L338" s="74">
        <v>0</v>
      </c>
      <c r="M338" s="77"/>
    </row>
    <row r="339" spans="1:13" ht="24">
      <c r="A339" s="1"/>
      <c r="B339" s="1"/>
      <c r="C339" s="69" t="s">
        <v>5</v>
      </c>
      <c r="D339" s="70" t="s">
        <v>34</v>
      </c>
      <c r="E339" s="71" t="s">
        <v>35</v>
      </c>
      <c r="F339" s="70"/>
      <c r="G339" s="70" t="s">
        <v>305</v>
      </c>
      <c r="H339" s="72" t="s">
        <v>306</v>
      </c>
      <c r="I339" s="72" t="s">
        <v>212</v>
      </c>
      <c r="J339" s="74">
        <v>0</v>
      </c>
      <c r="K339" s="74">
        <v>0</v>
      </c>
      <c r="L339" s="74">
        <v>1120000</v>
      </c>
      <c r="M339" s="77">
        <v>0</v>
      </c>
    </row>
    <row r="340" spans="1:13" ht="24">
      <c r="A340" s="1"/>
      <c r="B340" s="1"/>
      <c r="C340" s="69" t="s">
        <v>5</v>
      </c>
      <c r="D340" s="70" t="s">
        <v>34</v>
      </c>
      <c r="E340" s="71" t="s">
        <v>35</v>
      </c>
      <c r="F340" s="70"/>
      <c r="G340" s="70" t="s">
        <v>305</v>
      </c>
      <c r="H340" s="72" t="s">
        <v>306</v>
      </c>
      <c r="I340" s="72" t="s">
        <v>213</v>
      </c>
      <c r="J340" s="74">
        <v>0</v>
      </c>
      <c r="K340" s="74">
        <v>0</v>
      </c>
      <c r="L340" s="74"/>
      <c r="M340" s="77">
        <v>0</v>
      </c>
    </row>
    <row r="341" spans="1:13" ht="24">
      <c r="A341" s="1"/>
      <c r="B341" s="1"/>
      <c r="C341" s="69"/>
      <c r="D341" s="70"/>
      <c r="E341" s="71"/>
      <c r="F341" s="70"/>
      <c r="G341" s="70"/>
      <c r="H341" s="78" t="s">
        <v>214</v>
      </c>
      <c r="I341" s="79"/>
      <c r="J341" s="80"/>
      <c r="K341" s="80">
        <v>0</v>
      </c>
      <c r="L341" s="80"/>
      <c r="M341" s="81"/>
    </row>
    <row r="342" spans="1:13" ht="24">
      <c r="A342" s="1"/>
      <c r="B342" s="1"/>
      <c r="C342" s="69" t="s">
        <v>5</v>
      </c>
      <c r="D342" s="70" t="s">
        <v>34</v>
      </c>
      <c r="E342" s="71" t="s">
        <v>35</v>
      </c>
      <c r="F342" s="70"/>
      <c r="G342" s="70" t="s">
        <v>305</v>
      </c>
      <c r="H342" s="72" t="s">
        <v>306</v>
      </c>
      <c r="I342" s="73" t="s">
        <v>215</v>
      </c>
      <c r="J342" s="74"/>
      <c r="K342" s="74"/>
      <c r="L342" s="74">
        <v>25</v>
      </c>
      <c r="M342" s="77"/>
    </row>
    <row r="343" spans="1:13" ht="24">
      <c r="A343" s="1"/>
      <c r="B343" s="1"/>
      <c r="C343" s="69" t="s">
        <v>5</v>
      </c>
      <c r="D343" s="70" t="s">
        <v>34</v>
      </c>
      <c r="E343" s="71" t="s">
        <v>35</v>
      </c>
      <c r="F343" s="70"/>
      <c r="G343" s="70" t="s">
        <v>305</v>
      </c>
      <c r="H343" s="72" t="s">
        <v>306</v>
      </c>
      <c r="I343" s="72" t="s">
        <v>216</v>
      </c>
      <c r="J343" s="74">
        <v>0</v>
      </c>
      <c r="K343" s="74">
        <v>0</v>
      </c>
      <c r="L343" s="74">
        <v>1111200</v>
      </c>
      <c r="M343" s="77">
        <v>0</v>
      </c>
    </row>
    <row r="344" spans="1:13" ht="24">
      <c r="A344" s="1"/>
      <c r="B344" s="1"/>
      <c r="C344" s="69" t="s">
        <v>5</v>
      </c>
      <c r="D344" s="70" t="s">
        <v>34</v>
      </c>
      <c r="E344" s="71" t="s">
        <v>35</v>
      </c>
      <c r="F344" s="70"/>
      <c r="G344" s="70" t="s">
        <v>305</v>
      </c>
      <c r="H344" s="72" t="s">
        <v>306</v>
      </c>
      <c r="I344" s="72" t="s">
        <v>217</v>
      </c>
      <c r="J344" s="74">
        <v>0</v>
      </c>
      <c r="K344" s="74">
        <v>0</v>
      </c>
      <c r="L344" s="74">
        <v>44448</v>
      </c>
      <c r="M344" s="77">
        <v>0</v>
      </c>
    </row>
    <row r="345" spans="1:13" ht="24">
      <c r="A345" s="1"/>
      <c r="B345" s="1"/>
      <c r="C345" s="69"/>
      <c r="D345" s="70"/>
      <c r="E345" s="71"/>
      <c r="F345" s="70"/>
      <c r="G345" s="70"/>
      <c r="H345" s="83" t="s">
        <v>218</v>
      </c>
      <c r="I345" s="84"/>
      <c r="J345" s="85"/>
      <c r="K345" s="85">
        <v>0</v>
      </c>
      <c r="L345" s="85">
        <v>44448</v>
      </c>
      <c r="M345" s="86">
        <v>-44448</v>
      </c>
    </row>
    <row r="346" spans="1:13" ht="24">
      <c r="A346" s="1"/>
      <c r="B346" s="1"/>
      <c r="C346" s="69" t="s">
        <v>5</v>
      </c>
      <c r="D346" s="70" t="s">
        <v>34</v>
      </c>
      <c r="E346" s="71" t="s">
        <v>35</v>
      </c>
      <c r="F346" s="70"/>
      <c r="G346" s="70" t="s">
        <v>386</v>
      </c>
      <c r="H346" s="72" t="s">
        <v>387</v>
      </c>
      <c r="I346" s="73" t="s">
        <v>207</v>
      </c>
      <c r="J346" s="74">
        <v>0</v>
      </c>
      <c r="K346" s="74">
        <v>1</v>
      </c>
      <c r="L346" s="74">
        <v>0</v>
      </c>
      <c r="M346" s="77"/>
    </row>
    <row r="347" spans="1:13" ht="24">
      <c r="A347" s="1"/>
      <c r="B347" s="1"/>
      <c r="C347" s="69" t="s">
        <v>5</v>
      </c>
      <c r="D347" s="70" t="s">
        <v>34</v>
      </c>
      <c r="E347" s="71" t="s">
        <v>35</v>
      </c>
      <c r="F347" s="70"/>
      <c r="G347" s="70" t="s">
        <v>386</v>
      </c>
      <c r="H347" s="72" t="s">
        <v>387</v>
      </c>
      <c r="I347" s="72" t="s">
        <v>208</v>
      </c>
      <c r="J347" s="74">
        <v>0</v>
      </c>
      <c r="K347" s="74">
        <v>15031000</v>
      </c>
      <c r="L347" s="74">
        <v>0</v>
      </c>
      <c r="M347" s="77">
        <v>0</v>
      </c>
    </row>
    <row r="348" spans="1:13" ht="24">
      <c r="A348" s="1"/>
      <c r="B348" s="1"/>
      <c r="C348" s="69" t="s">
        <v>5</v>
      </c>
      <c r="D348" s="70" t="s">
        <v>34</v>
      </c>
      <c r="E348" s="71" t="s">
        <v>35</v>
      </c>
      <c r="F348" s="70"/>
      <c r="G348" s="70" t="s">
        <v>386</v>
      </c>
      <c r="H348" s="72" t="s">
        <v>387</v>
      </c>
      <c r="I348" s="72" t="s">
        <v>209</v>
      </c>
      <c r="J348" s="74"/>
      <c r="K348" s="74">
        <v>15031000</v>
      </c>
      <c r="L348" s="74"/>
      <c r="M348" s="77">
        <v>0</v>
      </c>
    </row>
    <row r="349" spans="1:13" ht="24">
      <c r="A349" s="1"/>
      <c r="B349" s="1"/>
      <c r="C349" s="69"/>
      <c r="D349" s="70"/>
      <c r="E349" s="71"/>
      <c r="F349" s="70"/>
      <c r="G349" s="70"/>
      <c r="H349" s="78" t="s">
        <v>210</v>
      </c>
      <c r="I349" s="79"/>
      <c r="J349" s="80"/>
      <c r="K349" s="80"/>
      <c r="L349" s="80"/>
      <c r="M349" s="81"/>
    </row>
    <row r="350" spans="1:13" ht="24">
      <c r="A350" s="1"/>
      <c r="B350" s="1"/>
      <c r="C350" s="69" t="s">
        <v>5</v>
      </c>
      <c r="D350" s="70" t="s">
        <v>34</v>
      </c>
      <c r="E350" s="71" t="s">
        <v>35</v>
      </c>
      <c r="F350" s="70"/>
      <c r="G350" s="70" t="s">
        <v>386</v>
      </c>
      <c r="H350" s="72" t="s">
        <v>387</v>
      </c>
      <c r="I350" s="73" t="s">
        <v>211</v>
      </c>
      <c r="J350" s="74">
        <v>0</v>
      </c>
      <c r="K350" s="74">
        <v>1</v>
      </c>
      <c r="L350" s="74">
        <v>0</v>
      </c>
      <c r="M350" s="77"/>
    </row>
    <row r="351" spans="1:13" ht="24">
      <c r="A351" s="1"/>
      <c r="B351" s="1"/>
      <c r="C351" s="69" t="s">
        <v>5</v>
      </c>
      <c r="D351" s="70" t="s">
        <v>34</v>
      </c>
      <c r="E351" s="71" t="s">
        <v>35</v>
      </c>
      <c r="F351" s="70"/>
      <c r="G351" s="70" t="s">
        <v>386</v>
      </c>
      <c r="H351" s="72" t="s">
        <v>387</v>
      </c>
      <c r="I351" s="72" t="s">
        <v>212</v>
      </c>
      <c r="J351" s="74">
        <v>0</v>
      </c>
      <c r="K351" s="74">
        <v>0</v>
      </c>
      <c r="L351" s="74">
        <v>0</v>
      </c>
      <c r="M351" s="77">
        <v>0</v>
      </c>
    </row>
    <row r="352" spans="1:13" ht="24">
      <c r="A352" s="1"/>
      <c r="B352" s="1"/>
      <c r="C352" s="69" t="s">
        <v>5</v>
      </c>
      <c r="D352" s="70" t="s">
        <v>34</v>
      </c>
      <c r="E352" s="71" t="s">
        <v>35</v>
      </c>
      <c r="F352" s="70"/>
      <c r="G352" s="70" t="s">
        <v>386</v>
      </c>
      <c r="H352" s="72" t="s">
        <v>387</v>
      </c>
      <c r="I352" s="72" t="s">
        <v>213</v>
      </c>
      <c r="J352" s="74"/>
      <c r="K352" s="74">
        <v>0</v>
      </c>
      <c r="L352" s="74"/>
      <c r="M352" s="77">
        <v>0</v>
      </c>
    </row>
    <row r="353" spans="1:13" ht="24">
      <c r="A353" s="1"/>
      <c r="B353" s="1"/>
      <c r="C353" s="69"/>
      <c r="D353" s="70"/>
      <c r="E353" s="71"/>
      <c r="F353" s="70"/>
      <c r="G353" s="70"/>
      <c r="H353" s="78" t="s">
        <v>214</v>
      </c>
      <c r="I353" s="79"/>
      <c r="J353" s="80"/>
      <c r="K353" s="80"/>
      <c r="L353" s="80"/>
      <c r="M353" s="81"/>
    </row>
    <row r="354" spans="1:13" ht="24">
      <c r="A354" s="1"/>
      <c r="B354" s="1"/>
      <c r="C354" s="69" t="s">
        <v>5</v>
      </c>
      <c r="D354" s="70" t="s">
        <v>34</v>
      </c>
      <c r="E354" s="71" t="s">
        <v>35</v>
      </c>
      <c r="F354" s="70"/>
      <c r="G354" s="70" t="s">
        <v>386</v>
      </c>
      <c r="H354" s="72" t="s">
        <v>387</v>
      </c>
      <c r="I354" s="73" t="s">
        <v>215</v>
      </c>
      <c r="J354" s="74"/>
      <c r="K354" s="74"/>
      <c r="L354" s="74"/>
      <c r="M354" s="77"/>
    </row>
    <row r="355" spans="1:13" ht="24">
      <c r="A355" s="1"/>
      <c r="B355" s="1"/>
      <c r="C355" s="69" t="s">
        <v>5</v>
      </c>
      <c r="D355" s="70" t="s">
        <v>34</v>
      </c>
      <c r="E355" s="71" t="s">
        <v>35</v>
      </c>
      <c r="F355" s="70"/>
      <c r="G355" s="70" t="s">
        <v>386</v>
      </c>
      <c r="H355" s="72" t="s">
        <v>387</v>
      </c>
      <c r="I355" s="72" t="s">
        <v>216</v>
      </c>
      <c r="J355" s="74">
        <v>0</v>
      </c>
      <c r="K355" s="74">
        <v>0</v>
      </c>
      <c r="L355" s="74">
        <v>0</v>
      </c>
      <c r="M355" s="77">
        <v>0</v>
      </c>
    </row>
    <row r="356" spans="1:13" ht="24">
      <c r="A356" s="1"/>
      <c r="B356" s="1"/>
      <c r="C356" s="69" t="s">
        <v>5</v>
      </c>
      <c r="D356" s="70" t="s">
        <v>34</v>
      </c>
      <c r="E356" s="71" t="s">
        <v>35</v>
      </c>
      <c r="F356" s="70"/>
      <c r="G356" s="70" t="s">
        <v>386</v>
      </c>
      <c r="H356" s="72" t="s">
        <v>387</v>
      </c>
      <c r="I356" s="72" t="s">
        <v>217</v>
      </c>
      <c r="J356" s="74">
        <v>0</v>
      </c>
      <c r="K356" s="74">
        <v>0</v>
      </c>
      <c r="L356" s="74">
        <v>0</v>
      </c>
      <c r="M356" s="77">
        <v>0</v>
      </c>
    </row>
    <row r="357" spans="1:13" ht="24">
      <c r="A357" s="1"/>
      <c r="B357" s="1"/>
      <c r="C357" s="69"/>
      <c r="D357" s="70"/>
      <c r="E357" s="71"/>
      <c r="F357" s="70"/>
      <c r="G357" s="70"/>
      <c r="H357" s="83" t="s">
        <v>218</v>
      </c>
      <c r="I357" s="84"/>
      <c r="J357" s="85"/>
      <c r="K357" s="85">
        <v>0</v>
      </c>
      <c r="L357" s="85">
        <v>0</v>
      </c>
      <c r="M357" s="86">
        <v>0</v>
      </c>
    </row>
    <row r="358" spans="1:13" ht="24">
      <c r="A358" s="1"/>
      <c r="B358" s="1"/>
      <c r="C358" s="69" t="s">
        <v>5</v>
      </c>
      <c r="D358" s="70" t="s">
        <v>34</v>
      </c>
      <c r="E358" s="71" t="s">
        <v>35</v>
      </c>
      <c r="F358" s="70"/>
      <c r="G358" s="70" t="s">
        <v>388</v>
      </c>
      <c r="H358" s="72" t="s">
        <v>389</v>
      </c>
      <c r="I358" s="73" t="s">
        <v>207</v>
      </c>
      <c r="J358" s="74"/>
      <c r="K358" s="74"/>
      <c r="L358" s="74"/>
      <c r="M358" s="77"/>
    </row>
    <row r="359" spans="1:13" ht="24">
      <c r="A359" s="1"/>
      <c r="B359" s="1"/>
      <c r="C359" s="69" t="s">
        <v>5</v>
      </c>
      <c r="D359" s="70" t="s">
        <v>34</v>
      </c>
      <c r="E359" s="71" t="s">
        <v>35</v>
      </c>
      <c r="F359" s="70"/>
      <c r="G359" s="70" t="s">
        <v>388</v>
      </c>
      <c r="H359" s="72" t="s">
        <v>389</v>
      </c>
      <c r="I359" s="72" t="s">
        <v>208</v>
      </c>
      <c r="J359" s="74">
        <v>0</v>
      </c>
      <c r="K359" s="74">
        <v>0</v>
      </c>
      <c r="L359" s="74">
        <v>0</v>
      </c>
      <c r="M359" s="77">
        <v>0</v>
      </c>
    </row>
    <row r="360" spans="1:13" ht="24">
      <c r="A360" s="1"/>
      <c r="B360" s="1"/>
      <c r="C360" s="69" t="s">
        <v>5</v>
      </c>
      <c r="D360" s="70" t="s">
        <v>34</v>
      </c>
      <c r="E360" s="71" t="s">
        <v>35</v>
      </c>
      <c r="F360" s="70"/>
      <c r="G360" s="70" t="s">
        <v>388</v>
      </c>
      <c r="H360" s="72" t="s">
        <v>389</v>
      </c>
      <c r="I360" s="72" t="s">
        <v>209</v>
      </c>
      <c r="J360" s="74">
        <v>0</v>
      </c>
      <c r="K360" s="74">
        <v>0</v>
      </c>
      <c r="L360" s="74">
        <v>0</v>
      </c>
      <c r="M360" s="77">
        <v>0</v>
      </c>
    </row>
    <row r="361" spans="1:13" ht="24">
      <c r="A361" s="1"/>
      <c r="B361" s="1"/>
      <c r="C361" s="69"/>
      <c r="D361" s="70"/>
      <c r="E361" s="71"/>
      <c r="F361" s="70"/>
      <c r="G361" s="70"/>
      <c r="H361" s="78" t="s">
        <v>210</v>
      </c>
      <c r="I361" s="79"/>
      <c r="J361" s="80"/>
      <c r="K361" s="80">
        <v>0</v>
      </c>
      <c r="L361" s="80">
        <v>0</v>
      </c>
      <c r="M361" s="81">
        <v>0</v>
      </c>
    </row>
    <row r="362" spans="1:13" ht="24">
      <c r="A362" s="1"/>
      <c r="B362" s="1"/>
      <c r="C362" s="69" t="s">
        <v>5</v>
      </c>
      <c r="D362" s="70" t="s">
        <v>34</v>
      </c>
      <c r="E362" s="71" t="s">
        <v>35</v>
      </c>
      <c r="F362" s="70"/>
      <c r="G362" s="70" t="s">
        <v>388</v>
      </c>
      <c r="H362" s="72" t="s">
        <v>389</v>
      </c>
      <c r="I362" s="73" t="s">
        <v>211</v>
      </c>
      <c r="J362" s="74"/>
      <c r="K362" s="74"/>
      <c r="L362" s="74"/>
      <c r="M362" s="77"/>
    </row>
    <row r="363" spans="1:13" ht="24">
      <c r="A363" s="1"/>
      <c r="B363" s="1"/>
      <c r="C363" s="69" t="s">
        <v>5</v>
      </c>
      <c r="D363" s="70" t="s">
        <v>34</v>
      </c>
      <c r="E363" s="71" t="s">
        <v>35</v>
      </c>
      <c r="F363" s="70"/>
      <c r="G363" s="70" t="s">
        <v>388</v>
      </c>
      <c r="H363" s="72" t="s">
        <v>389</v>
      </c>
      <c r="I363" s="72" t="s">
        <v>212</v>
      </c>
      <c r="J363" s="74">
        <v>0</v>
      </c>
      <c r="K363" s="74">
        <v>0</v>
      </c>
      <c r="L363" s="74">
        <v>0</v>
      </c>
      <c r="M363" s="77">
        <v>0</v>
      </c>
    </row>
    <row r="364" spans="1:13" ht="24">
      <c r="A364" s="1"/>
      <c r="B364" s="1"/>
      <c r="C364" s="69" t="s">
        <v>5</v>
      </c>
      <c r="D364" s="70" t="s">
        <v>34</v>
      </c>
      <c r="E364" s="71" t="s">
        <v>35</v>
      </c>
      <c r="F364" s="70"/>
      <c r="G364" s="70" t="s">
        <v>388</v>
      </c>
      <c r="H364" s="72" t="s">
        <v>389</v>
      </c>
      <c r="I364" s="72" t="s">
        <v>213</v>
      </c>
      <c r="J364" s="74">
        <v>0</v>
      </c>
      <c r="K364" s="74">
        <v>0</v>
      </c>
      <c r="L364" s="74">
        <v>0</v>
      </c>
      <c r="M364" s="77">
        <v>0</v>
      </c>
    </row>
    <row r="365" spans="1:13" ht="24">
      <c r="A365" s="1"/>
      <c r="B365" s="1"/>
      <c r="C365" s="69"/>
      <c r="D365" s="70"/>
      <c r="E365" s="71"/>
      <c r="F365" s="70"/>
      <c r="G365" s="70"/>
      <c r="H365" s="78" t="s">
        <v>214</v>
      </c>
      <c r="I365" s="79"/>
      <c r="J365" s="80"/>
      <c r="K365" s="80">
        <v>0</v>
      </c>
      <c r="L365" s="80">
        <v>0</v>
      </c>
      <c r="M365" s="81">
        <v>0</v>
      </c>
    </row>
    <row r="366" spans="1:13" ht="24">
      <c r="A366" s="1"/>
      <c r="B366" s="1"/>
      <c r="C366" s="69" t="s">
        <v>5</v>
      </c>
      <c r="D366" s="70" t="s">
        <v>34</v>
      </c>
      <c r="E366" s="71" t="s">
        <v>35</v>
      </c>
      <c r="F366" s="70"/>
      <c r="G366" s="70" t="s">
        <v>388</v>
      </c>
      <c r="H366" s="72" t="s">
        <v>389</v>
      </c>
      <c r="I366" s="73" t="s">
        <v>215</v>
      </c>
      <c r="J366" s="74"/>
      <c r="K366" s="74"/>
      <c r="L366" s="74"/>
      <c r="M366" s="77"/>
    </row>
    <row r="367" spans="1:13" ht="24">
      <c r="A367" s="1"/>
      <c r="B367" s="1"/>
      <c r="C367" s="69" t="s">
        <v>5</v>
      </c>
      <c r="D367" s="70" t="s">
        <v>34</v>
      </c>
      <c r="E367" s="71" t="s">
        <v>35</v>
      </c>
      <c r="F367" s="70"/>
      <c r="G367" s="70" t="s">
        <v>388</v>
      </c>
      <c r="H367" s="72" t="s">
        <v>389</v>
      </c>
      <c r="I367" s="72" t="s">
        <v>216</v>
      </c>
      <c r="J367" s="74">
        <v>0</v>
      </c>
      <c r="K367" s="74">
        <v>0</v>
      </c>
      <c r="L367" s="74">
        <v>0</v>
      </c>
      <c r="M367" s="77">
        <v>0</v>
      </c>
    </row>
    <row r="368" spans="1:13" ht="24">
      <c r="A368" s="1"/>
      <c r="B368" s="1"/>
      <c r="C368" s="69" t="s">
        <v>5</v>
      </c>
      <c r="D368" s="70" t="s">
        <v>34</v>
      </c>
      <c r="E368" s="71" t="s">
        <v>35</v>
      </c>
      <c r="F368" s="70"/>
      <c r="G368" s="70" t="s">
        <v>388</v>
      </c>
      <c r="H368" s="72" t="s">
        <v>389</v>
      </c>
      <c r="I368" s="72" t="s">
        <v>217</v>
      </c>
      <c r="J368" s="74">
        <v>0</v>
      </c>
      <c r="K368" s="74">
        <v>0</v>
      </c>
      <c r="L368" s="74">
        <v>0</v>
      </c>
      <c r="M368" s="77">
        <v>0</v>
      </c>
    </row>
    <row r="369" spans="1:13" ht="24">
      <c r="A369" s="1"/>
      <c r="B369" s="1"/>
      <c r="C369" s="69"/>
      <c r="D369" s="70"/>
      <c r="E369" s="71"/>
      <c r="F369" s="70"/>
      <c r="G369" s="70"/>
      <c r="H369" s="83" t="s">
        <v>218</v>
      </c>
      <c r="I369" s="84"/>
      <c r="J369" s="85"/>
      <c r="K369" s="85">
        <v>0</v>
      </c>
      <c r="L369" s="85">
        <v>0</v>
      </c>
      <c r="M369" s="86">
        <v>0</v>
      </c>
    </row>
    <row r="370" spans="1:13" ht="24">
      <c r="A370" s="1"/>
      <c r="B370" s="1"/>
      <c r="C370" s="69" t="s">
        <v>5</v>
      </c>
      <c r="D370" s="70" t="s">
        <v>34</v>
      </c>
      <c r="E370" s="71" t="s">
        <v>35</v>
      </c>
      <c r="F370" s="70"/>
      <c r="G370" s="70" t="s">
        <v>390</v>
      </c>
      <c r="H370" s="72" t="s">
        <v>391</v>
      </c>
      <c r="I370" s="73" t="s">
        <v>207</v>
      </c>
      <c r="J370" s="74">
        <v>40</v>
      </c>
      <c r="K370" s="74">
        <v>0</v>
      </c>
      <c r="L370" s="74">
        <v>0</v>
      </c>
      <c r="M370" s="77"/>
    </row>
    <row r="371" spans="1:13" ht="24">
      <c r="A371" s="1"/>
      <c r="B371" s="1"/>
      <c r="C371" s="69" t="s">
        <v>5</v>
      </c>
      <c r="D371" s="70" t="s">
        <v>34</v>
      </c>
      <c r="E371" s="71" t="s">
        <v>35</v>
      </c>
      <c r="F371" s="70"/>
      <c r="G371" s="70" t="s">
        <v>390</v>
      </c>
      <c r="H371" s="72" t="s">
        <v>391</v>
      </c>
      <c r="I371" s="72" t="s">
        <v>208</v>
      </c>
      <c r="J371" s="74">
        <v>3600000</v>
      </c>
      <c r="K371" s="74">
        <v>0</v>
      </c>
      <c r="L371" s="74">
        <v>0</v>
      </c>
      <c r="M371" s="77">
        <v>0</v>
      </c>
    </row>
    <row r="372" spans="1:13" ht="24">
      <c r="A372" s="1"/>
      <c r="B372" s="1"/>
      <c r="C372" s="69" t="s">
        <v>5</v>
      </c>
      <c r="D372" s="70" t="s">
        <v>34</v>
      </c>
      <c r="E372" s="71" t="s">
        <v>35</v>
      </c>
      <c r="F372" s="70"/>
      <c r="G372" s="70" t="s">
        <v>390</v>
      </c>
      <c r="H372" s="72" t="s">
        <v>391</v>
      </c>
      <c r="I372" s="72" t="s">
        <v>209</v>
      </c>
      <c r="J372" s="74">
        <v>90000</v>
      </c>
      <c r="K372" s="74"/>
      <c r="L372" s="74"/>
      <c r="M372" s="77">
        <v>0</v>
      </c>
    </row>
    <row r="373" spans="1:13" ht="24">
      <c r="A373" s="1"/>
      <c r="B373" s="1"/>
      <c r="C373" s="69"/>
      <c r="D373" s="70"/>
      <c r="E373" s="71"/>
      <c r="F373" s="70"/>
      <c r="G373" s="70"/>
      <c r="H373" s="78" t="s">
        <v>210</v>
      </c>
      <c r="I373" s="79"/>
      <c r="J373" s="80"/>
      <c r="K373" s="80"/>
      <c r="L373" s="80"/>
      <c r="M373" s="81"/>
    </row>
    <row r="374" spans="1:13" ht="24">
      <c r="A374" s="1"/>
      <c r="B374" s="1"/>
      <c r="C374" s="69" t="s">
        <v>5</v>
      </c>
      <c r="D374" s="70" t="s">
        <v>34</v>
      </c>
      <c r="E374" s="71" t="s">
        <v>35</v>
      </c>
      <c r="F374" s="70"/>
      <c r="G374" s="70" t="s">
        <v>390</v>
      </c>
      <c r="H374" s="72" t="s">
        <v>391</v>
      </c>
      <c r="I374" s="73" t="s">
        <v>211</v>
      </c>
      <c r="J374" s="74">
        <v>40</v>
      </c>
      <c r="K374" s="74">
        <v>0</v>
      </c>
      <c r="L374" s="74">
        <v>0</v>
      </c>
      <c r="M374" s="77"/>
    </row>
    <row r="375" spans="1:13" ht="24">
      <c r="A375" s="1"/>
      <c r="B375" s="1"/>
      <c r="C375" s="69" t="s">
        <v>5</v>
      </c>
      <c r="D375" s="70" t="s">
        <v>34</v>
      </c>
      <c r="E375" s="71" t="s">
        <v>35</v>
      </c>
      <c r="F375" s="70"/>
      <c r="G375" s="70" t="s">
        <v>390</v>
      </c>
      <c r="H375" s="72" t="s">
        <v>391</v>
      </c>
      <c r="I375" s="72" t="s">
        <v>212</v>
      </c>
      <c r="J375" s="74">
        <v>3600000</v>
      </c>
      <c r="K375" s="74">
        <v>0</v>
      </c>
      <c r="L375" s="74">
        <v>0</v>
      </c>
      <c r="M375" s="77">
        <v>0</v>
      </c>
    </row>
    <row r="376" spans="1:13" ht="24">
      <c r="A376" s="1"/>
      <c r="B376" s="1"/>
      <c r="C376" s="69" t="s">
        <v>5</v>
      </c>
      <c r="D376" s="70" t="s">
        <v>34</v>
      </c>
      <c r="E376" s="71" t="s">
        <v>35</v>
      </c>
      <c r="F376" s="70"/>
      <c r="G376" s="70" t="s">
        <v>390</v>
      </c>
      <c r="H376" s="72" t="s">
        <v>391</v>
      </c>
      <c r="I376" s="72" t="s">
        <v>213</v>
      </c>
      <c r="J376" s="74">
        <v>90000</v>
      </c>
      <c r="K376" s="74"/>
      <c r="L376" s="74"/>
      <c r="M376" s="77">
        <v>0</v>
      </c>
    </row>
    <row r="377" spans="1:13" ht="24">
      <c r="A377" s="1"/>
      <c r="B377" s="1"/>
      <c r="C377" s="69"/>
      <c r="D377" s="70"/>
      <c r="E377" s="71"/>
      <c r="F377" s="70"/>
      <c r="G377" s="70"/>
      <c r="H377" s="78" t="s">
        <v>214</v>
      </c>
      <c r="I377" s="79"/>
      <c r="J377" s="80"/>
      <c r="K377" s="80"/>
      <c r="L377" s="80"/>
      <c r="M377" s="81"/>
    </row>
    <row r="378" spans="1:13" ht="24">
      <c r="A378" s="1"/>
      <c r="B378" s="1"/>
      <c r="C378" s="69" t="s">
        <v>5</v>
      </c>
      <c r="D378" s="70" t="s">
        <v>34</v>
      </c>
      <c r="E378" s="71" t="s">
        <v>35</v>
      </c>
      <c r="F378" s="70"/>
      <c r="G378" s="70" t="s">
        <v>390</v>
      </c>
      <c r="H378" s="72" t="s">
        <v>391</v>
      </c>
      <c r="I378" s="73" t="s">
        <v>215</v>
      </c>
      <c r="J378" s="74"/>
      <c r="K378" s="74"/>
      <c r="L378" s="74"/>
      <c r="M378" s="77"/>
    </row>
    <row r="379" spans="1:13" ht="24">
      <c r="A379" s="1"/>
      <c r="B379" s="1"/>
      <c r="C379" s="69" t="s">
        <v>5</v>
      </c>
      <c r="D379" s="70" t="s">
        <v>34</v>
      </c>
      <c r="E379" s="71" t="s">
        <v>35</v>
      </c>
      <c r="F379" s="70"/>
      <c r="G379" s="70" t="s">
        <v>390</v>
      </c>
      <c r="H379" s="72" t="s">
        <v>391</v>
      </c>
      <c r="I379" s="72" t="s">
        <v>216</v>
      </c>
      <c r="J379" s="74">
        <v>2256000</v>
      </c>
      <c r="K379" s="74">
        <v>0</v>
      </c>
      <c r="L379" s="74">
        <v>0</v>
      </c>
      <c r="M379" s="77">
        <v>0</v>
      </c>
    </row>
    <row r="380" spans="1:13" ht="24">
      <c r="A380" s="1"/>
      <c r="B380" s="1"/>
      <c r="C380" s="69" t="s">
        <v>5</v>
      </c>
      <c r="D380" s="70" t="s">
        <v>34</v>
      </c>
      <c r="E380" s="71" t="s">
        <v>35</v>
      </c>
      <c r="F380" s="70"/>
      <c r="G380" s="70" t="s">
        <v>390</v>
      </c>
      <c r="H380" s="72" t="s">
        <v>391</v>
      </c>
      <c r="I380" s="72" t="s">
        <v>217</v>
      </c>
      <c r="J380" s="74">
        <v>2256000</v>
      </c>
      <c r="K380" s="74">
        <v>0</v>
      </c>
      <c r="L380" s="74">
        <v>0</v>
      </c>
      <c r="M380" s="77">
        <v>0</v>
      </c>
    </row>
    <row r="381" spans="1:13" ht="24">
      <c r="A381" s="1"/>
      <c r="B381" s="1"/>
      <c r="C381" s="69"/>
      <c r="D381" s="70"/>
      <c r="E381" s="71"/>
      <c r="F381" s="70"/>
      <c r="G381" s="70"/>
      <c r="H381" s="83" t="s">
        <v>218</v>
      </c>
      <c r="I381" s="84"/>
      <c r="J381" s="85"/>
      <c r="K381" s="85">
        <v>-2256000</v>
      </c>
      <c r="L381" s="85">
        <v>0</v>
      </c>
      <c r="M381" s="86">
        <v>0</v>
      </c>
    </row>
    <row r="382" spans="1:13" ht="24">
      <c r="A382" s="1"/>
      <c r="B382" s="1"/>
      <c r="C382" s="69" t="s">
        <v>5</v>
      </c>
      <c r="D382" s="70" t="s">
        <v>34</v>
      </c>
      <c r="E382" s="71" t="s">
        <v>35</v>
      </c>
      <c r="F382" s="70"/>
      <c r="G382" s="70" t="s">
        <v>307</v>
      </c>
      <c r="H382" s="72" t="s">
        <v>308</v>
      </c>
      <c r="I382" s="73" t="s">
        <v>207</v>
      </c>
      <c r="J382" s="74"/>
      <c r="K382" s="74"/>
      <c r="L382" s="74">
        <v>0</v>
      </c>
      <c r="M382" s="77"/>
    </row>
    <row r="383" spans="1:13" ht="24">
      <c r="A383" s="1"/>
      <c r="B383" s="1"/>
      <c r="C383" s="69" t="s">
        <v>5</v>
      </c>
      <c r="D383" s="70" t="s">
        <v>34</v>
      </c>
      <c r="E383" s="71" t="s">
        <v>35</v>
      </c>
      <c r="F383" s="70"/>
      <c r="G383" s="70" t="s">
        <v>307</v>
      </c>
      <c r="H383" s="72" t="s">
        <v>308</v>
      </c>
      <c r="I383" s="72" t="s">
        <v>208</v>
      </c>
      <c r="J383" s="74">
        <v>0</v>
      </c>
      <c r="K383" s="74">
        <v>0</v>
      </c>
      <c r="L383" s="74">
        <v>0</v>
      </c>
      <c r="M383" s="77">
        <v>0</v>
      </c>
    </row>
    <row r="384" spans="1:13" ht="24">
      <c r="A384" s="1"/>
      <c r="B384" s="1"/>
      <c r="C384" s="69" t="s">
        <v>5</v>
      </c>
      <c r="D384" s="70" t="s">
        <v>34</v>
      </c>
      <c r="E384" s="71" t="s">
        <v>35</v>
      </c>
      <c r="F384" s="70"/>
      <c r="G384" s="70" t="s">
        <v>307</v>
      </c>
      <c r="H384" s="72" t="s">
        <v>308</v>
      </c>
      <c r="I384" s="72" t="s">
        <v>209</v>
      </c>
      <c r="J384" s="74">
        <v>0</v>
      </c>
      <c r="K384" s="74">
        <v>0</v>
      </c>
      <c r="L384" s="74"/>
      <c r="M384" s="77">
        <v>0</v>
      </c>
    </row>
    <row r="385" spans="1:13" ht="24">
      <c r="A385" s="1"/>
      <c r="B385" s="1"/>
      <c r="C385" s="69"/>
      <c r="D385" s="70"/>
      <c r="E385" s="71"/>
      <c r="F385" s="70"/>
      <c r="G385" s="70"/>
      <c r="H385" s="78" t="s">
        <v>210</v>
      </c>
      <c r="I385" s="79"/>
      <c r="J385" s="80"/>
      <c r="K385" s="80">
        <v>0</v>
      </c>
      <c r="L385" s="80"/>
      <c r="M385" s="81"/>
    </row>
    <row r="386" spans="1:13" ht="24">
      <c r="A386" s="1"/>
      <c r="B386" s="1"/>
      <c r="C386" s="69" t="s">
        <v>5</v>
      </c>
      <c r="D386" s="70" t="s">
        <v>34</v>
      </c>
      <c r="E386" s="71" t="s">
        <v>35</v>
      </c>
      <c r="F386" s="70"/>
      <c r="G386" s="70" t="s">
        <v>307</v>
      </c>
      <c r="H386" s="72" t="s">
        <v>308</v>
      </c>
      <c r="I386" s="73" t="s">
        <v>211</v>
      </c>
      <c r="J386" s="74"/>
      <c r="K386" s="74"/>
      <c r="L386" s="74">
        <v>0</v>
      </c>
      <c r="M386" s="77"/>
    </row>
    <row r="387" spans="1:13" ht="24">
      <c r="A387" s="1"/>
      <c r="B387" s="1"/>
      <c r="C387" s="69" t="s">
        <v>5</v>
      </c>
      <c r="D387" s="70" t="s">
        <v>34</v>
      </c>
      <c r="E387" s="71" t="s">
        <v>35</v>
      </c>
      <c r="F387" s="70"/>
      <c r="G387" s="70" t="s">
        <v>307</v>
      </c>
      <c r="H387" s="72" t="s">
        <v>308</v>
      </c>
      <c r="I387" s="72" t="s">
        <v>212</v>
      </c>
      <c r="J387" s="74">
        <v>0</v>
      </c>
      <c r="K387" s="74">
        <v>0</v>
      </c>
      <c r="L387" s="74">
        <v>950000</v>
      </c>
      <c r="M387" s="77">
        <v>0</v>
      </c>
    </row>
    <row r="388" spans="1:13" ht="24">
      <c r="A388" s="1"/>
      <c r="B388" s="1"/>
      <c r="C388" s="69" t="s">
        <v>5</v>
      </c>
      <c r="D388" s="70" t="s">
        <v>34</v>
      </c>
      <c r="E388" s="71" t="s">
        <v>35</v>
      </c>
      <c r="F388" s="70"/>
      <c r="G388" s="70" t="s">
        <v>307</v>
      </c>
      <c r="H388" s="72" t="s">
        <v>308</v>
      </c>
      <c r="I388" s="72" t="s">
        <v>213</v>
      </c>
      <c r="J388" s="74">
        <v>0</v>
      </c>
      <c r="K388" s="74">
        <v>0</v>
      </c>
      <c r="L388" s="74"/>
      <c r="M388" s="77">
        <v>0</v>
      </c>
    </row>
    <row r="389" spans="1:13" ht="24">
      <c r="A389" s="1"/>
      <c r="B389" s="1"/>
      <c r="C389" s="69"/>
      <c r="D389" s="70"/>
      <c r="E389" s="71"/>
      <c r="F389" s="70"/>
      <c r="G389" s="70"/>
      <c r="H389" s="78" t="s">
        <v>214</v>
      </c>
      <c r="I389" s="79"/>
      <c r="J389" s="80"/>
      <c r="K389" s="80">
        <v>0</v>
      </c>
      <c r="L389" s="80"/>
      <c r="M389" s="81"/>
    </row>
    <row r="390" spans="1:13" ht="24">
      <c r="A390" s="1"/>
      <c r="B390" s="1"/>
      <c r="C390" s="69" t="s">
        <v>5</v>
      </c>
      <c r="D390" s="70" t="s">
        <v>34</v>
      </c>
      <c r="E390" s="71" t="s">
        <v>35</v>
      </c>
      <c r="F390" s="70"/>
      <c r="G390" s="70" t="s">
        <v>307</v>
      </c>
      <c r="H390" s="72" t="s">
        <v>308</v>
      </c>
      <c r="I390" s="73" t="s">
        <v>215</v>
      </c>
      <c r="J390" s="74"/>
      <c r="K390" s="74"/>
      <c r="L390" s="74">
        <v>50</v>
      </c>
      <c r="M390" s="77"/>
    </row>
    <row r="391" spans="1:13" ht="24">
      <c r="A391" s="1"/>
      <c r="B391" s="1"/>
      <c r="C391" s="69" t="s">
        <v>5</v>
      </c>
      <c r="D391" s="70" t="s">
        <v>34</v>
      </c>
      <c r="E391" s="71" t="s">
        <v>35</v>
      </c>
      <c r="F391" s="70"/>
      <c r="G391" s="70" t="s">
        <v>307</v>
      </c>
      <c r="H391" s="72" t="s">
        <v>308</v>
      </c>
      <c r="I391" s="72" t="s">
        <v>216</v>
      </c>
      <c r="J391" s="74">
        <v>0</v>
      </c>
      <c r="K391" s="74">
        <v>0</v>
      </c>
      <c r="L391" s="74">
        <v>946800</v>
      </c>
      <c r="M391" s="77">
        <v>0</v>
      </c>
    </row>
    <row r="392" spans="1:13" ht="24">
      <c r="A392" s="1"/>
      <c r="B392" s="1"/>
      <c r="C392" s="69" t="s">
        <v>5</v>
      </c>
      <c r="D392" s="70" t="s">
        <v>34</v>
      </c>
      <c r="E392" s="71" t="s">
        <v>35</v>
      </c>
      <c r="F392" s="70"/>
      <c r="G392" s="70" t="s">
        <v>307</v>
      </c>
      <c r="H392" s="72" t="s">
        <v>308</v>
      </c>
      <c r="I392" s="72" t="s">
        <v>217</v>
      </c>
      <c r="J392" s="74">
        <v>0</v>
      </c>
      <c r="K392" s="74">
        <v>0</v>
      </c>
      <c r="L392" s="74">
        <v>18936</v>
      </c>
      <c r="M392" s="77">
        <v>0</v>
      </c>
    </row>
    <row r="393" spans="1:13" ht="24">
      <c r="A393" s="1"/>
      <c r="B393" s="1"/>
      <c r="C393" s="69"/>
      <c r="D393" s="70"/>
      <c r="E393" s="71"/>
      <c r="F393" s="70"/>
      <c r="G393" s="70"/>
      <c r="H393" s="83" t="s">
        <v>218</v>
      </c>
      <c r="I393" s="84"/>
      <c r="J393" s="85"/>
      <c r="K393" s="85">
        <v>0</v>
      </c>
      <c r="L393" s="85">
        <v>18936</v>
      </c>
      <c r="M393" s="86">
        <v>-18936</v>
      </c>
    </row>
    <row r="394" spans="1:13" ht="24">
      <c r="A394" s="1"/>
      <c r="B394" s="1"/>
      <c r="C394" s="69" t="s">
        <v>5</v>
      </c>
      <c r="D394" s="70" t="s">
        <v>34</v>
      </c>
      <c r="E394" s="71" t="s">
        <v>35</v>
      </c>
      <c r="F394" s="70"/>
      <c r="G394" s="70" t="s">
        <v>309</v>
      </c>
      <c r="H394" s="72" t="s">
        <v>310</v>
      </c>
      <c r="I394" s="73" t="s">
        <v>207</v>
      </c>
      <c r="J394" s="74"/>
      <c r="K394" s="74"/>
      <c r="L394" s="74">
        <v>0</v>
      </c>
      <c r="M394" s="77"/>
    </row>
    <row r="395" spans="1:13" ht="24">
      <c r="A395" s="1"/>
      <c r="B395" s="1"/>
      <c r="C395" s="69" t="s">
        <v>5</v>
      </c>
      <c r="D395" s="70" t="s">
        <v>34</v>
      </c>
      <c r="E395" s="71" t="s">
        <v>35</v>
      </c>
      <c r="F395" s="70"/>
      <c r="G395" s="70" t="s">
        <v>309</v>
      </c>
      <c r="H395" s="72" t="s">
        <v>310</v>
      </c>
      <c r="I395" s="72" t="s">
        <v>208</v>
      </c>
      <c r="J395" s="74">
        <v>0</v>
      </c>
      <c r="K395" s="74">
        <v>0</v>
      </c>
      <c r="L395" s="74">
        <v>0</v>
      </c>
      <c r="M395" s="77">
        <v>0</v>
      </c>
    </row>
    <row r="396" spans="1:13" ht="24">
      <c r="A396" s="1"/>
      <c r="B396" s="1"/>
      <c r="C396" s="69" t="s">
        <v>5</v>
      </c>
      <c r="D396" s="70" t="s">
        <v>34</v>
      </c>
      <c r="E396" s="71" t="s">
        <v>35</v>
      </c>
      <c r="F396" s="70"/>
      <c r="G396" s="70" t="s">
        <v>309</v>
      </c>
      <c r="H396" s="72" t="s">
        <v>310</v>
      </c>
      <c r="I396" s="72" t="s">
        <v>209</v>
      </c>
      <c r="J396" s="74">
        <v>0</v>
      </c>
      <c r="K396" s="74">
        <v>0</v>
      </c>
      <c r="L396" s="74"/>
      <c r="M396" s="77">
        <v>0</v>
      </c>
    </row>
    <row r="397" spans="1:13" ht="24">
      <c r="A397" s="1"/>
      <c r="B397" s="1"/>
      <c r="C397" s="69"/>
      <c r="D397" s="70"/>
      <c r="E397" s="71"/>
      <c r="F397" s="70"/>
      <c r="G397" s="70"/>
      <c r="H397" s="78" t="s">
        <v>210</v>
      </c>
      <c r="I397" s="79"/>
      <c r="J397" s="80"/>
      <c r="K397" s="80">
        <v>0</v>
      </c>
      <c r="L397" s="80"/>
      <c r="M397" s="81"/>
    </row>
    <row r="398" spans="1:13" ht="24">
      <c r="A398" s="1"/>
      <c r="B398" s="1"/>
      <c r="C398" s="69" t="s">
        <v>5</v>
      </c>
      <c r="D398" s="70" t="s">
        <v>34</v>
      </c>
      <c r="E398" s="71" t="s">
        <v>35</v>
      </c>
      <c r="F398" s="70"/>
      <c r="G398" s="70" t="s">
        <v>309</v>
      </c>
      <c r="H398" s="72" t="s">
        <v>310</v>
      </c>
      <c r="I398" s="73" t="s">
        <v>211</v>
      </c>
      <c r="J398" s="74"/>
      <c r="K398" s="74"/>
      <c r="L398" s="74">
        <v>0</v>
      </c>
      <c r="M398" s="77"/>
    </row>
    <row r="399" spans="1:13" ht="24">
      <c r="A399" s="1"/>
      <c r="B399" s="1"/>
      <c r="C399" s="69" t="s">
        <v>5</v>
      </c>
      <c r="D399" s="70" t="s">
        <v>34</v>
      </c>
      <c r="E399" s="71" t="s">
        <v>35</v>
      </c>
      <c r="F399" s="70"/>
      <c r="G399" s="70" t="s">
        <v>309</v>
      </c>
      <c r="H399" s="72" t="s">
        <v>310</v>
      </c>
      <c r="I399" s="72" t="s">
        <v>212</v>
      </c>
      <c r="J399" s="74">
        <v>0</v>
      </c>
      <c r="K399" s="74">
        <v>0</v>
      </c>
      <c r="L399" s="74">
        <v>810000</v>
      </c>
      <c r="M399" s="77">
        <v>0</v>
      </c>
    </row>
    <row r="400" spans="1:13" ht="24">
      <c r="A400" s="1"/>
      <c r="B400" s="1"/>
      <c r="C400" s="69" t="s">
        <v>5</v>
      </c>
      <c r="D400" s="70" t="s">
        <v>34</v>
      </c>
      <c r="E400" s="71" t="s">
        <v>35</v>
      </c>
      <c r="F400" s="70"/>
      <c r="G400" s="70" t="s">
        <v>309</v>
      </c>
      <c r="H400" s="72" t="s">
        <v>310</v>
      </c>
      <c r="I400" s="72" t="s">
        <v>213</v>
      </c>
      <c r="J400" s="74">
        <v>0</v>
      </c>
      <c r="K400" s="74">
        <v>0</v>
      </c>
      <c r="L400" s="74"/>
      <c r="M400" s="77">
        <v>0</v>
      </c>
    </row>
    <row r="401" spans="1:13" ht="24">
      <c r="A401" s="1"/>
      <c r="B401" s="1"/>
      <c r="C401" s="69"/>
      <c r="D401" s="70"/>
      <c r="E401" s="71"/>
      <c r="F401" s="70"/>
      <c r="G401" s="70"/>
      <c r="H401" s="78" t="s">
        <v>214</v>
      </c>
      <c r="I401" s="79"/>
      <c r="J401" s="80"/>
      <c r="K401" s="80">
        <v>0</v>
      </c>
      <c r="L401" s="80"/>
      <c r="M401" s="81"/>
    </row>
    <row r="402" spans="1:13" ht="24">
      <c r="A402" s="1"/>
      <c r="B402" s="1"/>
      <c r="C402" s="69" t="s">
        <v>5</v>
      </c>
      <c r="D402" s="70" t="s">
        <v>34</v>
      </c>
      <c r="E402" s="71" t="s">
        <v>35</v>
      </c>
      <c r="F402" s="70"/>
      <c r="G402" s="70" t="s">
        <v>309</v>
      </c>
      <c r="H402" s="72" t="s">
        <v>310</v>
      </c>
      <c r="I402" s="73" t="s">
        <v>215</v>
      </c>
      <c r="J402" s="74"/>
      <c r="K402" s="74"/>
      <c r="L402" s="74">
        <v>14</v>
      </c>
      <c r="M402" s="77"/>
    </row>
    <row r="403" spans="1:13" ht="24">
      <c r="A403" s="1"/>
      <c r="B403" s="1"/>
      <c r="C403" s="69" t="s">
        <v>5</v>
      </c>
      <c r="D403" s="70" t="s">
        <v>34</v>
      </c>
      <c r="E403" s="71" t="s">
        <v>35</v>
      </c>
      <c r="F403" s="70"/>
      <c r="G403" s="70" t="s">
        <v>309</v>
      </c>
      <c r="H403" s="72" t="s">
        <v>310</v>
      </c>
      <c r="I403" s="72" t="s">
        <v>216</v>
      </c>
      <c r="J403" s="74">
        <v>0</v>
      </c>
      <c r="K403" s="74">
        <v>0</v>
      </c>
      <c r="L403" s="74">
        <v>809760</v>
      </c>
      <c r="M403" s="77">
        <v>0</v>
      </c>
    </row>
    <row r="404" spans="1:13" ht="24">
      <c r="A404" s="1"/>
      <c r="B404" s="1"/>
      <c r="C404" s="69" t="s">
        <v>5</v>
      </c>
      <c r="D404" s="70" t="s">
        <v>34</v>
      </c>
      <c r="E404" s="71" t="s">
        <v>35</v>
      </c>
      <c r="F404" s="70"/>
      <c r="G404" s="70" t="s">
        <v>309</v>
      </c>
      <c r="H404" s="72" t="s">
        <v>310</v>
      </c>
      <c r="I404" s="72" t="s">
        <v>217</v>
      </c>
      <c r="J404" s="74">
        <v>0</v>
      </c>
      <c r="K404" s="74">
        <v>0</v>
      </c>
      <c r="L404" s="74">
        <v>57840</v>
      </c>
      <c r="M404" s="77">
        <v>0</v>
      </c>
    </row>
    <row r="405" spans="1:13" ht="24">
      <c r="A405" s="1"/>
      <c r="B405" s="1"/>
      <c r="C405" s="69"/>
      <c r="D405" s="70"/>
      <c r="E405" s="71"/>
      <c r="F405" s="70"/>
      <c r="G405" s="70"/>
      <c r="H405" s="83" t="s">
        <v>218</v>
      </c>
      <c r="I405" s="84"/>
      <c r="J405" s="85"/>
      <c r="K405" s="85">
        <v>0</v>
      </c>
      <c r="L405" s="85">
        <v>57840</v>
      </c>
      <c r="M405" s="86">
        <v>-57840</v>
      </c>
    </row>
    <row r="406" spans="1:13" ht="24">
      <c r="A406" s="1"/>
      <c r="B406" s="1"/>
      <c r="C406" s="69" t="s">
        <v>5</v>
      </c>
      <c r="D406" s="70" t="s">
        <v>34</v>
      </c>
      <c r="E406" s="71" t="s">
        <v>35</v>
      </c>
      <c r="F406" s="70"/>
      <c r="G406" s="70" t="s">
        <v>311</v>
      </c>
      <c r="H406" s="72" t="s">
        <v>312</v>
      </c>
      <c r="I406" s="73" t="s">
        <v>207</v>
      </c>
      <c r="J406" s="74"/>
      <c r="K406" s="74"/>
      <c r="L406" s="74">
        <v>0</v>
      </c>
      <c r="M406" s="77"/>
    </row>
    <row r="407" spans="1:13" ht="24">
      <c r="A407" s="1"/>
      <c r="B407" s="1"/>
      <c r="C407" s="69" t="s">
        <v>5</v>
      </c>
      <c r="D407" s="70" t="s">
        <v>34</v>
      </c>
      <c r="E407" s="71" t="s">
        <v>35</v>
      </c>
      <c r="F407" s="70"/>
      <c r="G407" s="70" t="s">
        <v>311</v>
      </c>
      <c r="H407" s="72" t="s">
        <v>312</v>
      </c>
      <c r="I407" s="72" t="s">
        <v>208</v>
      </c>
      <c r="J407" s="74">
        <v>0</v>
      </c>
      <c r="K407" s="74">
        <v>0</v>
      </c>
      <c r="L407" s="74">
        <v>0</v>
      </c>
      <c r="M407" s="77">
        <v>0</v>
      </c>
    </row>
    <row r="408" spans="1:13" ht="24">
      <c r="A408" s="1"/>
      <c r="B408" s="1"/>
      <c r="C408" s="69" t="s">
        <v>5</v>
      </c>
      <c r="D408" s="70" t="s">
        <v>34</v>
      </c>
      <c r="E408" s="71" t="s">
        <v>35</v>
      </c>
      <c r="F408" s="70"/>
      <c r="G408" s="70" t="s">
        <v>311</v>
      </c>
      <c r="H408" s="72" t="s">
        <v>312</v>
      </c>
      <c r="I408" s="72" t="s">
        <v>209</v>
      </c>
      <c r="J408" s="74">
        <v>0</v>
      </c>
      <c r="K408" s="74">
        <v>0</v>
      </c>
      <c r="L408" s="74"/>
      <c r="M408" s="77">
        <v>0</v>
      </c>
    </row>
    <row r="409" spans="1:13" ht="24">
      <c r="A409" s="1"/>
      <c r="B409" s="1"/>
      <c r="C409" s="69"/>
      <c r="D409" s="70"/>
      <c r="E409" s="71"/>
      <c r="F409" s="70"/>
      <c r="G409" s="70"/>
      <c r="H409" s="78" t="s">
        <v>210</v>
      </c>
      <c r="I409" s="79"/>
      <c r="J409" s="80"/>
      <c r="K409" s="80">
        <v>0</v>
      </c>
      <c r="L409" s="80"/>
      <c r="M409" s="81"/>
    </row>
    <row r="410" spans="1:13" ht="24">
      <c r="A410" s="1"/>
      <c r="B410" s="1"/>
      <c r="C410" s="69" t="s">
        <v>5</v>
      </c>
      <c r="D410" s="70" t="s">
        <v>34</v>
      </c>
      <c r="E410" s="71" t="s">
        <v>35</v>
      </c>
      <c r="F410" s="70"/>
      <c r="G410" s="70" t="s">
        <v>311</v>
      </c>
      <c r="H410" s="72" t="s">
        <v>312</v>
      </c>
      <c r="I410" s="73" t="s">
        <v>211</v>
      </c>
      <c r="J410" s="74"/>
      <c r="K410" s="74"/>
      <c r="L410" s="74">
        <v>0</v>
      </c>
      <c r="M410" s="77"/>
    </row>
    <row r="411" spans="1:13" ht="24">
      <c r="A411" s="1"/>
      <c r="B411" s="1"/>
      <c r="C411" s="69" t="s">
        <v>5</v>
      </c>
      <c r="D411" s="70" t="s">
        <v>34</v>
      </c>
      <c r="E411" s="71" t="s">
        <v>35</v>
      </c>
      <c r="F411" s="70"/>
      <c r="G411" s="70" t="s">
        <v>311</v>
      </c>
      <c r="H411" s="72" t="s">
        <v>312</v>
      </c>
      <c r="I411" s="72" t="s">
        <v>212</v>
      </c>
      <c r="J411" s="74">
        <v>0</v>
      </c>
      <c r="K411" s="74">
        <v>0</v>
      </c>
      <c r="L411" s="74">
        <v>580000</v>
      </c>
      <c r="M411" s="77">
        <v>0</v>
      </c>
    </row>
    <row r="412" spans="1:13" ht="24">
      <c r="A412" s="1"/>
      <c r="B412" s="1"/>
      <c r="C412" s="69" t="s">
        <v>5</v>
      </c>
      <c r="D412" s="70" t="s">
        <v>34</v>
      </c>
      <c r="E412" s="71" t="s">
        <v>35</v>
      </c>
      <c r="F412" s="70"/>
      <c r="G412" s="70" t="s">
        <v>311</v>
      </c>
      <c r="H412" s="72" t="s">
        <v>312</v>
      </c>
      <c r="I412" s="72" t="s">
        <v>213</v>
      </c>
      <c r="J412" s="74">
        <v>0</v>
      </c>
      <c r="K412" s="74">
        <v>0</v>
      </c>
      <c r="L412" s="74"/>
      <c r="M412" s="77">
        <v>0</v>
      </c>
    </row>
    <row r="413" spans="1:13" ht="24">
      <c r="A413" s="1"/>
      <c r="B413" s="1"/>
      <c r="C413" s="69"/>
      <c r="D413" s="70"/>
      <c r="E413" s="71"/>
      <c r="F413" s="70"/>
      <c r="G413" s="70"/>
      <c r="H413" s="78" t="s">
        <v>214</v>
      </c>
      <c r="I413" s="79"/>
      <c r="J413" s="80"/>
      <c r="K413" s="80">
        <v>0</v>
      </c>
      <c r="L413" s="80"/>
      <c r="M413" s="81"/>
    </row>
    <row r="414" spans="1:13" ht="24">
      <c r="A414" s="1"/>
      <c r="B414" s="1"/>
      <c r="C414" s="69" t="s">
        <v>5</v>
      </c>
      <c r="D414" s="70" t="s">
        <v>34</v>
      </c>
      <c r="E414" s="71" t="s">
        <v>35</v>
      </c>
      <c r="F414" s="70"/>
      <c r="G414" s="70" t="s">
        <v>311</v>
      </c>
      <c r="H414" s="72" t="s">
        <v>312</v>
      </c>
      <c r="I414" s="73" t="s">
        <v>215</v>
      </c>
      <c r="J414" s="74"/>
      <c r="K414" s="74"/>
      <c r="L414" s="74"/>
      <c r="M414" s="77"/>
    </row>
    <row r="415" spans="1:13" ht="24">
      <c r="A415" s="1"/>
      <c r="B415" s="1"/>
      <c r="C415" s="69" t="s">
        <v>5</v>
      </c>
      <c r="D415" s="70" t="s">
        <v>34</v>
      </c>
      <c r="E415" s="71" t="s">
        <v>35</v>
      </c>
      <c r="F415" s="70"/>
      <c r="G415" s="70" t="s">
        <v>311</v>
      </c>
      <c r="H415" s="72" t="s">
        <v>312</v>
      </c>
      <c r="I415" s="72" t="s">
        <v>216</v>
      </c>
      <c r="J415" s="74">
        <v>0</v>
      </c>
      <c r="K415" s="74">
        <v>0</v>
      </c>
      <c r="L415" s="74">
        <v>577696</v>
      </c>
      <c r="M415" s="77">
        <v>0</v>
      </c>
    </row>
    <row r="416" spans="1:13" ht="24">
      <c r="A416" s="1"/>
      <c r="B416" s="1"/>
      <c r="C416" s="69" t="s">
        <v>5</v>
      </c>
      <c r="D416" s="70" t="s">
        <v>34</v>
      </c>
      <c r="E416" s="71" t="s">
        <v>35</v>
      </c>
      <c r="F416" s="70"/>
      <c r="G416" s="70" t="s">
        <v>311</v>
      </c>
      <c r="H416" s="72" t="s">
        <v>312</v>
      </c>
      <c r="I416" s="72" t="s">
        <v>217</v>
      </c>
      <c r="J416" s="74">
        <v>0</v>
      </c>
      <c r="K416" s="74">
        <v>0</v>
      </c>
      <c r="L416" s="74">
        <v>577696</v>
      </c>
      <c r="M416" s="77">
        <v>0</v>
      </c>
    </row>
    <row r="417" spans="1:13" ht="24">
      <c r="A417" s="1"/>
      <c r="B417" s="1"/>
      <c r="C417" s="69"/>
      <c r="D417" s="70"/>
      <c r="E417" s="71"/>
      <c r="F417" s="70"/>
      <c r="G417" s="70"/>
      <c r="H417" s="83" t="s">
        <v>218</v>
      </c>
      <c r="I417" s="84"/>
      <c r="J417" s="85"/>
      <c r="K417" s="85">
        <v>0</v>
      </c>
      <c r="L417" s="85">
        <v>577696</v>
      </c>
      <c r="M417" s="86">
        <v>-577696</v>
      </c>
    </row>
    <row r="418" spans="1:13" ht="24">
      <c r="A418" s="1"/>
      <c r="B418" s="1"/>
      <c r="C418" s="69" t="s">
        <v>5</v>
      </c>
      <c r="D418" s="70" t="s">
        <v>34</v>
      </c>
      <c r="E418" s="71" t="s">
        <v>35</v>
      </c>
      <c r="F418" s="70"/>
      <c r="G418" s="70" t="s">
        <v>313</v>
      </c>
      <c r="H418" s="72" t="s">
        <v>314</v>
      </c>
      <c r="I418" s="73" t="s">
        <v>207</v>
      </c>
      <c r="J418" s="74">
        <v>1</v>
      </c>
      <c r="K418" s="74">
        <v>2000</v>
      </c>
      <c r="L418" s="74">
        <v>2000</v>
      </c>
      <c r="M418" s="77">
        <v>2000</v>
      </c>
    </row>
    <row r="419" spans="1:13" ht="24">
      <c r="A419" s="1"/>
      <c r="B419" s="1"/>
      <c r="C419" s="69" t="s">
        <v>5</v>
      </c>
      <c r="D419" s="70" t="s">
        <v>34</v>
      </c>
      <c r="E419" s="71" t="s">
        <v>35</v>
      </c>
      <c r="F419" s="70"/>
      <c r="G419" s="70" t="s">
        <v>313</v>
      </c>
      <c r="H419" s="72" t="s">
        <v>314</v>
      </c>
      <c r="I419" s="72" t="s">
        <v>208</v>
      </c>
      <c r="J419" s="74">
        <v>73671000</v>
      </c>
      <c r="K419" s="74">
        <v>22588000</v>
      </c>
      <c r="L419" s="74">
        <v>77361000</v>
      </c>
      <c r="M419" s="77">
        <v>47000000</v>
      </c>
    </row>
    <row r="420" spans="1:13" ht="24">
      <c r="A420" s="1"/>
      <c r="B420" s="1"/>
      <c r="C420" s="69" t="s">
        <v>5</v>
      </c>
      <c r="D420" s="70" t="s">
        <v>34</v>
      </c>
      <c r="E420" s="71" t="s">
        <v>35</v>
      </c>
      <c r="F420" s="70"/>
      <c r="G420" s="70" t="s">
        <v>313</v>
      </c>
      <c r="H420" s="72" t="s">
        <v>314</v>
      </c>
      <c r="I420" s="72" t="s">
        <v>209</v>
      </c>
      <c r="J420" s="74">
        <v>73671000</v>
      </c>
      <c r="K420" s="74">
        <v>11294</v>
      </c>
      <c r="L420" s="74">
        <v>38681</v>
      </c>
      <c r="M420" s="77">
        <f>M419/M418</f>
        <v>23500</v>
      </c>
    </row>
    <row r="421" spans="1:13" ht="24">
      <c r="A421" s="1"/>
      <c r="B421" s="1"/>
      <c r="C421" s="69"/>
      <c r="D421" s="70"/>
      <c r="E421" s="71"/>
      <c r="F421" s="70"/>
      <c r="G421" s="70"/>
      <c r="H421" s="78" t="s">
        <v>210</v>
      </c>
      <c r="I421" s="79"/>
      <c r="J421" s="80"/>
      <c r="K421" s="80">
        <v>-73659706</v>
      </c>
      <c r="L421" s="80">
        <v>27387</v>
      </c>
      <c r="M421" s="81">
        <f>M420-L420</f>
        <v>-15181</v>
      </c>
    </row>
    <row r="422" spans="1:13" ht="24">
      <c r="A422" s="1"/>
      <c r="B422" s="1"/>
      <c r="C422" s="69" t="s">
        <v>5</v>
      </c>
      <c r="D422" s="70" t="s">
        <v>34</v>
      </c>
      <c r="E422" s="71" t="s">
        <v>35</v>
      </c>
      <c r="F422" s="70"/>
      <c r="G422" s="70" t="s">
        <v>313</v>
      </c>
      <c r="H422" s="72" t="s">
        <v>314</v>
      </c>
      <c r="I422" s="73" t="s">
        <v>211</v>
      </c>
      <c r="J422" s="74">
        <v>1</v>
      </c>
      <c r="K422" s="74">
        <v>2000</v>
      </c>
      <c r="L422" s="74">
        <v>2000</v>
      </c>
      <c r="M422" s="77">
        <v>0</v>
      </c>
    </row>
    <row r="423" spans="1:13" ht="24">
      <c r="A423" s="1"/>
      <c r="B423" s="1"/>
      <c r="C423" s="69" t="s">
        <v>5</v>
      </c>
      <c r="D423" s="70" t="s">
        <v>34</v>
      </c>
      <c r="E423" s="71" t="s">
        <v>35</v>
      </c>
      <c r="F423" s="70"/>
      <c r="G423" s="70" t="s">
        <v>313</v>
      </c>
      <c r="H423" s="72" t="s">
        <v>314</v>
      </c>
      <c r="I423" s="72" t="s">
        <v>212</v>
      </c>
      <c r="J423" s="74">
        <v>123876540</v>
      </c>
      <c r="K423" s="74">
        <v>6500000</v>
      </c>
      <c r="L423" s="74">
        <v>77361000</v>
      </c>
      <c r="M423" s="77">
        <v>0</v>
      </c>
    </row>
    <row r="424" spans="1:13" ht="24">
      <c r="A424" s="1"/>
      <c r="B424" s="1"/>
      <c r="C424" s="69" t="s">
        <v>5</v>
      </c>
      <c r="D424" s="70" t="s">
        <v>34</v>
      </c>
      <c r="E424" s="71" t="s">
        <v>35</v>
      </c>
      <c r="F424" s="70"/>
      <c r="G424" s="70" t="s">
        <v>313</v>
      </c>
      <c r="H424" s="72" t="s">
        <v>314</v>
      </c>
      <c r="I424" s="72" t="s">
        <v>213</v>
      </c>
      <c r="J424" s="74">
        <v>123876540</v>
      </c>
      <c r="K424" s="74">
        <v>3250</v>
      </c>
      <c r="L424" s="74">
        <v>38681</v>
      </c>
      <c r="M424" s="77">
        <v>0</v>
      </c>
    </row>
    <row r="425" spans="1:13" ht="24">
      <c r="A425" s="1"/>
      <c r="B425" s="1"/>
      <c r="C425" s="69"/>
      <c r="D425" s="70"/>
      <c r="E425" s="71"/>
      <c r="F425" s="70"/>
      <c r="G425" s="70"/>
      <c r="H425" s="78" t="s">
        <v>214</v>
      </c>
      <c r="I425" s="79"/>
      <c r="J425" s="80"/>
      <c r="K425" s="80">
        <v>-123873290</v>
      </c>
      <c r="L425" s="80">
        <v>35431</v>
      </c>
      <c r="M425" s="81">
        <v>0</v>
      </c>
    </row>
    <row r="426" spans="1:13" ht="24">
      <c r="A426" s="1"/>
      <c r="B426" s="1"/>
      <c r="C426" s="69" t="s">
        <v>5</v>
      </c>
      <c r="D426" s="70" t="s">
        <v>34</v>
      </c>
      <c r="E426" s="71" t="s">
        <v>35</v>
      </c>
      <c r="F426" s="70"/>
      <c r="G426" s="70" t="s">
        <v>313</v>
      </c>
      <c r="H426" s="72" t="s">
        <v>314</v>
      </c>
      <c r="I426" s="73" t="s">
        <v>215</v>
      </c>
      <c r="J426" s="74"/>
      <c r="K426" s="74"/>
      <c r="L426" s="74"/>
      <c r="M426" s="77">
        <v>0</v>
      </c>
    </row>
    <row r="427" spans="1:13" ht="24">
      <c r="A427" s="1"/>
      <c r="B427" s="1"/>
      <c r="C427" s="69" t="s">
        <v>5</v>
      </c>
      <c r="D427" s="70" t="s">
        <v>34</v>
      </c>
      <c r="E427" s="71" t="s">
        <v>35</v>
      </c>
      <c r="F427" s="70"/>
      <c r="G427" s="70" t="s">
        <v>313</v>
      </c>
      <c r="H427" s="72" t="s">
        <v>314</v>
      </c>
      <c r="I427" s="72" t="s">
        <v>216</v>
      </c>
      <c r="J427" s="74">
        <v>122751784</v>
      </c>
      <c r="K427" s="74">
        <v>0</v>
      </c>
      <c r="L427" s="74">
        <v>66423110</v>
      </c>
      <c r="M427" s="77">
        <v>0</v>
      </c>
    </row>
    <row r="428" spans="1:13" ht="24">
      <c r="A428" s="1"/>
      <c r="B428" s="1"/>
      <c r="C428" s="69" t="s">
        <v>5</v>
      </c>
      <c r="D428" s="70" t="s">
        <v>34</v>
      </c>
      <c r="E428" s="71" t="s">
        <v>35</v>
      </c>
      <c r="F428" s="70"/>
      <c r="G428" s="70" t="s">
        <v>313</v>
      </c>
      <c r="H428" s="72" t="s">
        <v>314</v>
      </c>
      <c r="I428" s="72" t="s">
        <v>217</v>
      </c>
      <c r="J428" s="74">
        <v>122751784</v>
      </c>
      <c r="K428" s="74">
        <v>0</v>
      </c>
      <c r="L428" s="74">
        <v>66423110</v>
      </c>
      <c r="M428" s="77">
        <v>0</v>
      </c>
    </row>
    <row r="429" spans="1:13" ht="24">
      <c r="A429" s="1"/>
      <c r="B429" s="1"/>
      <c r="C429" s="69"/>
      <c r="D429" s="70"/>
      <c r="E429" s="71"/>
      <c r="F429" s="70"/>
      <c r="G429" s="70"/>
      <c r="H429" s="83" t="s">
        <v>218</v>
      </c>
      <c r="I429" s="84"/>
      <c r="J429" s="85"/>
      <c r="K429" s="85">
        <v>-122751784</v>
      </c>
      <c r="L429" s="85">
        <v>66423110</v>
      </c>
      <c r="M429" s="86">
        <v>-66423110</v>
      </c>
    </row>
    <row r="430" spans="1:13" ht="24">
      <c r="A430" s="1"/>
      <c r="B430" s="1"/>
      <c r="C430" s="69" t="s">
        <v>5</v>
      </c>
      <c r="D430" s="70" t="s">
        <v>34</v>
      </c>
      <c r="E430" s="71" t="s">
        <v>35</v>
      </c>
      <c r="F430" s="70"/>
      <c r="G430" s="70" t="s">
        <v>315</v>
      </c>
      <c r="H430" s="72" t="s">
        <v>316</v>
      </c>
      <c r="I430" s="73" t="s">
        <v>207</v>
      </c>
      <c r="J430" s="74">
        <v>1</v>
      </c>
      <c r="K430" s="74">
        <v>1800</v>
      </c>
      <c r="L430" s="74">
        <v>1800</v>
      </c>
      <c r="M430" s="77">
        <v>1800</v>
      </c>
    </row>
    <row r="431" spans="1:13" ht="24">
      <c r="A431" s="1"/>
      <c r="B431" s="1"/>
      <c r="C431" s="69" t="s">
        <v>5</v>
      </c>
      <c r="D431" s="70" t="s">
        <v>34</v>
      </c>
      <c r="E431" s="71" t="s">
        <v>35</v>
      </c>
      <c r="F431" s="70"/>
      <c r="G431" s="70" t="s">
        <v>315</v>
      </c>
      <c r="H431" s="72" t="s">
        <v>316</v>
      </c>
      <c r="I431" s="72" t="s">
        <v>208</v>
      </c>
      <c r="J431" s="74">
        <v>142980000</v>
      </c>
      <c r="K431" s="74">
        <v>13577000</v>
      </c>
      <c r="L431" s="74">
        <v>14409000</v>
      </c>
      <c r="M431" s="77">
        <v>3850000</v>
      </c>
    </row>
    <row r="432" spans="1:13" ht="24">
      <c r="A432" s="1"/>
      <c r="B432" s="1"/>
      <c r="C432" s="69" t="s">
        <v>5</v>
      </c>
      <c r="D432" s="70" t="s">
        <v>34</v>
      </c>
      <c r="E432" s="71" t="s">
        <v>35</v>
      </c>
      <c r="F432" s="70"/>
      <c r="G432" s="70" t="s">
        <v>315</v>
      </c>
      <c r="H432" s="72" t="s">
        <v>316</v>
      </c>
      <c r="I432" s="72" t="s">
        <v>209</v>
      </c>
      <c r="J432" s="74">
        <v>142980000</v>
      </c>
      <c r="K432" s="74">
        <v>7543</v>
      </c>
      <c r="L432" s="74">
        <v>8005</v>
      </c>
      <c r="M432" s="77">
        <f>M431/M430</f>
        <v>2138.8888888888887</v>
      </c>
    </row>
    <row r="433" spans="1:13" ht="24">
      <c r="A433" s="1"/>
      <c r="B433" s="1"/>
      <c r="C433" s="69"/>
      <c r="D433" s="70"/>
      <c r="E433" s="71"/>
      <c r="F433" s="70"/>
      <c r="G433" s="70"/>
      <c r="H433" s="78" t="s">
        <v>210</v>
      </c>
      <c r="I433" s="79"/>
      <c r="J433" s="80"/>
      <c r="K433" s="80">
        <v>-142972457</v>
      </c>
      <c r="L433" s="80">
        <v>462</v>
      </c>
      <c r="M433" s="81">
        <f>M432-L432</f>
        <v>-5866.1111111111113</v>
      </c>
    </row>
    <row r="434" spans="1:13" ht="24">
      <c r="A434" s="1"/>
      <c r="B434" s="1"/>
      <c r="C434" s="69" t="s">
        <v>5</v>
      </c>
      <c r="D434" s="70" t="s">
        <v>34</v>
      </c>
      <c r="E434" s="71" t="s">
        <v>35</v>
      </c>
      <c r="F434" s="70"/>
      <c r="G434" s="70" t="s">
        <v>315</v>
      </c>
      <c r="H434" s="72" t="s">
        <v>316</v>
      </c>
      <c r="I434" s="73" t="s">
        <v>211</v>
      </c>
      <c r="J434" s="74">
        <v>1</v>
      </c>
      <c r="K434" s="74">
        <v>1800</v>
      </c>
      <c r="L434" s="74">
        <v>1800</v>
      </c>
      <c r="M434" s="77">
        <v>0</v>
      </c>
    </row>
    <row r="435" spans="1:13" ht="24">
      <c r="A435" s="1"/>
      <c r="B435" s="1"/>
      <c r="C435" s="69" t="s">
        <v>5</v>
      </c>
      <c r="D435" s="70" t="s">
        <v>34</v>
      </c>
      <c r="E435" s="71" t="s">
        <v>35</v>
      </c>
      <c r="F435" s="70"/>
      <c r="G435" s="70" t="s">
        <v>315</v>
      </c>
      <c r="H435" s="72" t="s">
        <v>316</v>
      </c>
      <c r="I435" s="72" t="s">
        <v>212</v>
      </c>
      <c r="J435" s="74">
        <v>9162460</v>
      </c>
      <c r="K435" s="74">
        <v>13577000</v>
      </c>
      <c r="L435" s="74">
        <v>17479000</v>
      </c>
      <c r="M435" s="77">
        <v>0</v>
      </c>
    </row>
    <row r="436" spans="1:13" ht="24">
      <c r="A436" s="1"/>
      <c r="B436" s="1"/>
      <c r="C436" s="69" t="s">
        <v>5</v>
      </c>
      <c r="D436" s="70" t="s">
        <v>34</v>
      </c>
      <c r="E436" s="71" t="s">
        <v>35</v>
      </c>
      <c r="F436" s="70"/>
      <c r="G436" s="70" t="s">
        <v>315</v>
      </c>
      <c r="H436" s="72" t="s">
        <v>316</v>
      </c>
      <c r="I436" s="72" t="s">
        <v>213</v>
      </c>
      <c r="J436" s="74">
        <v>9162460</v>
      </c>
      <c r="K436" s="74">
        <v>7543</v>
      </c>
      <c r="L436" s="74">
        <v>9711</v>
      </c>
      <c r="M436" s="77">
        <v>0</v>
      </c>
    </row>
    <row r="437" spans="1:13" ht="24">
      <c r="A437" s="1"/>
      <c r="B437" s="1"/>
      <c r="C437" s="69"/>
      <c r="D437" s="70"/>
      <c r="E437" s="71"/>
      <c r="F437" s="70"/>
      <c r="G437" s="70"/>
      <c r="H437" s="78" t="s">
        <v>214</v>
      </c>
      <c r="I437" s="79"/>
      <c r="J437" s="80"/>
      <c r="K437" s="80">
        <v>-9154917</v>
      </c>
      <c r="L437" s="80">
        <v>2168</v>
      </c>
      <c r="M437" s="81">
        <f>M436-L436</f>
        <v>-9711</v>
      </c>
    </row>
    <row r="438" spans="1:13" ht="24">
      <c r="A438" s="1"/>
      <c r="B438" s="1"/>
      <c r="C438" s="69" t="s">
        <v>5</v>
      </c>
      <c r="D438" s="70" t="s">
        <v>34</v>
      </c>
      <c r="E438" s="71" t="s">
        <v>35</v>
      </c>
      <c r="F438" s="70"/>
      <c r="G438" s="70" t="s">
        <v>315</v>
      </c>
      <c r="H438" s="72" t="s">
        <v>316</v>
      </c>
      <c r="I438" s="73" t="s">
        <v>215</v>
      </c>
      <c r="J438" s="74"/>
      <c r="K438" s="74"/>
      <c r="L438" s="74"/>
      <c r="M438" s="77">
        <v>0</v>
      </c>
    </row>
    <row r="439" spans="1:13" ht="24">
      <c r="A439" s="1"/>
      <c r="B439" s="1"/>
      <c r="C439" s="69" t="s">
        <v>5</v>
      </c>
      <c r="D439" s="70" t="s">
        <v>34</v>
      </c>
      <c r="E439" s="71" t="s">
        <v>35</v>
      </c>
      <c r="F439" s="70"/>
      <c r="G439" s="70" t="s">
        <v>315</v>
      </c>
      <c r="H439" s="72" t="s">
        <v>316</v>
      </c>
      <c r="I439" s="72" t="s">
        <v>216</v>
      </c>
      <c r="J439" s="74">
        <v>7857180</v>
      </c>
      <c r="K439" s="74">
        <v>7894860</v>
      </c>
      <c r="L439" s="74">
        <v>17373910</v>
      </c>
      <c r="M439" s="77">
        <v>0</v>
      </c>
    </row>
    <row r="440" spans="1:13" ht="24">
      <c r="A440" s="1"/>
      <c r="B440" s="1"/>
      <c r="C440" s="69" t="s">
        <v>5</v>
      </c>
      <c r="D440" s="70" t="s">
        <v>34</v>
      </c>
      <c r="E440" s="71" t="s">
        <v>35</v>
      </c>
      <c r="F440" s="70"/>
      <c r="G440" s="70" t="s">
        <v>315</v>
      </c>
      <c r="H440" s="72" t="s">
        <v>316</v>
      </c>
      <c r="I440" s="72" t="s">
        <v>217</v>
      </c>
      <c r="J440" s="74">
        <v>7857180</v>
      </c>
      <c r="K440" s="74">
        <v>7894860</v>
      </c>
      <c r="L440" s="74">
        <v>17373910</v>
      </c>
      <c r="M440" s="77">
        <v>0</v>
      </c>
    </row>
    <row r="441" spans="1:13" ht="24">
      <c r="A441" s="1"/>
      <c r="B441" s="1"/>
      <c r="C441" s="69"/>
      <c r="D441" s="70"/>
      <c r="E441" s="71"/>
      <c r="F441" s="70"/>
      <c r="G441" s="70"/>
      <c r="H441" s="83" t="s">
        <v>218</v>
      </c>
      <c r="I441" s="84"/>
      <c r="J441" s="85"/>
      <c r="K441" s="85">
        <v>37680</v>
      </c>
      <c r="L441" s="85">
        <v>9479050</v>
      </c>
      <c r="M441" s="86">
        <v>-17373910</v>
      </c>
    </row>
    <row r="442" spans="1:13" ht="36">
      <c r="A442" s="1"/>
      <c r="B442" s="1"/>
      <c r="C442" s="69" t="s">
        <v>5</v>
      </c>
      <c r="D442" s="70" t="s">
        <v>34</v>
      </c>
      <c r="E442" s="71" t="s">
        <v>35</v>
      </c>
      <c r="F442" s="70"/>
      <c r="G442" s="70" t="s">
        <v>392</v>
      </c>
      <c r="H442" s="72" t="s">
        <v>393</v>
      </c>
      <c r="I442" s="73" t="s">
        <v>207</v>
      </c>
      <c r="J442" s="74">
        <v>1</v>
      </c>
      <c r="K442" s="74">
        <v>0</v>
      </c>
      <c r="L442" s="74">
        <v>0</v>
      </c>
      <c r="M442" s="77"/>
    </row>
    <row r="443" spans="1:13" ht="36">
      <c r="A443" s="1"/>
      <c r="B443" s="1"/>
      <c r="C443" s="69" t="s">
        <v>5</v>
      </c>
      <c r="D443" s="70" t="s">
        <v>34</v>
      </c>
      <c r="E443" s="71" t="s">
        <v>35</v>
      </c>
      <c r="F443" s="70"/>
      <c r="G443" s="70" t="s">
        <v>392</v>
      </c>
      <c r="H443" s="72" t="s">
        <v>393</v>
      </c>
      <c r="I443" s="72" t="s">
        <v>208</v>
      </c>
      <c r="J443" s="74">
        <v>700000</v>
      </c>
      <c r="K443" s="74">
        <v>0</v>
      </c>
      <c r="L443" s="74">
        <v>0</v>
      </c>
      <c r="M443" s="77">
        <v>0</v>
      </c>
    </row>
    <row r="444" spans="1:13" ht="36">
      <c r="A444" s="1"/>
      <c r="B444" s="1"/>
      <c r="C444" s="69" t="s">
        <v>5</v>
      </c>
      <c r="D444" s="70" t="s">
        <v>34</v>
      </c>
      <c r="E444" s="71" t="s">
        <v>35</v>
      </c>
      <c r="F444" s="70"/>
      <c r="G444" s="70" t="s">
        <v>392</v>
      </c>
      <c r="H444" s="72" t="s">
        <v>393</v>
      </c>
      <c r="I444" s="72" t="s">
        <v>209</v>
      </c>
      <c r="J444" s="74">
        <v>700000</v>
      </c>
      <c r="K444" s="74"/>
      <c r="L444" s="74"/>
      <c r="M444" s="77">
        <v>0</v>
      </c>
    </row>
    <row r="445" spans="1:13" ht="24">
      <c r="A445" s="1"/>
      <c r="B445" s="1"/>
      <c r="C445" s="69"/>
      <c r="D445" s="70"/>
      <c r="E445" s="71"/>
      <c r="F445" s="70"/>
      <c r="G445" s="70"/>
      <c r="H445" s="78" t="s">
        <v>210</v>
      </c>
      <c r="I445" s="79"/>
      <c r="J445" s="80"/>
      <c r="K445" s="80"/>
      <c r="L445" s="80"/>
      <c r="M445" s="81"/>
    </row>
    <row r="446" spans="1:13" ht="36">
      <c r="A446" s="1"/>
      <c r="B446" s="1"/>
      <c r="C446" s="69" t="s">
        <v>5</v>
      </c>
      <c r="D446" s="70" t="s">
        <v>34</v>
      </c>
      <c r="E446" s="71" t="s">
        <v>35</v>
      </c>
      <c r="F446" s="70"/>
      <c r="G446" s="70" t="s">
        <v>392</v>
      </c>
      <c r="H446" s="72" t="s">
        <v>393</v>
      </c>
      <c r="I446" s="73" t="s">
        <v>211</v>
      </c>
      <c r="J446" s="74">
        <v>1</v>
      </c>
      <c r="K446" s="74">
        <v>0</v>
      </c>
      <c r="L446" s="74">
        <v>0</v>
      </c>
      <c r="M446" s="77"/>
    </row>
    <row r="447" spans="1:13" ht="36">
      <c r="A447" s="1"/>
      <c r="B447" s="1"/>
      <c r="C447" s="69" t="s">
        <v>5</v>
      </c>
      <c r="D447" s="70" t="s">
        <v>34</v>
      </c>
      <c r="E447" s="71" t="s">
        <v>35</v>
      </c>
      <c r="F447" s="70"/>
      <c r="G447" s="70" t="s">
        <v>392</v>
      </c>
      <c r="H447" s="72" t="s">
        <v>393</v>
      </c>
      <c r="I447" s="72" t="s">
        <v>212</v>
      </c>
      <c r="J447" s="74">
        <v>700000</v>
      </c>
      <c r="K447" s="74">
        <v>0</v>
      </c>
      <c r="L447" s="74">
        <v>0</v>
      </c>
      <c r="M447" s="77">
        <v>0</v>
      </c>
    </row>
    <row r="448" spans="1:13" ht="36">
      <c r="A448" s="1"/>
      <c r="B448" s="1"/>
      <c r="C448" s="69" t="s">
        <v>5</v>
      </c>
      <c r="D448" s="70" t="s">
        <v>34</v>
      </c>
      <c r="E448" s="71" t="s">
        <v>35</v>
      </c>
      <c r="F448" s="70"/>
      <c r="G448" s="70" t="s">
        <v>392</v>
      </c>
      <c r="H448" s="72" t="s">
        <v>393</v>
      </c>
      <c r="I448" s="72" t="s">
        <v>213</v>
      </c>
      <c r="J448" s="74">
        <v>700000</v>
      </c>
      <c r="K448" s="74"/>
      <c r="L448" s="74"/>
      <c r="M448" s="77">
        <v>0</v>
      </c>
    </row>
    <row r="449" spans="1:14" ht="24">
      <c r="A449" s="1"/>
      <c r="B449" s="1"/>
      <c r="C449" s="69"/>
      <c r="D449" s="70"/>
      <c r="E449" s="71"/>
      <c r="F449" s="70"/>
      <c r="G449" s="70"/>
      <c r="H449" s="78" t="s">
        <v>214</v>
      </c>
      <c r="I449" s="79"/>
      <c r="J449" s="80"/>
      <c r="K449" s="80"/>
      <c r="L449" s="80"/>
      <c r="M449" s="81"/>
    </row>
    <row r="450" spans="1:14" ht="36">
      <c r="A450" s="1"/>
      <c r="B450" s="1"/>
      <c r="C450" s="69" t="s">
        <v>5</v>
      </c>
      <c r="D450" s="70" t="s">
        <v>34</v>
      </c>
      <c r="E450" s="71" t="s">
        <v>35</v>
      </c>
      <c r="F450" s="70"/>
      <c r="G450" s="70" t="s">
        <v>392</v>
      </c>
      <c r="H450" s="72" t="s">
        <v>393</v>
      </c>
      <c r="I450" s="73" t="s">
        <v>215</v>
      </c>
      <c r="J450" s="74"/>
      <c r="K450" s="74"/>
      <c r="L450" s="74"/>
      <c r="M450" s="77"/>
    </row>
    <row r="451" spans="1:14" ht="36">
      <c r="A451" s="1"/>
      <c r="B451" s="1"/>
      <c r="C451" s="69" t="s">
        <v>5</v>
      </c>
      <c r="D451" s="70" t="s">
        <v>34</v>
      </c>
      <c r="E451" s="71" t="s">
        <v>35</v>
      </c>
      <c r="F451" s="70"/>
      <c r="G451" s="70" t="s">
        <v>392</v>
      </c>
      <c r="H451" s="72" t="s">
        <v>393</v>
      </c>
      <c r="I451" s="72" t="s">
        <v>216</v>
      </c>
      <c r="J451" s="74">
        <v>629058</v>
      </c>
      <c r="K451" s="74">
        <v>0</v>
      </c>
      <c r="L451" s="74">
        <v>0</v>
      </c>
      <c r="M451" s="77">
        <v>0</v>
      </c>
    </row>
    <row r="452" spans="1:14" ht="36">
      <c r="A452" s="1"/>
      <c r="B452" s="1"/>
      <c r="C452" s="69" t="s">
        <v>5</v>
      </c>
      <c r="D452" s="70" t="s">
        <v>34</v>
      </c>
      <c r="E452" s="71" t="s">
        <v>35</v>
      </c>
      <c r="F452" s="70"/>
      <c r="G452" s="70" t="s">
        <v>392</v>
      </c>
      <c r="H452" s="72" t="s">
        <v>393</v>
      </c>
      <c r="I452" s="72" t="s">
        <v>217</v>
      </c>
      <c r="J452" s="74">
        <v>629058</v>
      </c>
      <c r="K452" s="74">
        <v>0</v>
      </c>
      <c r="L452" s="74">
        <v>0</v>
      </c>
      <c r="M452" s="77">
        <v>0</v>
      </c>
    </row>
    <row r="453" spans="1:14" ht="24">
      <c r="A453" s="1"/>
      <c r="B453" s="1"/>
      <c r="C453" s="69"/>
      <c r="D453" s="70"/>
      <c r="E453" s="71"/>
      <c r="F453" s="70"/>
      <c r="G453" s="70"/>
      <c r="H453" s="83" t="s">
        <v>218</v>
      </c>
      <c r="I453" s="84"/>
      <c r="J453" s="85"/>
      <c r="K453" s="85">
        <v>-629058</v>
      </c>
      <c r="L453" s="85">
        <v>0</v>
      </c>
      <c r="M453" s="86">
        <v>0</v>
      </c>
    </row>
    <row r="454" spans="1:14" ht="24">
      <c r="A454" s="1"/>
      <c r="B454" s="1"/>
      <c r="C454" s="69" t="s">
        <v>5</v>
      </c>
      <c r="D454" s="70" t="s">
        <v>34</v>
      </c>
      <c r="E454" s="71" t="s">
        <v>35</v>
      </c>
      <c r="F454" s="70"/>
      <c r="G454" s="70" t="s">
        <v>317</v>
      </c>
      <c r="H454" s="72" t="s">
        <v>318</v>
      </c>
      <c r="I454" s="73" t="s">
        <v>207</v>
      </c>
      <c r="J454" s="74"/>
      <c r="K454" s="74"/>
      <c r="L454" s="74">
        <v>0</v>
      </c>
      <c r="M454" s="77">
        <v>1</v>
      </c>
    </row>
    <row r="455" spans="1:14" ht="24">
      <c r="A455" s="1"/>
      <c r="B455" s="1"/>
      <c r="C455" s="69" t="s">
        <v>5</v>
      </c>
      <c r="D455" s="70" t="s">
        <v>34</v>
      </c>
      <c r="E455" s="71" t="s">
        <v>35</v>
      </c>
      <c r="F455" s="70"/>
      <c r="G455" s="70" t="s">
        <v>317</v>
      </c>
      <c r="H455" s="72" t="s">
        <v>318</v>
      </c>
      <c r="I455" s="72" t="s">
        <v>208</v>
      </c>
      <c r="J455" s="74">
        <v>0</v>
      </c>
      <c r="K455" s="74">
        <v>0</v>
      </c>
      <c r="L455" s="74">
        <v>0</v>
      </c>
      <c r="M455" s="77">
        <v>1104000</v>
      </c>
      <c r="N455" s="87"/>
    </row>
    <row r="456" spans="1:14" ht="24">
      <c r="A456" s="1"/>
      <c r="B456" s="1"/>
      <c r="C456" s="69" t="s">
        <v>5</v>
      </c>
      <c r="D456" s="70" t="s">
        <v>34</v>
      </c>
      <c r="E456" s="71" t="s">
        <v>35</v>
      </c>
      <c r="F456" s="70"/>
      <c r="G456" s="70" t="s">
        <v>317</v>
      </c>
      <c r="H456" s="72" t="s">
        <v>318</v>
      </c>
      <c r="I456" s="72" t="s">
        <v>209</v>
      </c>
      <c r="J456" s="74">
        <v>0</v>
      </c>
      <c r="K456" s="74">
        <v>0</v>
      </c>
      <c r="L456" s="74"/>
      <c r="M456" s="77">
        <f>M455/M454</f>
        <v>1104000</v>
      </c>
    </row>
    <row r="457" spans="1:14" ht="24">
      <c r="A457" s="1"/>
      <c r="B457" s="1"/>
      <c r="C457" s="69"/>
      <c r="D457" s="70"/>
      <c r="E457" s="71"/>
      <c r="F457" s="70"/>
      <c r="G457" s="70"/>
      <c r="H457" s="78" t="s">
        <v>210</v>
      </c>
      <c r="I457" s="79"/>
      <c r="J457" s="80"/>
      <c r="K457" s="80">
        <v>0</v>
      </c>
      <c r="L457" s="80"/>
      <c r="M457" s="81"/>
    </row>
    <row r="458" spans="1:14" ht="24">
      <c r="A458" s="1"/>
      <c r="B458" s="1"/>
      <c r="C458" s="69" t="s">
        <v>5</v>
      </c>
      <c r="D458" s="70" t="s">
        <v>34</v>
      </c>
      <c r="E458" s="71" t="s">
        <v>35</v>
      </c>
      <c r="F458" s="70"/>
      <c r="G458" s="70" t="s">
        <v>317</v>
      </c>
      <c r="H458" s="72" t="s">
        <v>318</v>
      </c>
      <c r="I458" s="73" t="s">
        <v>211</v>
      </c>
      <c r="J458" s="74"/>
      <c r="K458" s="74"/>
      <c r="L458" s="74">
        <v>0</v>
      </c>
      <c r="M458" s="77">
        <v>1</v>
      </c>
    </row>
    <row r="459" spans="1:14" ht="24">
      <c r="A459" s="1"/>
      <c r="B459" s="1"/>
      <c r="C459" s="69" t="s">
        <v>5</v>
      </c>
      <c r="D459" s="70" t="s">
        <v>34</v>
      </c>
      <c r="E459" s="71" t="s">
        <v>35</v>
      </c>
      <c r="F459" s="70"/>
      <c r="G459" s="70" t="s">
        <v>317</v>
      </c>
      <c r="H459" s="72" t="s">
        <v>318</v>
      </c>
      <c r="I459" s="72" t="s">
        <v>212</v>
      </c>
      <c r="J459" s="74">
        <v>0</v>
      </c>
      <c r="K459" s="74">
        <v>0</v>
      </c>
      <c r="L459" s="74">
        <v>0</v>
      </c>
      <c r="M459" s="77">
        <v>77000</v>
      </c>
    </row>
    <row r="460" spans="1:14" ht="24">
      <c r="A460" s="1"/>
      <c r="B460" s="1"/>
      <c r="C460" s="69" t="s">
        <v>5</v>
      </c>
      <c r="D460" s="70" t="s">
        <v>34</v>
      </c>
      <c r="E460" s="71" t="s">
        <v>35</v>
      </c>
      <c r="F460" s="70"/>
      <c r="G460" s="70" t="s">
        <v>317</v>
      </c>
      <c r="H460" s="72" t="s">
        <v>318</v>
      </c>
      <c r="I460" s="72" t="s">
        <v>213</v>
      </c>
      <c r="J460" s="74">
        <v>0</v>
      </c>
      <c r="K460" s="74">
        <v>0</v>
      </c>
      <c r="L460" s="74"/>
      <c r="M460" s="77">
        <f>M459/M458</f>
        <v>77000</v>
      </c>
    </row>
    <row r="461" spans="1:14" ht="24">
      <c r="A461" s="1"/>
      <c r="B461" s="1"/>
      <c r="C461" s="69"/>
      <c r="D461" s="70"/>
      <c r="E461" s="71"/>
      <c r="F461" s="70"/>
      <c r="G461" s="70"/>
      <c r="H461" s="78" t="s">
        <v>214</v>
      </c>
      <c r="I461" s="79"/>
      <c r="J461" s="80"/>
      <c r="K461" s="80">
        <v>0</v>
      </c>
      <c r="L461" s="80"/>
      <c r="M461" s="81"/>
    </row>
    <row r="462" spans="1:14" ht="24">
      <c r="A462" s="1"/>
      <c r="B462" s="1"/>
      <c r="C462" s="69" t="s">
        <v>5</v>
      </c>
      <c r="D462" s="70" t="s">
        <v>34</v>
      </c>
      <c r="E462" s="71" t="s">
        <v>35</v>
      </c>
      <c r="F462" s="70"/>
      <c r="G462" s="70" t="s">
        <v>317</v>
      </c>
      <c r="H462" s="72" t="s">
        <v>318</v>
      </c>
      <c r="I462" s="73" t="s">
        <v>215</v>
      </c>
      <c r="J462" s="74"/>
      <c r="K462" s="74"/>
      <c r="L462" s="74"/>
      <c r="M462" s="77">
        <v>0</v>
      </c>
    </row>
    <row r="463" spans="1:14" ht="24">
      <c r="A463" s="1"/>
      <c r="B463" s="1"/>
      <c r="C463" s="69" t="s">
        <v>5</v>
      </c>
      <c r="D463" s="70" t="s">
        <v>34</v>
      </c>
      <c r="E463" s="71" t="s">
        <v>35</v>
      </c>
      <c r="F463" s="70"/>
      <c r="G463" s="70" t="s">
        <v>317</v>
      </c>
      <c r="H463" s="72" t="s">
        <v>318</v>
      </c>
      <c r="I463" s="72" t="s">
        <v>216</v>
      </c>
      <c r="J463" s="74">
        <v>0</v>
      </c>
      <c r="K463" s="74">
        <v>0</v>
      </c>
      <c r="L463" s="74">
        <v>0</v>
      </c>
      <c r="M463" s="77">
        <v>0</v>
      </c>
    </row>
    <row r="464" spans="1:14" ht="24">
      <c r="A464" s="1"/>
      <c r="B464" s="1"/>
      <c r="C464" s="69" t="s">
        <v>5</v>
      </c>
      <c r="D464" s="70" t="s">
        <v>34</v>
      </c>
      <c r="E464" s="71" t="s">
        <v>35</v>
      </c>
      <c r="F464" s="70"/>
      <c r="G464" s="70" t="s">
        <v>317</v>
      </c>
      <c r="H464" s="72" t="s">
        <v>318</v>
      </c>
      <c r="I464" s="72" t="s">
        <v>217</v>
      </c>
      <c r="J464" s="74">
        <v>0</v>
      </c>
      <c r="K464" s="74">
        <v>0</v>
      </c>
      <c r="L464" s="74">
        <v>0</v>
      </c>
      <c r="M464" s="77">
        <v>0</v>
      </c>
    </row>
    <row r="465" spans="1:13" ht="24">
      <c r="A465" s="1"/>
      <c r="B465" s="1"/>
      <c r="C465" s="69"/>
      <c r="D465" s="70"/>
      <c r="E465" s="71"/>
      <c r="F465" s="70"/>
      <c r="G465" s="70"/>
      <c r="H465" s="83" t="s">
        <v>218</v>
      </c>
      <c r="I465" s="84"/>
      <c r="J465" s="85"/>
      <c r="K465" s="85">
        <v>0</v>
      </c>
      <c r="L465" s="85">
        <v>0</v>
      </c>
      <c r="M465" s="86">
        <v>0</v>
      </c>
    </row>
    <row r="466" spans="1:13" ht="48">
      <c r="A466" s="1"/>
      <c r="B466" s="1"/>
      <c r="C466" s="69" t="s">
        <v>5</v>
      </c>
      <c r="D466" s="70" t="s">
        <v>34</v>
      </c>
      <c r="E466" s="71" t="s">
        <v>35</v>
      </c>
      <c r="F466" s="70"/>
      <c r="G466" s="70" t="s">
        <v>335</v>
      </c>
      <c r="H466" s="72" t="s">
        <v>367</v>
      </c>
      <c r="I466" s="73" t="s">
        <v>207</v>
      </c>
      <c r="J466" s="74"/>
      <c r="K466" s="74"/>
      <c r="L466" s="74">
        <v>0</v>
      </c>
      <c r="M466" s="77">
        <v>1</v>
      </c>
    </row>
    <row r="467" spans="1:13" ht="48">
      <c r="A467" s="1"/>
      <c r="B467" s="1"/>
      <c r="C467" s="69" t="s">
        <v>5</v>
      </c>
      <c r="D467" s="70" t="s">
        <v>34</v>
      </c>
      <c r="E467" s="71" t="s">
        <v>35</v>
      </c>
      <c r="F467" s="70"/>
      <c r="G467" s="70" t="s">
        <v>335</v>
      </c>
      <c r="H467" s="72" t="s">
        <v>367</v>
      </c>
      <c r="I467" s="72" t="s">
        <v>208</v>
      </c>
      <c r="J467" s="74">
        <v>0</v>
      </c>
      <c r="K467" s="74">
        <v>0</v>
      </c>
      <c r="L467" s="74">
        <v>0</v>
      </c>
      <c r="M467" s="77">
        <v>105486000</v>
      </c>
    </row>
    <row r="468" spans="1:13" ht="48">
      <c r="A468" s="1"/>
      <c r="B468" s="1"/>
      <c r="C468" s="69" t="s">
        <v>5</v>
      </c>
      <c r="D468" s="70" t="s">
        <v>34</v>
      </c>
      <c r="E468" s="71" t="s">
        <v>35</v>
      </c>
      <c r="F468" s="70"/>
      <c r="G468" s="70" t="s">
        <v>335</v>
      </c>
      <c r="H468" s="72" t="s">
        <v>367</v>
      </c>
      <c r="I468" s="72" t="s">
        <v>209</v>
      </c>
      <c r="J468" s="74">
        <v>0</v>
      </c>
      <c r="K468" s="74">
        <v>0</v>
      </c>
      <c r="L468" s="74"/>
      <c r="M468" s="77">
        <f>M467/M466</f>
        <v>105486000</v>
      </c>
    </row>
    <row r="469" spans="1:13" ht="24">
      <c r="A469" s="1"/>
      <c r="B469" s="1"/>
      <c r="C469" s="69"/>
      <c r="D469" s="70"/>
      <c r="E469" s="71"/>
      <c r="F469" s="70"/>
      <c r="G469" s="70"/>
      <c r="H469" s="78" t="s">
        <v>210</v>
      </c>
      <c r="I469" s="79"/>
      <c r="J469" s="80"/>
      <c r="K469" s="80">
        <v>0</v>
      </c>
      <c r="L469" s="80"/>
      <c r="M469" s="81"/>
    </row>
    <row r="470" spans="1:13" ht="48">
      <c r="A470" s="1"/>
      <c r="B470" s="1"/>
      <c r="C470" s="69" t="s">
        <v>5</v>
      </c>
      <c r="D470" s="70" t="s">
        <v>34</v>
      </c>
      <c r="E470" s="71" t="s">
        <v>35</v>
      </c>
      <c r="F470" s="70"/>
      <c r="G470" s="70" t="s">
        <v>335</v>
      </c>
      <c r="H470" s="72" t="s">
        <v>367</v>
      </c>
      <c r="I470" s="73" t="s">
        <v>211</v>
      </c>
      <c r="J470" s="74"/>
      <c r="K470" s="74"/>
      <c r="L470" s="74">
        <v>0</v>
      </c>
      <c r="M470" s="77">
        <v>1</v>
      </c>
    </row>
    <row r="471" spans="1:13" ht="48">
      <c r="A471" s="1"/>
      <c r="B471" s="1"/>
      <c r="C471" s="69" t="s">
        <v>5</v>
      </c>
      <c r="D471" s="70" t="s">
        <v>34</v>
      </c>
      <c r="E471" s="71" t="s">
        <v>35</v>
      </c>
      <c r="F471" s="70"/>
      <c r="G471" s="70" t="s">
        <v>335</v>
      </c>
      <c r="H471" s="72" t="s">
        <v>367</v>
      </c>
      <c r="I471" s="72" t="s">
        <v>212</v>
      </c>
      <c r="J471" s="74">
        <v>0</v>
      </c>
      <c r="K471" s="74">
        <v>0</v>
      </c>
      <c r="L471" s="74">
        <v>0</v>
      </c>
      <c r="M471" s="77">
        <v>105486000</v>
      </c>
    </row>
    <row r="472" spans="1:13" ht="48">
      <c r="A472" s="1"/>
      <c r="B472" s="1"/>
      <c r="C472" s="69" t="s">
        <v>5</v>
      </c>
      <c r="D472" s="70" t="s">
        <v>34</v>
      </c>
      <c r="E472" s="71" t="s">
        <v>35</v>
      </c>
      <c r="F472" s="70"/>
      <c r="G472" s="70" t="s">
        <v>335</v>
      </c>
      <c r="H472" s="72" t="s">
        <v>367</v>
      </c>
      <c r="I472" s="72" t="s">
        <v>213</v>
      </c>
      <c r="J472" s="74">
        <v>0</v>
      </c>
      <c r="K472" s="74">
        <v>0</v>
      </c>
      <c r="L472" s="74"/>
      <c r="M472" s="77">
        <f>M471/M470</f>
        <v>105486000</v>
      </c>
    </row>
    <row r="473" spans="1:13" ht="24">
      <c r="A473" s="1"/>
      <c r="B473" s="1"/>
      <c r="C473" s="69"/>
      <c r="D473" s="70"/>
      <c r="E473" s="71"/>
      <c r="F473" s="70"/>
      <c r="G473" s="70"/>
      <c r="H473" s="78" t="s">
        <v>214</v>
      </c>
      <c r="I473" s="79"/>
      <c r="J473" s="80"/>
      <c r="K473" s="80">
        <v>0</v>
      </c>
      <c r="L473" s="80"/>
      <c r="M473" s="81"/>
    </row>
    <row r="474" spans="1:13" ht="48">
      <c r="A474" s="1"/>
      <c r="B474" s="1"/>
      <c r="C474" s="69" t="s">
        <v>5</v>
      </c>
      <c r="D474" s="70" t="s">
        <v>34</v>
      </c>
      <c r="E474" s="71" t="s">
        <v>35</v>
      </c>
      <c r="F474" s="70"/>
      <c r="G474" s="70" t="s">
        <v>335</v>
      </c>
      <c r="H474" s="72" t="s">
        <v>367</v>
      </c>
      <c r="I474" s="73" t="s">
        <v>215</v>
      </c>
      <c r="J474" s="74"/>
      <c r="K474" s="74"/>
      <c r="L474" s="74"/>
      <c r="M474" s="77">
        <v>1</v>
      </c>
    </row>
    <row r="475" spans="1:13" ht="48">
      <c r="A475" s="1"/>
      <c r="B475" s="1"/>
      <c r="C475" s="69" t="s">
        <v>5</v>
      </c>
      <c r="D475" s="70" t="s">
        <v>34</v>
      </c>
      <c r="E475" s="71" t="s">
        <v>35</v>
      </c>
      <c r="F475" s="70"/>
      <c r="G475" s="70" t="s">
        <v>335</v>
      </c>
      <c r="H475" s="72" t="s">
        <v>367</v>
      </c>
      <c r="I475" s="72" t="s">
        <v>216</v>
      </c>
      <c r="J475" s="74">
        <v>0</v>
      </c>
      <c r="K475" s="74">
        <v>0</v>
      </c>
      <c r="L475" s="74">
        <v>0</v>
      </c>
      <c r="M475" s="121">
        <v>105486000</v>
      </c>
    </row>
    <row r="476" spans="1:13" ht="48">
      <c r="A476" s="1"/>
      <c r="B476" s="1"/>
      <c r="C476" s="69" t="s">
        <v>5</v>
      </c>
      <c r="D476" s="70" t="s">
        <v>34</v>
      </c>
      <c r="E476" s="71" t="s">
        <v>35</v>
      </c>
      <c r="F476" s="70"/>
      <c r="G476" s="70" t="s">
        <v>335</v>
      </c>
      <c r="H476" s="72" t="s">
        <v>367</v>
      </c>
      <c r="I476" s="72" t="s">
        <v>217</v>
      </c>
      <c r="J476" s="74">
        <v>0</v>
      </c>
      <c r="K476" s="74">
        <v>0</v>
      </c>
      <c r="L476" s="74">
        <v>0</v>
      </c>
      <c r="M476" s="77">
        <f>M475/M474</f>
        <v>105486000</v>
      </c>
    </row>
    <row r="477" spans="1:13" ht="24">
      <c r="A477" s="1"/>
      <c r="B477" s="1"/>
      <c r="C477" s="69"/>
      <c r="D477" s="70"/>
      <c r="E477" s="71"/>
      <c r="F477" s="70"/>
      <c r="G477" s="70"/>
      <c r="H477" s="83" t="s">
        <v>218</v>
      </c>
      <c r="I477" s="84"/>
      <c r="J477" s="85"/>
      <c r="K477" s="85">
        <v>0</v>
      </c>
      <c r="L477" s="85">
        <v>0</v>
      </c>
      <c r="M477" s="86">
        <v>0</v>
      </c>
    </row>
    <row r="478" spans="1:13" ht="48">
      <c r="A478" s="1"/>
      <c r="B478" s="1"/>
      <c r="C478" s="69" t="s">
        <v>5</v>
      </c>
      <c r="D478" s="70" t="s">
        <v>34</v>
      </c>
      <c r="E478" s="71" t="s">
        <v>35</v>
      </c>
      <c r="F478" s="70"/>
      <c r="G478" s="70" t="s">
        <v>337</v>
      </c>
      <c r="H478" s="72" t="s">
        <v>368</v>
      </c>
      <c r="I478" s="73" t="s">
        <v>207</v>
      </c>
      <c r="J478" s="74"/>
      <c r="K478" s="74"/>
      <c r="L478" s="74">
        <v>0</v>
      </c>
      <c r="M478" s="77">
        <v>1</v>
      </c>
    </row>
    <row r="479" spans="1:13" ht="48">
      <c r="A479" s="1"/>
      <c r="B479" s="1"/>
      <c r="C479" s="69" t="s">
        <v>5</v>
      </c>
      <c r="D479" s="70" t="s">
        <v>34</v>
      </c>
      <c r="E479" s="71" t="s">
        <v>35</v>
      </c>
      <c r="F479" s="70"/>
      <c r="G479" s="70" t="s">
        <v>337</v>
      </c>
      <c r="H479" s="72" t="s">
        <v>368</v>
      </c>
      <c r="I479" s="72" t="s">
        <v>208</v>
      </c>
      <c r="J479" s="74">
        <v>0</v>
      </c>
      <c r="K479" s="74">
        <v>0</v>
      </c>
      <c r="L479" s="74">
        <v>0</v>
      </c>
      <c r="M479" s="77">
        <v>637000</v>
      </c>
    </row>
    <row r="480" spans="1:13" ht="48">
      <c r="A480" s="1"/>
      <c r="B480" s="1"/>
      <c r="C480" s="69" t="s">
        <v>5</v>
      </c>
      <c r="D480" s="70" t="s">
        <v>34</v>
      </c>
      <c r="E480" s="71" t="s">
        <v>35</v>
      </c>
      <c r="F480" s="70"/>
      <c r="G480" s="70" t="s">
        <v>337</v>
      </c>
      <c r="H480" s="72" t="s">
        <v>368</v>
      </c>
      <c r="I480" s="72" t="s">
        <v>209</v>
      </c>
      <c r="J480" s="74">
        <v>0</v>
      </c>
      <c r="K480" s="74">
        <v>0</v>
      </c>
      <c r="L480" s="74"/>
      <c r="M480" s="77">
        <f>M479/M478</f>
        <v>637000</v>
      </c>
    </row>
    <row r="481" spans="1:13" ht="24">
      <c r="A481" s="1"/>
      <c r="B481" s="1"/>
      <c r="C481" s="69"/>
      <c r="D481" s="70"/>
      <c r="E481" s="71"/>
      <c r="F481" s="70"/>
      <c r="G481" s="70"/>
      <c r="H481" s="78" t="s">
        <v>210</v>
      </c>
      <c r="I481" s="79"/>
      <c r="J481" s="80"/>
      <c r="K481" s="80">
        <v>0</v>
      </c>
      <c r="L481" s="80"/>
      <c r="M481" s="81"/>
    </row>
    <row r="482" spans="1:13" ht="48">
      <c r="A482" s="1"/>
      <c r="B482" s="1"/>
      <c r="C482" s="69" t="s">
        <v>5</v>
      </c>
      <c r="D482" s="70" t="s">
        <v>34</v>
      </c>
      <c r="E482" s="71" t="s">
        <v>35</v>
      </c>
      <c r="F482" s="70"/>
      <c r="G482" s="70" t="s">
        <v>337</v>
      </c>
      <c r="H482" s="72" t="s">
        <v>368</v>
      </c>
      <c r="I482" s="73" t="s">
        <v>211</v>
      </c>
      <c r="J482" s="74"/>
      <c r="K482" s="74"/>
      <c r="L482" s="74">
        <v>0</v>
      </c>
      <c r="M482" s="322">
        <v>1</v>
      </c>
    </row>
    <row r="483" spans="1:13" ht="48">
      <c r="A483" s="1"/>
      <c r="B483" s="1"/>
      <c r="C483" s="69" t="s">
        <v>5</v>
      </c>
      <c r="D483" s="70" t="s">
        <v>34</v>
      </c>
      <c r="E483" s="71" t="s">
        <v>35</v>
      </c>
      <c r="F483" s="70"/>
      <c r="G483" s="70" t="s">
        <v>337</v>
      </c>
      <c r="H483" s="72" t="s">
        <v>368</v>
      </c>
      <c r="I483" s="72" t="s">
        <v>212</v>
      </c>
      <c r="J483" s="74">
        <v>0</v>
      </c>
      <c r="K483" s="74">
        <v>0</v>
      </c>
      <c r="L483" s="74">
        <v>0</v>
      </c>
      <c r="M483" s="77">
        <v>637000</v>
      </c>
    </row>
    <row r="484" spans="1:13" ht="48">
      <c r="A484" s="1"/>
      <c r="B484" s="1"/>
      <c r="C484" s="69" t="s">
        <v>5</v>
      </c>
      <c r="D484" s="70" t="s">
        <v>34</v>
      </c>
      <c r="E484" s="71" t="s">
        <v>35</v>
      </c>
      <c r="F484" s="70"/>
      <c r="G484" s="70" t="s">
        <v>337</v>
      </c>
      <c r="H484" s="72" t="s">
        <v>368</v>
      </c>
      <c r="I484" s="72" t="s">
        <v>213</v>
      </c>
      <c r="J484" s="74">
        <v>0</v>
      </c>
      <c r="K484" s="74">
        <v>0</v>
      </c>
      <c r="L484" s="74"/>
      <c r="M484" s="77">
        <f>M483/M482</f>
        <v>637000</v>
      </c>
    </row>
    <row r="485" spans="1:13" ht="24">
      <c r="A485" s="1"/>
      <c r="B485" s="1"/>
      <c r="C485" s="69"/>
      <c r="D485" s="70"/>
      <c r="E485" s="71"/>
      <c r="F485" s="70"/>
      <c r="G485" s="70"/>
      <c r="H485" s="78" t="s">
        <v>214</v>
      </c>
      <c r="I485" s="79"/>
      <c r="J485" s="80"/>
      <c r="K485" s="80">
        <v>0</v>
      </c>
      <c r="L485" s="80"/>
      <c r="M485" s="81"/>
    </row>
    <row r="486" spans="1:13" ht="48">
      <c r="A486" s="1"/>
      <c r="B486" s="1"/>
      <c r="C486" s="69" t="s">
        <v>5</v>
      </c>
      <c r="D486" s="70" t="s">
        <v>34</v>
      </c>
      <c r="E486" s="71" t="s">
        <v>35</v>
      </c>
      <c r="F486" s="70"/>
      <c r="G486" s="70" t="s">
        <v>337</v>
      </c>
      <c r="H486" s="72" t="s">
        <v>368</v>
      </c>
      <c r="I486" s="73" t="s">
        <v>215</v>
      </c>
      <c r="J486" s="74"/>
      <c r="K486" s="74"/>
      <c r="L486" s="74"/>
      <c r="M486" s="322">
        <v>0.5</v>
      </c>
    </row>
    <row r="487" spans="1:13" ht="48">
      <c r="A487" s="1"/>
      <c r="B487" s="1"/>
      <c r="C487" s="69" t="s">
        <v>5</v>
      </c>
      <c r="D487" s="70" t="s">
        <v>34</v>
      </c>
      <c r="E487" s="71" t="s">
        <v>35</v>
      </c>
      <c r="F487" s="70"/>
      <c r="G487" s="70" t="s">
        <v>337</v>
      </c>
      <c r="H487" s="72" t="s">
        <v>368</v>
      </c>
      <c r="I487" s="72" t="s">
        <v>216</v>
      </c>
      <c r="J487" s="74">
        <v>0</v>
      </c>
      <c r="K487" s="74">
        <v>0</v>
      </c>
      <c r="L487" s="74">
        <v>0</v>
      </c>
      <c r="M487" s="121">
        <v>290780</v>
      </c>
    </row>
    <row r="488" spans="1:13" ht="48">
      <c r="A488" s="1"/>
      <c r="B488" s="1"/>
      <c r="C488" s="69" t="s">
        <v>5</v>
      </c>
      <c r="D488" s="70" t="s">
        <v>34</v>
      </c>
      <c r="E488" s="71" t="s">
        <v>35</v>
      </c>
      <c r="F488" s="70"/>
      <c r="G488" s="70" t="s">
        <v>337</v>
      </c>
      <c r="H488" s="72" t="s">
        <v>368</v>
      </c>
      <c r="I488" s="72" t="s">
        <v>217</v>
      </c>
      <c r="J488" s="74">
        <v>0</v>
      </c>
      <c r="K488" s="74">
        <v>0</v>
      </c>
      <c r="L488" s="74">
        <v>0</v>
      </c>
      <c r="M488" s="77">
        <f>M487/M486</f>
        <v>581560</v>
      </c>
    </row>
    <row r="489" spans="1:13" ht="24">
      <c r="A489" s="1"/>
      <c r="B489" s="1"/>
      <c r="C489" s="69"/>
      <c r="D489" s="70"/>
      <c r="E489" s="71"/>
      <c r="F489" s="70"/>
      <c r="G489" s="70"/>
      <c r="H489" s="83" t="s">
        <v>218</v>
      </c>
      <c r="I489" s="84"/>
      <c r="J489" s="85"/>
      <c r="K489" s="85">
        <v>0</v>
      </c>
      <c r="L489" s="85">
        <v>0</v>
      </c>
      <c r="M489" s="86">
        <v>0</v>
      </c>
    </row>
    <row r="490" spans="1:13" ht="36">
      <c r="A490" s="1"/>
      <c r="B490" s="1"/>
      <c r="C490" s="69" t="s">
        <v>5</v>
      </c>
      <c r="D490" s="70" t="s">
        <v>34</v>
      </c>
      <c r="E490" s="71" t="s">
        <v>35</v>
      </c>
      <c r="F490" s="70"/>
      <c r="G490" s="70" t="s">
        <v>394</v>
      </c>
      <c r="H490" s="72" t="s">
        <v>395</v>
      </c>
      <c r="I490" s="73" t="s">
        <v>207</v>
      </c>
      <c r="J490" s="74"/>
      <c r="K490" s="74">
        <v>1</v>
      </c>
      <c r="L490" s="74">
        <v>0</v>
      </c>
      <c r="M490" s="77"/>
    </row>
    <row r="491" spans="1:13" ht="36">
      <c r="A491" s="1"/>
      <c r="B491" s="1"/>
      <c r="C491" s="69" t="s">
        <v>5</v>
      </c>
      <c r="D491" s="70" t="s">
        <v>34</v>
      </c>
      <c r="E491" s="71" t="s">
        <v>35</v>
      </c>
      <c r="F491" s="70"/>
      <c r="G491" s="70" t="s">
        <v>394</v>
      </c>
      <c r="H491" s="72" t="s">
        <v>395</v>
      </c>
      <c r="I491" s="72" t="s">
        <v>208</v>
      </c>
      <c r="J491" s="74">
        <v>0</v>
      </c>
      <c r="K491" s="74">
        <v>5500000</v>
      </c>
      <c r="L491" s="74">
        <v>0</v>
      </c>
      <c r="M491" s="77">
        <v>0</v>
      </c>
    </row>
    <row r="492" spans="1:13" ht="36">
      <c r="A492" s="1"/>
      <c r="B492" s="1"/>
      <c r="C492" s="69" t="s">
        <v>5</v>
      </c>
      <c r="D492" s="70" t="s">
        <v>34</v>
      </c>
      <c r="E492" s="71" t="s">
        <v>35</v>
      </c>
      <c r="F492" s="70"/>
      <c r="G492" s="70" t="s">
        <v>394</v>
      </c>
      <c r="H492" s="72" t="s">
        <v>395</v>
      </c>
      <c r="I492" s="72" t="s">
        <v>209</v>
      </c>
      <c r="J492" s="74">
        <v>0</v>
      </c>
      <c r="K492" s="74">
        <v>5500000</v>
      </c>
      <c r="L492" s="74"/>
      <c r="M492" s="77">
        <v>0</v>
      </c>
    </row>
    <row r="493" spans="1:13" ht="24">
      <c r="A493" s="1"/>
      <c r="B493" s="1"/>
      <c r="C493" s="69"/>
      <c r="D493" s="70"/>
      <c r="E493" s="71"/>
      <c r="F493" s="70"/>
      <c r="G493" s="70"/>
      <c r="H493" s="78" t="s">
        <v>210</v>
      </c>
      <c r="I493" s="79"/>
      <c r="J493" s="80"/>
      <c r="K493" s="80">
        <v>5500000</v>
      </c>
      <c r="L493" s="80"/>
      <c r="M493" s="81"/>
    </row>
    <row r="494" spans="1:13" ht="36">
      <c r="A494" s="1"/>
      <c r="B494" s="1"/>
      <c r="C494" s="69" t="s">
        <v>5</v>
      </c>
      <c r="D494" s="70" t="s">
        <v>34</v>
      </c>
      <c r="E494" s="71" t="s">
        <v>35</v>
      </c>
      <c r="F494" s="70"/>
      <c r="G494" s="70" t="s">
        <v>394</v>
      </c>
      <c r="H494" s="72" t="s">
        <v>395</v>
      </c>
      <c r="I494" s="73" t="s">
        <v>211</v>
      </c>
      <c r="J494" s="74"/>
      <c r="K494" s="74">
        <v>1</v>
      </c>
      <c r="L494" s="74">
        <v>0</v>
      </c>
      <c r="M494" s="77"/>
    </row>
    <row r="495" spans="1:13" ht="36">
      <c r="A495" s="1"/>
      <c r="B495" s="1"/>
      <c r="C495" s="69" t="s">
        <v>5</v>
      </c>
      <c r="D495" s="70" t="s">
        <v>34</v>
      </c>
      <c r="E495" s="71" t="s">
        <v>35</v>
      </c>
      <c r="F495" s="70"/>
      <c r="G495" s="70" t="s">
        <v>394</v>
      </c>
      <c r="H495" s="72" t="s">
        <v>395</v>
      </c>
      <c r="I495" s="72" t="s">
        <v>212</v>
      </c>
      <c r="J495" s="74">
        <v>0</v>
      </c>
      <c r="K495" s="74">
        <v>0</v>
      </c>
      <c r="L495" s="74">
        <v>0</v>
      </c>
      <c r="M495" s="77">
        <v>0</v>
      </c>
    </row>
    <row r="496" spans="1:13" ht="36">
      <c r="A496" s="1"/>
      <c r="B496" s="1"/>
      <c r="C496" s="69" t="s">
        <v>5</v>
      </c>
      <c r="D496" s="70" t="s">
        <v>34</v>
      </c>
      <c r="E496" s="71" t="s">
        <v>35</v>
      </c>
      <c r="F496" s="70"/>
      <c r="G496" s="70" t="s">
        <v>394</v>
      </c>
      <c r="H496" s="72" t="s">
        <v>395</v>
      </c>
      <c r="I496" s="72" t="s">
        <v>213</v>
      </c>
      <c r="J496" s="74">
        <v>0</v>
      </c>
      <c r="K496" s="74">
        <v>0</v>
      </c>
      <c r="L496" s="74"/>
      <c r="M496" s="77">
        <v>0</v>
      </c>
    </row>
    <row r="497" spans="1:13" ht="24">
      <c r="A497" s="1"/>
      <c r="B497" s="1"/>
      <c r="C497" s="69"/>
      <c r="D497" s="70"/>
      <c r="E497" s="71"/>
      <c r="F497" s="70"/>
      <c r="G497" s="70"/>
      <c r="H497" s="78" t="s">
        <v>214</v>
      </c>
      <c r="I497" s="79"/>
      <c r="J497" s="80"/>
      <c r="K497" s="80">
        <v>0</v>
      </c>
      <c r="L497" s="80"/>
      <c r="M497" s="81"/>
    </row>
    <row r="498" spans="1:13" ht="36">
      <c r="A498" s="1"/>
      <c r="B498" s="1"/>
      <c r="C498" s="69" t="s">
        <v>5</v>
      </c>
      <c r="D498" s="70" t="s">
        <v>34</v>
      </c>
      <c r="E498" s="71" t="s">
        <v>35</v>
      </c>
      <c r="F498" s="70"/>
      <c r="G498" s="70" t="s">
        <v>394</v>
      </c>
      <c r="H498" s="72" t="s">
        <v>395</v>
      </c>
      <c r="I498" s="73" t="s">
        <v>215</v>
      </c>
      <c r="J498" s="74"/>
      <c r="K498" s="74"/>
      <c r="L498" s="74"/>
      <c r="M498" s="77"/>
    </row>
    <row r="499" spans="1:13" ht="36">
      <c r="A499" s="1"/>
      <c r="B499" s="1"/>
      <c r="C499" s="69" t="s">
        <v>5</v>
      </c>
      <c r="D499" s="70" t="s">
        <v>34</v>
      </c>
      <c r="E499" s="71" t="s">
        <v>35</v>
      </c>
      <c r="F499" s="70"/>
      <c r="G499" s="70" t="s">
        <v>394</v>
      </c>
      <c r="H499" s="72" t="s">
        <v>395</v>
      </c>
      <c r="I499" s="72" t="s">
        <v>216</v>
      </c>
      <c r="J499" s="74">
        <v>0</v>
      </c>
      <c r="K499" s="74">
        <v>0</v>
      </c>
      <c r="L499" s="74">
        <v>0</v>
      </c>
      <c r="M499" s="77">
        <v>0</v>
      </c>
    </row>
    <row r="500" spans="1:13" ht="36">
      <c r="A500" s="1"/>
      <c r="B500" s="1"/>
      <c r="C500" s="69" t="s">
        <v>5</v>
      </c>
      <c r="D500" s="70" t="s">
        <v>34</v>
      </c>
      <c r="E500" s="71" t="s">
        <v>35</v>
      </c>
      <c r="F500" s="70"/>
      <c r="G500" s="70" t="s">
        <v>394</v>
      </c>
      <c r="H500" s="72" t="s">
        <v>395</v>
      </c>
      <c r="I500" s="72" t="s">
        <v>217</v>
      </c>
      <c r="J500" s="74">
        <v>0</v>
      </c>
      <c r="K500" s="74">
        <v>0</v>
      </c>
      <c r="L500" s="74">
        <v>0</v>
      </c>
      <c r="M500" s="77">
        <v>0</v>
      </c>
    </row>
    <row r="501" spans="1:13" ht="24">
      <c r="A501" s="1"/>
      <c r="B501" s="1"/>
      <c r="C501" s="69"/>
      <c r="D501" s="70"/>
      <c r="E501" s="71"/>
      <c r="F501" s="70"/>
      <c r="G501" s="70"/>
      <c r="H501" s="83" t="s">
        <v>218</v>
      </c>
      <c r="I501" s="84"/>
      <c r="J501" s="85"/>
      <c r="K501" s="85">
        <v>0</v>
      </c>
      <c r="L501" s="85">
        <v>0</v>
      </c>
      <c r="M501" s="86">
        <v>0</v>
      </c>
    </row>
    <row r="502" spans="1:13" ht="24">
      <c r="A502" s="1"/>
      <c r="B502" s="1"/>
      <c r="C502" s="69" t="s">
        <v>5</v>
      </c>
      <c r="D502" s="70" t="s">
        <v>34</v>
      </c>
      <c r="E502" s="71" t="s">
        <v>35</v>
      </c>
      <c r="F502" s="70"/>
      <c r="G502" s="70" t="s">
        <v>396</v>
      </c>
      <c r="H502" s="72" t="s">
        <v>397</v>
      </c>
      <c r="I502" s="73" t="s">
        <v>207</v>
      </c>
      <c r="J502" s="74"/>
      <c r="K502" s="74">
        <v>1</v>
      </c>
      <c r="L502" s="74">
        <v>0</v>
      </c>
      <c r="M502" s="77"/>
    </row>
    <row r="503" spans="1:13" ht="24">
      <c r="A503" s="1"/>
      <c r="B503" s="1"/>
      <c r="C503" s="69" t="s">
        <v>5</v>
      </c>
      <c r="D503" s="70" t="s">
        <v>34</v>
      </c>
      <c r="E503" s="71" t="s">
        <v>35</v>
      </c>
      <c r="F503" s="70"/>
      <c r="G503" s="70" t="s">
        <v>396</v>
      </c>
      <c r="H503" s="72" t="s">
        <v>397</v>
      </c>
      <c r="I503" s="72" t="s">
        <v>208</v>
      </c>
      <c r="J503" s="74">
        <v>0</v>
      </c>
      <c r="K503" s="74">
        <v>16973000</v>
      </c>
      <c r="L503" s="74">
        <v>0</v>
      </c>
      <c r="M503" s="77">
        <v>0</v>
      </c>
    </row>
    <row r="504" spans="1:13" ht="24">
      <c r="A504" s="1"/>
      <c r="B504" s="1"/>
      <c r="C504" s="69" t="s">
        <v>5</v>
      </c>
      <c r="D504" s="70" t="s">
        <v>34</v>
      </c>
      <c r="E504" s="71" t="s">
        <v>35</v>
      </c>
      <c r="F504" s="70"/>
      <c r="G504" s="70" t="s">
        <v>396</v>
      </c>
      <c r="H504" s="72" t="s">
        <v>397</v>
      </c>
      <c r="I504" s="72" t="s">
        <v>209</v>
      </c>
      <c r="J504" s="74">
        <v>0</v>
      </c>
      <c r="K504" s="74">
        <v>16973000</v>
      </c>
      <c r="L504" s="74"/>
      <c r="M504" s="77">
        <v>0</v>
      </c>
    </row>
    <row r="505" spans="1:13" ht="24">
      <c r="A505" s="1"/>
      <c r="B505" s="1"/>
      <c r="C505" s="69"/>
      <c r="D505" s="70"/>
      <c r="E505" s="71"/>
      <c r="F505" s="70"/>
      <c r="G505" s="70"/>
      <c r="H505" s="78" t="s">
        <v>210</v>
      </c>
      <c r="I505" s="79"/>
      <c r="J505" s="80"/>
      <c r="K505" s="80">
        <v>16973000</v>
      </c>
      <c r="L505" s="80"/>
      <c r="M505" s="81"/>
    </row>
    <row r="506" spans="1:13" ht="24">
      <c r="A506" s="1"/>
      <c r="B506" s="1"/>
      <c r="C506" s="69" t="s">
        <v>5</v>
      </c>
      <c r="D506" s="70" t="s">
        <v>34</v>
      </c>
      <c r="E506" s="71" t="s">
        <v>35</v>
      </c>
      <c r="F506" s="70"/>
      <c r="G506" s="70" t="s">
        <v>396</v>
      </c>
      <c r="H506" s="72" t="s">
        <v>397</v>
      </c>
      <c r="I506" s="73" t="s">
        <v>211</v>
      </c>
      <c r="J506" s="74"/>
      <c r="K506" s="74">
        <v>1</v>
      </c>
      <c r="L506" s="74">
        <v>0</v>
      </c>
      <c r="M506" s="77"/>
    </row>
    <row r="507" spans="1:13" ht="24">
      <c r="A507" s="1"/>
      <c r="B507" s="1"/>
      <c r="C507" s="69" t="s">
        <v>5</v>
      </c>
      <c r="D507" s="70" t="s">
        <v>34</v>
      </c>
      <c r="E507" s="71" t="s">
        <v>35</v>
      </c>
      <c r="F507" s="70"/>
      <c r="G507" s="70" t="s">
        <v>396</v>
      </c>
      <c r="H507" s="72" t="s">
        <v>397</v>
      </c>
      <c r="I507" s="72" t="s">
        <v>212</v>
      </c>
      <c r="J507" s="74">
        <v>0</v>
      </c>
      <c r="K507" s="74">
        <v>0</v>
      </c>
      <c r="L507" s="74">
        <v>0</v>
      </c>
      <c r="M507" s="77">
        <v>0</v>
      </c>
    </row>
    <row r="508" spans="1:13" ht="24">
      <c r="A508" s="1"/>
      <c r="B508" s="1"/>
      <c r="C508" s="69" t="s">
        <v>5</v>
      </c>
      <c r="D508" s="70" t="s">
        <v>34</v>
      </c>
      <c r="E508" s="71" t="s">
        <v>35</v>
      </c>
      <c r="F508" s="70"/>
      <c r="G508" s="70" t="s">
        <v>396</v>
      </c>
      <c r="H508" s="72" t="s">
        <v>397</v>
      </c>
      <c r="I508" s="72" t="s">
        <v>213</v>
      </c>
      <c r="J508" s="74">
        <v>0</v>
      </c>
      <c r="K508" s="74">
        <v>0</v>
      </c>
      <c r="L508" s="74"/>
      <c r="M508" s="77">
        <v>0</v>
      </c>
    </row>
    <row r="509" spans="1:13" ht="24">
      <c r="A509" s="1"/>
      <c r="B509" s="1"/>
      <c r="C509" s="69"/>
      <c r="D509" s="70"/>
      <c r="E509" s="71"/>
      <c r="F509" s="70"/>
      <c r="G509" s="70"/>
      <c r="H509" s="78" t="s">
        <v>214</v>
      </c>
      <c r="I509" s="79"/>
      <c r="J509" s="80"/>
      <c r="K509" s="80">
        <v>0</v>
      </c>
      <c r="L509" s="80"/>
      <c r="M509" s="81"/>
    </row>
    <row r="510" spans="1:13" ht="24">
      <c r="A510" s="1"/>
      <c r="B510" s="1"/>
      <c r="C510" s="69" t="s">
        <v>5</v>
      </c>
      <c r="D510" s="70" t="s">
        <v>34</v>
      </c>
      <c r="E510" s="71" t="s">
        <v>35</v>
      </c>
      <c r="F510" s="70"/>
      <c r="G510" s="70" t="s">
        <v>396</v>
      </c>
      <c r="H510" s="72" t="s">
        <v>397</v>
      </c>
      <c r="I510" s="73" t="s">
        <v>215</v>
      </c>
      <c r="J510" s="74"/>
      <c r="K510" s="74"/>
      <c r="L510" s="74"/>
      <c r="M510" s="77"/>
    </row>
    <row r="511" spans="1:13" ht="24">
      <c r="A511" s="1"/>
      <c r="B511" s="1"/>
      <c r="C511" s="69" t="s">
        <v>5</v>
      </c>
      <c r="D511" s="70" t="s">
        <v>34</v>
      </c>
      <c r="E511" s="71" t="s">
        <v>35</v>
      </c>
      <c r="F511" s="70"/>
      <c r="G511" s="70" t="s">
        <v>396</v>
      </c>
      <c r="H511" s="72" t="s">
        <v>397</v>
      </c>
      <c r="I511" s="72" t="s">
        <v>216</v>
      </c>
      <c r="J511" s="74">
        <v>0</v>
      </c>
      <c r="K511" s="74">
        <v>0</v>
      </c>
      <c r="L511" s="74">
        <v>0</v>
      </c>
      <c r="M511" s="77">
        <v>0</v>
      </c>
    </row>
    <row r="512" spans="1:13" ht="24">
      <c r="A512" s="1"/>
      <c r="B512" s="1"/>
      <c r="C512" s="69" t="s">
        <v>5</v>
      </c>
      <c r="D512" s="70" t="s">
        <v>34</v>
      </c>
      <c r="E512" s="71" t="s">
        <v>35</v>
      </c>
      <c r="F512" s="70"/>
      <c r="G512" s="70" t="s">
        <v>396</v>
      </c>
      <c r="H512" s="72" t="s">
        <v>397</v>
      </c>
      <c r="I512" s="72" t="s">
        <v>217</v>
      </c>
      <c r="J512" s="74">
        <v>0</v>
      </c>
      <c r="K512" s="74">
        <v>0</v>
      </c>
      <c r="L512" s="74">
        <v>0</v>
      </c>
      <c r="M512" s="77">
        <v>0</v>
      </c>
    </row>
    <row r="513" spans="1:13" ht="24">
      <c r="A513" s="1"/>
      <c r="B513" s="1"/>
      <c r="C513" s="69"/>
      <c r="D513" s="70"/>
      <c r="E513" s="71"/>
      <c r="F513" s="70"/>
      <c r="G513" s="70"/>
      <c r="H513" s="83" t="s">
        <v>218</v>
      </c>
      <c r="I513" s="84"/>
      <c r="J513" s="85"/>
      <c r="K513" s="85">
        <v>0</v>
      </c>
      <c r="L513" s="85">
        <v>0</v>
      </c>
      <c r="M513" s="86">
        <v>0</v>
      </c>
    </row>
    <row r="514" spans="1:13" ht="48">
      <c r="A514" s="1"/>
      <c r="B514" s="1"/>
      <c r="C514" s="69" t="s">
        <v>5</v>
      </c>
      <c r="D514" s="70" t="s">
        <v>34</v>
      </c>
      <c r="E514" s="71" t="s">
        <v>35</v>
      </c>
      <c r="F514" s="70"/>
      <c r="G514" s="70" t="s">
        <v>319</v>
      </c>
      <c r="H514" s="72" t="s">
        <v>369</v>
      </c>
      <c r="I514" s="73" t="s">
        <v>207</v>
      </c>
      <c r="J514" s="74"/>
      <c r="K514" s="74"/>
      <c r="L514" s="74">
        <v>0</v>
      </c>
      <c r="M514" s="77">
        <v>1</v>
      </c>
    </row>
    <row r="515" spans="1:13" ht="48">
      <c r="A515" s="1"/>
      <c r="B515" s="1"/>
      <c r="C515" s="69" t="s">
        <v>5</v>
      </c>
      <c r="D515" s="70" t="s">
        <v>34</v>
      </c>
      <c r="E515" s="71" t="s">
        <v>35</v>
      </c>
      <c r="F515" s="70"/>
      <c r="G515" s="70" t="s">
        <v>319</v>
      </c>
      <c r="H515" s="72" t="s">
        <v>369</v>
      </c>
      <c r="I515" s="72" t="s">
        <v>208</v>
      </c>
      <c r="J515" s="74">
        <v>0</v>
      </c>
      <c r="K515" s="74">
        <v>0</v>
      </c>
      <c r="L515" s="74">
        <v>0</v>
      </c>
      <c r="M515" s="77">
        <v>45880000</v>
      </c>
    </row>
    <row r="516" spans="1:13" ht="48">
      <c r="A516" s="1"/>
      <c r="B516" s="1"/>
      <c r="C516" s="69" t="s">
        <v>5</v>
      </c>
      <c r="D516" s="70" t="s">
        <v>34</v>
      </c>
      <c r="E516" s="71" t="s">
        <v>35</v>
      </c>
      <c r="F516" s="70"/>
      <c r="G516" s="70" t="s">
        <v>319</v>
      </c>
      <c r="H516" s="72" t="s">
        <v>369</v>
      </c>
      <c r="I516" s="72" t="s">
        <v>209</v>
      </c>
      <c r="J516" s="74">
        <v>0</v>
      </c>
      <c r="K516" s="74">
        <v>0</v>
      </c>
      <c r="L516" s="74"/>
      <c r="M516" s="77">
        <f>M515/M514</f>
        <v>45880000</v>
      </c>
    </row>
    <row r="517" spans="1:13" ht="24">
      <c r="A517" s="1"/>
      <c r="B517" s="1"/>
      <c r="C517" s="69"/>
      <c r="D517" s="70"/>
      <c r="E517" s="71"/>
      <c r="F517" s="70"/>
      <c r="G517" s="70"/>
      <c r="H517" s="78" t="s">
        <v>210</v>
      </c>
      <c r="I517" s="79"/>
      <c r="J517" s="80"/>
      <c r="K517" s="80">
        <v>0</v>
      </c>
      <c r="L517" s="80"/>
      <c r="M517" s="81"/>
    </row>
    <row r="518" spans="1:13" ht="48">
      <c r="A518" s="1"/>
      <c r="B518" s="1"/>
      <c r="C518" s="69" t="s">
        <v>5</v>
      </c>
      <c r="D518" s="70" t="s">
        <v>34</v>
      </c>
      <c r="E518" s="71" t="s">
        <v>35</v>
      </c>
      <c r="F518" s="70"/>
      <c r="G518" s="70" t="s">
        <v>319</v>
      </c>
      <c r="H518" s="72" t="s">
        <v>369</v>
      </c>
      <c r="I518" s="73" t="s">
        <v>211</v>
      </c>
      <c r="J518" s="74"/>
      <c r="K518" s="74"/>
      <c r="L518" s="74">
        <v>0</v>
      </c>
      <c r="M518" s="77">
        <v>1</v>
      </c>
    </row>
    <row r="519" spans="1:13" ht="48">
      <c r="A519" s="1"/>
      <c r="B519" s="1"/>
      <c r="C519" s="69" t="s">
        <v>5</v>
      </c>
      <c r="D519" s="70" t="s">
        <v>34</v>
      </c>
      <c r="E519" s="71" t="s">
        <v>35</v>
      </c>
      <c r="F519" s="70"/>
      <c r="G519" s="70" t="s">
        <v>319</v>
      </c>
      <c r="H519" s="72" t="s">
        <v>369</v>
      </c>
      <c r="I519" s="72" t="s">
        <v>212</v>
      </c>
      <c r="J519" s="74">
        <v>0</v>
      </c>
      <c r="K519" s="74">
        <v>0</v>
      </c>
      <c r="L519" s="74">
        <v>19515</v>
      </c>
      <c r="M519" s="77">
        <v>45880000</v>
      </c>
    </row>
    <row r="520" spans="1:13" ht="48">
      <c r="A520" s="1"/>
      <c r="B520" s="1"/>
      <c r="C520" s="69" t="s">
        <v>5</v>
      </c>
      <c r="D520" s="70" t="s">
        <v>34</v>
      </c>
      <c r="E520" s="71" t="s">
        <v>35</v>
      </c>
      <c r="F520" s="70"/>
      <c r="G520" s="70" t="s">
        <v>319</v>
      </c>
      <c r="H520" s="72" t="s">
        <v>369</v>
      </c>
      <c r="I520" s="72" t="s">
        <v>213</v>
      </c>
      <c r="J520" s="74">
        <v>0</v>
      </c>
      <c r="K520" s="74">
        <v>0</v>
      </c>
      <c r="L520" s="74"/>
      <c r="M520" s="77">
        <f>M519/M518</f>
        <v>45880000</v>
      </c>
    </row>
    <row r="521" spans="1:13" ht="24">
      <c r="A521" s="1"/>
      <c r="B521" s="1"/>
      <c r="C521" s="69"/>
      <c r="D521" s="70"/>
      <c r="E521" s="71"/>
      <c r="F521" s="70"/>
      <c r="G521" s="70"/>
      <c r="H521" s="78" t="s">
        <v>214</v>
      </c>
      <c r="I521" s="79"/>
      <c r="J521" s="80"/>
      <c r="K521" s="80">
        <v>0</v>
      </c>
      <c r="L521" s="80"/>
      <c r="M521" s="81"/>
    </row>
    <row r="522" spans="1:13" ht="48">
      <c r="A522" s="1"/>
      <c r="B522" s="1"/>
      <c r="C522" s="69" t="s">
        <v>5</v>
      </c>
      <c r="D522" s="70" t="s">
        <v>34</v>
      </c>
      <c r="E522" s="71" t="s">
        <v>35</v>
      </c>
      <c r="F522" s="70"/>
      <c r="G522" s="70" t="s">
        <v>319</v>
      </c>
      <c r="H522" s="72" t="s">
        <v>369</v>
      </c>
      <c r="I522" s="73" t="s">
        <v>215</v>
      </c>
      <c r="J522" s="74"/>
      <c r="K522" s="74"/>
      <c r="L522" s="74"/>
      <c r="M522" s="77">
        <v>1</v>
      </c>
    </row>
    <row r="523" spans="1:13" ht="48">
      <c r="A523" s="1"/>
      <c r="B523" s="1"/>
      <c r="C523" s="69" t="s">
        <v>5</v>
      </c>
      <c r="D523" s="70" t="s">
        <v>34</v>
      </c>
      <c r="E523" s="71" t="s">
        <v>35</v>
      </c>
      <c r="F523" s="70"/>
      <c r="G523" s="70" t="s">
        <v>319</v>
      </c>
      <c r="H523" s="72" t="s">
        <v>369</v>
      </c>
      <c r="I523" s="72" t="s">
        <v>216</v>
      </c>
      <c r="J523" s="74">
        <v>0</v>
      </c>
      <c r="K523" s="74">
        <v>0</v>
      </c>
      <c r="L523" s="74">
        <v>0</v>
      </c>
      <c r="M523" s="77">
        <v>42181348</v>
      </c>
    </row>
    <row r="524" spans="1:13" ht="48">
      <c r="A524" s="1"/>
      <c r="B524" s="1"/>
      <c r="C524" s="69" t="s">
        <v>5</v>
      </c>
      <c r="D524" s="70" t="s">
        <v>34</v>
      </c>
      <c r="E524" s="71" t="s">
        <v>35</v>
      </c>
      <c r="F524" s="70"/>
      <c r="G524" s="70" t="s">
        <v>319</v>
      </c>
      <c r="H524" s="72" t="s">
        <v>369</v>
      </c>
      <c r="I524" s="72" t="s">
        <v>217</v>
      </c>
      <c r="J524" s="74">
        <v>0</v>
      </c>
      <c r="K524" s="74">
        <v>0</v>
      </c>
      <c r="L524" s="74">
        <v>0</v>
      </c>
      <c r="M524" s="77">
        <f>M523/M522</f>
        <v>42181348</v>
      </c>
    </row>
    <row r="525" spans="1:13" ht="24">
      <c r="A525" s="1"/>
      <c r="B525" s="1"/>
      <c r="C525" s="69"/>
      <c r="D525" s="70"/>
      <c r="E525" s="71"/>
      <c r="F525" s="70"/>
      <c r="G525" s="70"/>
      <c r="H525" s="83" t="s">
        <v>218</v>
      </c>
      <c r="I525" s="84"/>
      <c r="J525" s="85"/>
      <c r="K525" s="85">
        <v>0</v>
      </c>
      <c r="L525" s="85">
        <v>0</v>
      </c>
      <c r="M525" s="86">
        <v>0</v>
      </c>
    </row>
    <row r="526" spans="1:13" ht="60">
      <c r="A526" s="1"/>
      <c r="B526" s="1"/>
      <c r="C526" s="69" t="s">
        <v>5</v>
      </c>
      <c r="D526" s="70" t="s">
        <v>34</v>
      </c>
      <c r="E526" s="71" t="s">
        <v>35</v>
      </c>
      <c r="F526" s="70"/>
      <c r="G526" s="70" t="s">
        <v>321</v>
      </c>
      <c r="H526" s="72" t="s">
        <v>371</v>
      </c>
      <c r="I526" s="73" t="s">
        <v>207</v>
      </c>
      <c r="J526" s="74"/>
      <c r="K526" s="74"/>
      <c r="L526" s="74">
        <v>0</v>
      </c>
      <c r="M526" s="77">
        <v>18</v>
      </c>
    </row>
    <row r="527" spans="1:13" ht="60">
      <c r="A527" s="1"/>
      <c r="B527" s="1"/>
      <c r="C527" s="69" t="s">
        <v>5</v>
      </c>
      <c r="D527" s="70" t="s">
        <v>34</v>
      </c>
      <c r="E527" s="71" t="s">
        <v>35</v>
      </c>
      <c r="F527" s="70"/>
      <c r="G527" s="70" t="s">
        <v>321</v>
      </c>
      <c r="H527" s="72" t="s">
        <v>371</v>
      </c>
      <c r="I527" s="72" t="s">
        <v>208</v>
      </c>
      <c r="J527" s="74">
        <v>0</v>
      </c>
      <c r="K527" s="74">
        <v>0</v>
      </c>
      <c r="L527" s="74">
        <v>0</v>
      </c>
      <c r="M527" s="77">
        <v>108007000</v>
      </c>
    </row>
    <row r="528" spans="1:13" ht="60">
      <c r="A528" s="1"/>
      <c r="B528" s="1"/>
      <c r="C528" s="69" t="s">
        <v>5</v>
      </c>
      <c r="D528" s="70" t="s">
        <v>34</v>
      </c>
      <c r="E528" s="71" t="s">
        <v>35</v>
      </c>
      <c r="F528" s="70"/>
      <c r="G528" s="70" t="s">
        <v>321</v>
      </c>
      <c r="H528" s="72" t="s">
        <v>371</v>
      </c>
      <c r="I528" s="72" t="s">
        <v>209</v>
      </c>
      <c r="J528" s="74">
        <v>0</v>
      </c>
      <c r="K528" s="74">
        <v>0</v>
      </c>
      <c r="L528" s="74"/>
      <c r="M528" s="77">
        <f>M527/M526</f>
        <v>6000388.888888889</v>
      </c>
    </row>
    <row r="529" spans="1:13" ht="24">
      <c r="A529" s="1"/>
      <c r="B529" s="1"/>
      <c r="C529" s="69"/>
      <c r="D529" s="70"/>
      <c r="E529" s="71"/>
      <c r="F529" s="70"/>
      <c r="G529" s="70"/>
      <c r="H529" s="78" t="s">
        <v>210</v>
      </c>
      <c r="I529" s="79"/>
      <c r="J529" s="80"/>
      <c r="K529" s="80">
        <v>0</v>
      </c>
      <c r="L529" s="80"/>
      <c r="M529" s="81"/>
    </row>
    <row r="530" spans="1:13" ht="60">
      <c r="A530" s="1"/>
      <c r="B530" s="1"/>
      <c r="C530" s="69" t="s">
        <v>5</v>
      </c>
      <c r="D530" s="70" t="s">
        <v>34</v>
      </c>
      <c r="E530" s="71" t="s">
        <v>35</v>
      </c>
      <c r="F530" s="70"/>
      <c r="G530" s="70" t="s">
        <v>321</v>
      </c>
      <c r="H530" s="72" t="s">
        <v>371</v>
      </c>
      <c r="I530" s="73" t="s">
        <v>211</v>
      </c>
      <c r="J530" s="74"/>
      <c r="K530" s="74"/>
      <c r="L530" s="74">
        <v>0</v>
      </c>
      <c r="M530" s="77">
        <v>18</v>
      </c>
    </row>
    <row r="531" spans="1:13" ht="60">
      <c r="A531" s="1"/>
      <c r="B531" s="1"/>
      <c r="C531" s="69" t="s">
        <v>5</v>
      </c>
      <c r="D531" s="70" t="s">
        <v>34</v>
      </c>
      <c r="E531" s="71" t="s">
        <v>35</v>
      </c>
      <c r="F531" s="70"/>
      <c r="G531" s="70" t="s">
        <v>321</v>
      </c>
      <c r="H531" s="72" t="s">
        <v>371</v>
      </c>
      <c r="I531" s="72" t="s">
        <v>212</v>
      </c>
      <c r="J531" s="74">
        <v>0</v>
      </c>
      <c r="K531" s="74">
        <v>0</v>
      </c>
      <c r="L531" s="74">
        <v>81329000</v>
      </c>
      <c r="M531" s="77">
        <v>108007000</v>
      </c>
    </row>
    <row r="532" spans="1:13" ht="60">
      <c r="A532" s="1"/>
      <c r="B532" s="1"/>
      <c r="C532" s="69" t="s">
        <v>5</v>
      </c>
      <c r="D532" s="70" t="s">
        <v>34</v>
      </c>
      <c r="E532" s="71" t="s">
        <v>35</v>
      </c>
      <c r="F532" s="70"/>
      <c r="G532" s="70" t="s">
        <v>321</v>
      </c>
      <c r="H532" s="72" t="s">
        <v>371</v>
      </c>
      <c r="I532" s="72" t="s">
        <v>213</v>
      </c>
      <c r="J532" s="74">
        <v>0</v>
      </c>
      <c r="K532" s="74">
        <v>0</v>
      </c>
      <c r="L532" s="74"/>
      <c r="M532" s="77">
        <f>M531/M530</f>
        <v>6000388.888888889</v>
      </c>
    </row>
    <row r="533" spans="1:13" ht="24">
      <c r="A533" s="1"/>
      <c r="B533" s="1"/>
      <c r="C533" s="69"/>
      <c r="D533" s="70"/>
      <c r="E533" s="71"/>
      <c r="F533" s="70"/>
      <c r="G533" s="70"/>
      <c r="H533" s="78" t="s">
        <v>214</v>
      </c>
      <c r="I533" s="79"/>
      <c r="J533" s="80"/>
      <c r="K533" s="80">
        <v>0</v>
      </c>
      <c r="L533" s="80"/>
      <c r="M533" s="81"/>
    </row>
    <row r="534" spans="1:13" ht="60">
      <c r="A534" s="1"/>
      <c r="B534" s="1"/>
      <c r="C534" s="69" t="s">
        <v>5</v>
      </c>
      <c r="D534" s="70" t="s">
        <v>34</v>
      </c>
      <c r="E534" s="71" t="s">
        <v>35</v>
      </c>
      <c r="F534" s="70"/>
      <c r="G534" s="70" t="s">
        <v>321</v>
      </c>
      <c r="H534" s="72" t="s">
        <v>371</v>
      </c>
      <c r="I534" s="73" t="s">
        <v>215</v>
      </c>
      <c r="J534" s="74"/>
      <c r="K534" s="74"/>
      <c r="L534" s="74">
        <v>18</v>
      </c>
      <c r="M534" s="77">
        <v>18</v>
      </c>
    </row>
    <row r="535" spans="1:13" ht="60">
      <c r="A535" s="1"/>
      <c r="B535" s="1"/>
      <c r="C535" s="69" t="s">
        <v>5</v>
      </c>
      <c r="D535" s="70" t="s">
        <v>34</v>
      </c>
      <c r="E535" s="71" t="s">
        <v>35</v>
      </c>
      <c r="F535" s="70"/>
      <c r="G535" s="70" t="s">
        <v>321</v>
      </c>
      <c r="H535" s="72" t="s">
        <v>371</v>
      </c>
      <c r="I535" s="72" t="s">
        <v>216</v>
      </c>
      <c r="J535" s="74">
        <v>0</v>
      </c>
      <c r="K535" s="74">
        <v>0</v>
      </c>
      <c r="L535" s="74">
        <v>81329000</v>
      </c>
      <c r="M535" s="77">
        <v>108007000</v>
      </c>
    </row>
    <row r="536" spans="1:13" ht="60">
      <c r="A536" s="1"/>
      <c r="B536" s="1"/>
      <c r="C536" s="69" t="s">
        <v>5</v>
      </c>
      <c r="D536" s="70" t="s">
        <v>34</v>
      </c>
      <c r="E536" s="71" t="s">
        <v>35</v>
      </c>
      <c r="F536" s="70"/>
      <c r="G536" s="70" t="s">
        <v>321</v>
      </c>
      <c r="H536" s="72" t="s">
        <v>371</v>
      </c>
      <c r="I536" s="72" t="s">
        <v>217</v>
      </c>
      <c r="J536" s="74">
        <v>0</v>
      </c>
      <c r="K536" s="74">
        <v>0</v>
      </c>
      <c r="L536" s="74">
        <v>4518278</v>
      </c>
      <c r="M536" s="77">
        <f>M535/M534</f>
        <v>6000388.888888889</v>
      </c>
    </row>
    <row r="537" spans="1:13" ht="24">
      <c r="A537" s="1"/>
      <c r="B537" s="1"/>
      <c r="C537" s="69"/>
      <c r="D537" s="70"/>
      <c r="E537" s="71"/>
      <c r="F537" s="70"/>
      <c r="G537" s="70"/>
      <c r="H537" s="83" t="s">
        <v>218</v>
      </c>
      <c r="I537" s="84"/>
      <c r="J537" s="85"/>
      <c r="K537" s="85">
        <v>0</v>
      </c>
      <c r="L537" s="85">
        <v>4518278</v>
      </c>
      <c r="M537" s="86">
        <f>M536-L536</f>
        <v>1482110.888888889</v>
      </c>
    </row>
    <row r="538" spans="1:13" ht="24">
      <c r="A538" s="1"/>
      <c r="B538" s="1"/>
      <c r="C538" s="69" t="s">
        <v>5</v>
      </c>
      <c r="D538" s="70" t="s">
        <v>34</v>
      </c>
      <c r="E538" s="71" t="s">
        <v>35</v>
      </c>
      <c r="F538" s="70"/>
      <c r="G538" s="70" t="s">
        <v>323</v>
      </c>
      <c r="H538" s="72" t="s">
        <v>324</v>
      </c>
      <c r="I538" s="73" t="s">
        <v>207</v>
      </c>
      <c r="J538" s="74">
        <v>1</v>
      </c>
      <c r="K538" s="74">
        <v>1</v>
      </c>
      <c r="L538" s="74">
        <v>1</v>
      </c>
      <c r="M538" s="77">
        <v>0</v>
      </c>
    </row>
    <row r="539" spans="1:13" ht="24">
      <c r="A539" s="1"/>
      <c r="B539" s="1"/>
      <c r="C539" s="69" t="s">
        <v>5</v>
      </c>
      <c r="D539" s="70" t="s">
        <v>34</v>
      </c>
      <c r="E539" s="71" t="s">
        <v>35</v>
      </c>
      <c r="F539" s="70"/>
      <c r="G539" s="70" t="s">
        <v>323</v>
      </c>
      <c r="H539" s="72" t="s">
        <v>324</v>
      </c>
      <c r="I539" s="72" t="s">
        <v>208</v>
      </c>
      <c r="J539" s="74">
        <v>128027000</v>
      </c>
      <c r="K539" s="74">
        <v>46148000</v>
      </c>
      <c r="L539" s="74">
        <v>99142000</v>
      </c>
      <c r="M539" s="77">
        <v>0</v>
      </c>
    </row>
    <row r="540" spans="1:13" ht="24">
      <c r="A540" s="1"/>
      <c r="B540" s="1"/>
      <c r="C540" s="69" t="s">
        <v>5</v>
      </c>
      <c r="D540" s="70" t="s">
        <v>34</v>
      </c>
      <c r="E540" s="71" t="s">
        <v>35</v>
      </c>
      <c r="F540" s="70"/>
      <c r="G540" s="70" t="s">
        <v>323</v>
      </c>
      <c r="H540" s="72" t="s">
        <v>324</v>
      </c>
      <c r="I540" s="72" t="s">
        <v>209</v>
      </c>
      <c r="J540" s="74">
        <v>128027000</v>
      </c>
      <c r="K540" s="74">
        <v>46148000</v>
      </c>
      <c r="L540" s="74">
        <v>99142000</v>
      </c>
      <c r="M540" s="77">
        <v>0</v>
      </c>
    </row>
    <row r="541" spans="1:13" ht="24">
      <c r="A541" s="1"/>
      <c r="B541" s="1"/>
      <c r="C541" s="69"/>
      <c r="D541" s="70"/>
      <c r="E541" s="71"/>
      <c r="F541" s="70"/>
      <c r="G541" s="70"/>
      <c r="H541" s="78" t="s">
        <v>210</v>
      </c>
      <c r="I541" s="79"/>
      <c r="J541" s="80"/>
      <c r="K541" s="80">
        <v>-81879000</v>
      </c>
      <c r="L541" s="80">
        <v>52994000</v>
      </c>
      <c r="M541" s="81">
        <v>-99142000</v>
      </c>
    </row>
    <row r="542" spans="1:13" ht="24">
      <c r="A542" s="1"/>
      <c r="B542" s="1"/>
      <c r="C542" s="69" t="s">
        <v>5</v>
      </c>
      <c r="D542" s="70" t="s">
        <v>34</v>
      </c>
      <c r="E542" s="71" t="s">
        <v>35</v>
      </c>
      <c r="F542" s="70"/>
      <c r="G542" s="70" t="s">
        <v>323</v>
      </c>
      <c r="H542" s="72" t="s">
        <v>324</v>
      </c>
      <c r="I542" s="73" t="s">
        <v>211</v>
      </c>
      <c r="J542" s="74">
        <v>1</v>
      </c>
      <c r="K542" s="74">
        <v>1</v>
      </c>
      <c r="L542" s="74">
        <v>1</v>
      </c>
      <c r="M542" s="77"/>
    </row>
    <row r="543" spans="1:13" ht="24">
      <c r="A543" s="1"/>
      <c r="B543" s="1"/>
      <c r="C543" s="69" t="s">
        <v>5</v>
      </c>
      <c r="D543" s="70" t="s">
        <v>34</v>
      </c>
      <c r="E543" s="71" t="s">
        <v>35</v>
      </c>
      <c r="F543" s="70"/>
      <c r="G543" s="70" t="s">
        <v>323</v>
      </c>
      <c r="H543" s="72" t="s">
        <v>324</v>
      </c>
      <c r="I543" s="72" t="s">
        <v>212</v>
      </c>
      <c r="J543" s="74">
        <v>6630000</v>
      </c>
      <c r="K543" s="74">
        <v>94666958</v>
      </c>
      <c r="L543" s="74">
        <v>0</v>
      </c>
      <c r="M543" s="77">
        <v>0</v>
      </c>
    </row>
    <row r="544" spans="1:13" ht="24">
      <c r="A544" s="1"/>
      <c r="B544" s="1"/>
      <c r="C544" s="69" t="s">
        <v>5</v>
      </c>
      <c r="D544" s="70" t="s">
        <v>34</v>
      </c>
      <c r="E544" s="71" t="s">
        <v>35</v>
      </c>
      <c r="F544" s="70"/>
      <c r="G544" s="70" t="s">
        <v>323</v>
      </c>
      <c r="H544" s="72" t="s">
        <v>324</v>
      </c>
      <c r="I544" s="72" t="s">
        <v>213</v>
      </c>
      <c r="J544" s="74">
        <v>6630000</v>
      </c>
      <c r="K544" s="74">
        <v>94666958</v>
      </c>
      <c r="L544" s="74">
        <v>0</v>
      </c>
      <c r="M544" s="77">
        <v>0</v>
      </c>
    </row>
    <row r="545" spans="1:13" ht="24">
      <c r="A545" s="1"/>
      <c r="B545" s="1"/>
      <c r="C545" s="69"/>
      <c r="D545" s="70"/>
      <c r="E545" s="71"/>
      <c r="F545" s="70"/>
      <c r="G545" s="70"/>
      <c r="H545" s="78" t="s">
        <v>214</v>
      </c>
      <c r="I545" s="79"/>
      <c r="J545" s="80"/>
      <c r="K545" s="80">
        <v>88036958</v>
      </c>
      <c r="L545" s="80">
        <v>-94666958</v>
      </c>
      <c r="M545" s="81">
        <v>0</v>
      </c>
    </row>
    <row r="546" spans="1:13" ht="24">
      <c r="A546" s="1"/>
      <c r="B546" s="1"/>
      <c r="C546" s="69" t="s">
        <v>5</v>
      </c>
      <c r="D546" s="70" t="s">
        <v>34</v>
      </c>
      <c r="E546" s="71" t="s">
        <v>35</v>
      </c>
      <c r="F546" s="70"/>
      <c r="G546" s="70" t="s">
        <v>323</v>
      </c>
      <c r="H546" s="72" t="s">
        <v>324</v>
      </c>
      <c r="I546" s="73" t="s">
        <v>215</v>
      </c>
      <c r="J546" s="74"/>
      <c r="K546" s="74"/>
      <c r="L546" s="74"/>
      <c r="M546" s="77"/>
    </row>
    <row r="547" spans="1:13" ht="24">
      <c r="A547" s="1"/>
      <c r="B547" s="1"/>
      <c r="C547" s="69" t="s">
        <v>5</v>
      </c>
      <c r="D547" s="70" t="s">
        <v>34</v>
      </c>
      <c r="E547" s="71" t="s">
        <v>35</v>
      </c>
      <c r="F547" s="70"/>
      <c r="G547" s="70" t="s">
        <v>323</v>
      </c>
      <c r="H547" s="72" t="s">
        <v>324</v>
      </c>
      <c r="I547" s="72" t="s">
        <v>216</v>
      </c>
      <c r="J547" s="74">
        <v>6497219</v>
      </c>
      <c r="K547" s="74">
        <v>90351930</v>
      </c>
      <c r="L547" s="74">
        <v>0</v>
      </c>
      <c r="M547" s="77">
        <v>0</v>
      </c>
    </row>
    <row r="548" spans="1:13" ht="24">
      <c r="A548" s="1"/>
      <c r="B548" s="1"/>
      <c r="C548" s="69" t="s">
        <v>5</v>
      </c>
      <c r="D548" s="70" t="s">
        <v>34</v>
      </c>
      <c r="E548" s="71" t="s">
        <v>35</v>
      </c>
      <c r="F548" s="70"/>
      <c r="G548" s="70" t="s">
        <v>323</v>
      </c>
      <c r="H548" s="72" t="s">
        <v>324</v>
      </c>
      <c r="I548" s="72" t="s">
        <v>217</v>
      </c>
      <c r="J548" s="74">
        <v>6497219</v>
      </c>
      <c r="K548" s="74">
        <v>90351930</v>
      </c>
      <c r="L548" s="74">
        <v>0</v>
      </c>
      <c r="M548" s="77">
        <v>0</v>
      </c>
    </row>
    <row r="549" spans="1:13" ht="24">
      <c r="A549" s="1"/>
      <c r="B549" s="1"/>
      <c r="C549" s="69"/>
      <c r="D549" s="70"/>
      <c r="E549" s="71"/>
      <c r="F549" s="70"/>
      <c r="G549" s="70"/>
      <c r="H549" s="83" t="s">
        <v>218</v>
      </c>
      <c r="I549" s="84"/>
      <c r="J549" s="85"/>
      <c r="K549" s="85">
        <v>83854711</v>
      </c>
      <c r="L549" s="85">
        <v>-90351930</v>
      </c>
      <c r="M549" s="86">
        <v>0</v>
      </c>
    </row>
    <row r="550" spans="1:13" ht="24">
      <c r="A550" s="1"/>
      <c r="B550" s="1"/>
      <c r="C550" s="69" t="s">
        <v>5</v>
      </c>
      <c r="D550" s="70" t="s">
        <v>34</v>
      </c>
      <c r="E550" s="71" t="s">
        <v>35</v>
      </c>
      <c r="F550" s="70"/>
      <c r="G550" s="70" t="s">
        <v>325</v>
      </c>
      <c r="H550" s="72" t="s">
        <v>326</v>
      </c>
      <c r="I550" s="73" t="s">
        <v>207</v>
      </c>
      <c r="J550" s="74"/>
      <c r="K550" s="74"/>
      <c r="L550" s="74"/>
      <c r="M550" s="77">
        <v>1</v>
      </c>
    </row>
    <row r="551" spans="1:13" ht="24">
      <c r="A551" s="1"/>
      <c r="B551" s="1"/>
      <c r="C551" s="69" t="s">
        <v>5</v>
      </c>
      <c r="D551" s="70" t="s">
        <v>34</v>
      </c>
      <c r="E551" s="71" t="s">
        <v>35</v>
      </c>
      <c r="F551" s="70"/>
      <c r="G551" s="70" t="s">
        <v>325</v>
      </c>
      <c r="H551" s="72" t="s">
        <v>326</v>
      </c>
      <c r="I551" s="72" t="s">
        <v>208</v>
      </c>
      <c r="J551" s="74">
        <v>0</v>
      </c>
      <c r="K551" s="74">
        <v>0</v>
      </c>
      <c r="L551" s="74">
        <v>0</v>
      </c>
      <c r="M551" s="77">
        <v>15000000</v>
      </c>
    </row>
    <row r="552" spans="1:13" ht="24">
      <c r="A552" s="1"/>
      <c r="B552" s="1"/>
      <c r="C552" s="69" t="s">
        <v>5</v>
      </c>
      <c r="D552" s="70" t="s">
        <v>34</v>
      </c>
      <c r="E552" s="71" t="s">
        <v>35</v>
      </c>
      <c r="F552" s="70"/>
      <c r="G552" s="70" t="s">
        <v>325</v>
      </c>
      <c r="H552" s="72" t="s">
        <v>326</v>
      </c>
      <c r="I552" s="72" t="s">
        <v>209</v>
      </c>
      <c r="J552" s="74">
        <v>0</v>
      </c>
      <c r="K552" s="74">
        <v>0</v>
      </c>
      <c r="L552" s="74">
        <v>0</v>
      </c>
      <c r="M552" s="77">
        <f>M551/M550</f>
        <v>15000000</v>
      </c>
    </row>
    <row r="553" spans="1:13" ht="24">
      <c r="A553" s="1"/>
      <c r="B553" s="1"/>
      <c r="C553" s="69"/>
      <c r="D553" s="70"/>
      <c r="E553" s="71"/>
      <c r="F553" s="70"/>
      <c r="G553" s="70"/>
      <c r="H553" s="78" t="s">
        <v>210</v>
      </c>
      <c r="I553" s="79"/>
      <c r="J553" s="80"/>
      <c r="K553" s="80">
        <v>0</v>
      </c>
      <c r="L553" s="80">
        <v>0</v>
      </c>
      <c r="M553" s="81">
        <v>15000000</v>
      </c>
    </row>
    <row r="554" spans="1:13" ht="24">
      <c r="A554" s="1"/>
      <c r="B554" s="1"/>
      <c r="C554" s="69" t="s">
        <v>5</v>
      </c>
      <c r="D554" s="70" t="s">
        <v>34</v>
      </c>
      <c r="E554" s="71" t="s">
        <v>35</v>
      </c>
      <c r="F554" s="70"/>
      <c r="G554" s="70" t="s">
        <v>325</v>
      </c>
      <c r="H554" s="72" t="s">
        <v>326</v>
      </c>
      <c r="I554" s="73" t="s">
        <v>211</v>
      </c>
      <c r="J554" s="74"/>
      <c r="K554" s="74"/>
      <c r="L554" s="74"/>
      <c r="M554" s="77">
        <v>1</v>
      </c>
    </row>
    <row r="555" spans="1:13" ht="24">
      <c r="A555" s="1"/>
      <c r="B555" s="1"/>
      <c r="C555" s="69" t="s">
        <v>5</v>
      </c>
      <c r="D555" s="70" t="s">
        <v>34</v>
      </c>
      <c r="E555" s="71" t="s">
        <v>35</v>
      </c>
      <c r="F555" s="70"/>
      <c r="G555" s="70" t="s">
        <v>325</v>
      </c>
      <c r="H555" s="72" t="s">
        <v>326</v>
      </c>
      <c r="I555" s="72" t="s">
        <v>212</v>
      </c>
      <c r="J555" s="74">
        <v>0</v>
      </c>
      <c r="K555" s="74">
        <v>0</v>
      </c>
      <c r="L555" s="74">
        <v>0</v>
      </c>
      <c r="M555" s="77">
        <v>13575000</v>
      </c>
    </row>
    <row r="556" spans="1:13" ht="24">
      <c r="A556" s="1"/>
      <c r="B556" s="1"/>
      <c r="C556" s="69" t="s">
        <v>5</v>
      </c>
      <c r="D556" s="70" t="s">
        <v>34</v>
      </c>
      <c r="E556" s="71" t="s">
        <v>35</v>
      </c>
      <c r="F556" s="70"/>
      <c r="G556" s="70" t="s">
        <v>325</v>
      </c>
      <c r="H556" s="72" t="s">
        <v>326</v>
      </c>
      <c r="I556" s="72" t="s">
        <v>213</v>
      </c>
      <c r="J556" s="74">
        <v>0</v>
      </c>
      <c r="K556" s="74">
        <v>0</v>
      </c>
      <c r="L556" s="74">
        <v>0</v>
      </c>
      <c r="M556" s="77">
        <f>M555/M554</f>
        <v>13575000</v>
      </c>
    </row>
    <row r="557" spans="1:13" ht="24">
      <c r="A557" s="1"/>
      <c r="B557" s="1"/>
      <c r="C557" s="69"/>
      <c r="D557" s="70"/>
      <c r="E557" s="71"/>
      <c r="F557" s="70"/>
      <c r="G557" s="70"/>
      <c r="H557" s="78" t="s">
        <v>214</v>
      </c>
      <c r="I557" s="79"/>
      <c r="J557" s="80"/>
      <c r="K557" s="80">
        <v>0</v>
      </c>
      <c r="L557" s="80">
        <v>0</v>
      </c>
      <c r="M557" s="81">
        <v>15000000</v>
      </c>
    </row>
    <row r="558" spans="1:13" ht="24">
      <c r="A558" s="1"/>
      <c r="B558" s="1"/>
      <c r="C558" s="69" t="s">
        <v>5</v>
      </c>
      <c r="D558" s="70" t="s">
        <v>34</v>
      </c>
      <c r="E558" s="71" t="s">
        <v>35</v>
      </c>
      <c r="F558" s="70"/>
      <c r="G558" s="70" t="s">
        <v>325</v>
      </c>
      <c r="H558" s="72" t="s">
        <v>326</v>
      </c>
      <c r="I558" s="73" t="s">
        <v>215</v>
      </c>
      <c r="J558" s="74"/>
      <c r="K558" s="74"/>
      <c r="L558" s="74"/>
      <c r="M558" s="77">
        <v>1</v>
      </c>
    </row>
    <row r="559" spans="1:13" ht="24">
      <c r="A559" s="1"/>
      <c r="B559" s="1"/>
      <c r="C559" s="69" t="s">
        <v>5</v>
      </c>
      <c r="D559" s="70" t="s">
        <v>34</v>
      </c>
      <c r="E559" s="71" t="s">
        <v>35</v>
      </c>
      <c r="F559" s="70"/>
      <c r="G559" s="70" t="s">
        <v>325</v>
      </c>
      <c r="H559" s="72" t="s">
        <v>326</v>
      </c>
      <c r="I559" s="72" t="s">
        <v>216</v>
      </c>
      <c r="J559" s="74">
        <v>0</v>
      </c>
      <c r="K559" s="74">
        <v>0</v>
      </c>
      <c r="L559" s="74">
        <v>0</v>
      </c>
      <c r="M559" s="77">
        <v>13575000</v>
      </c>
    </row>
    <row r="560" spans="1:13" ht="24">
      <c r="A560" s="1"/>
      <c r="B560" s="1"/>
      <c r="C560" s="69" t="s">
        <v>5</v>
      </c>
      <c r="D560" s="70" t="s">
        <v>34</v>
      </c>
      <c r="E560" s="71" t="s">
        <v>35</v>
      </c>
      <c r="F560" s="70"/>
      <c r="G560" s="70" t="s">
        <v>325</v>
      </c>
      <c r="H560" s="72" t="s">
        <v>326</v>
      </c>
      <c r="I560" s="72" t="s">
        <v>217</v>
      </c>
      <c r="J560" s="74">
        <v>0</v>
      </c>
      <c r="K560" s="74">
        <v>0</v>
      </c>
      <c r="L560" s="74">
        <v>0</v>
      </c>
      <c r="M560" s="77">
        <f>M559/M558</f>
        <v>13575000</v>
      </c>
    </row>
    <row r="561" spans="1:13" ht="24">
      <c r="A561" s="1"/>
      <c r="B561" s="1"/>
      <c r="C561" s="69"/>
      <c r="D561" s="70"/>
      <c r="E561" s="71"/>
      <c r="F561" s="70"/>
      <c r="G561" s="70"/>
      <c r="H561" s="83" t="s">
        <v>218</v>
      </c>
      <c r="I561" s="84"/>
      <c r="J561" s="85"/>
      <c r="K561" s="85">
        <v>0</v>
      </c>
      <c r="L561" s="85">
        <v>0</v>
      </c>
      <c r="M561" s="86">
        <v>13575000</v>
      </c>
    </row>
    <row r="562" spans="1:13" ht="24">
      <c r="A562" s="1"/>
      <c r="B562" s="1"/>
      <c r="C562" s="69" t="s">
        <v>5</v>
      </c>
      <c r="D562" s="70" t="s">
        <v>34</v>
      </c>
      <c r="E562" s="71" t="s">
        <v>35</v>
      </c>
      <c r="F562" s="70"/>
      <c r="G562" s="70" t="s">
        <v>327</v>
      </c>
      <c r="H562" s="72" t="s">
        <v>328</v>
      </c>
      <c r="I562" s="73" t="s">
        <v>207</v>
      </c>
      <c r="J562" s="74"/>
      <c r="K562" s="74"/>
      <c r="L562" s="74"/>
      <c r="M562" s="77">
        <v>1</v>
      </c>
    </row>
    <row r="563" spans="1:13" ht="24">
      <c r="A563" s="1"/>
      <c r="B563" s="1"/>
      <c r="C563" s="69" t="s">
        <v>5</v>
      </c>
      <c r="D563" s="70" t="s">
        <v>34</v>
      </c>
      <c r="E563" s="71" t="s">
        <v>35</v>
      </c>
      <c r="F563" s="70"/>
      <c r="G563" s="70" t="s">
        <v>327</v>
      </c>
      <c r="H563" s="72" t="s">
        <v>328</v>
      </c>
      <c r="I563" s="72" t="s">
        <v>208</v>
      </c>
      <c r="J563" s="74">
        <v>0</v>
      </c>
      <c r="K563" s="74">
        <v>18416000</v>
      </c>
      <c r="L563" s="74">
        <v>3220000</v>
      </c>
      <c r="M563" s="77">
        <v>937684</v>
      </c>
    </row>
    <row r="564" spans="1:13" ht="24">
      <c r="A564" s="1"/>
      <c r="B564" s="1"/>
      <c r="C564" s="69" t="s">
        <v>5</v>
      </c>
      <c r="D564" s="70" t="s">
        <v>34</v>
      </c>
      <c r="E564" s="71" t="s">
        <v>35</v>
      </c>
      <c r="F564" s="70"/>
      <c r="G564" s="70" t="s">
        <v>327</v>
      </c>
      <c r="H564" s="72" t="s">
        <v>328</v>
      </c>
      <c r="I564" s="72" t="s">
        <v>209</v>
      </c>
      <c r="J564" s="74">
        <v>0</v>
      </c>
      <c r="K564" s="74">
        <v>18416000</v>
      </c>
      <c r="L564" s="74">
        <v>3220000</v>
      </c>
      <c r="M564" s="77">
        <f>M563/M562</f>
        <v>937684</v>
      </c>
    </row>
    <row r="565" spans="1:13" ht="24">
      <c r="A565" s="1"/>
      <c r="B565" s="1"/>
      <c r="C565" s="69"/>
      <c r="D565" s="70"/>
      <c r="E565" s="71"/>
      <c r="F565" s="70"/>
      <c r="G565" s="70"/>
      <c r="H565" s="78" t="s">
        <v>210</v>
      </c>
      <c r="I565" s="79"/>
      <c r="J565" s="80"/>
      <c r="K565" s="80">
        <v>18416000</v>
      </c>
      <c r="L565" s="80">
        <v>-15196000</v>
      </c>
      <c r="M565" s="81">
        <v>-2282316</v>
      </c>
    </row>
    <row r="566" spans="1:13" ht="24">
      <c r="A566" s="1"/>
      <c r="B566" s="1"/>
      <c r="C566" s="69" t="s">
        <v>5</v>
      </c>
      <c r="D566" s="70" t="s">
        <v>34</v>
      </c>
      <c r="E566" s="71" t="s">
        <v>35</v>
      </c>
      <c r="F566" s="70"/>
      <c r="G566" s="70" t="s">
        <v>327</v>
      </c>
      <c r="H566" s="72" t="s">
        <v>328</v>
      </c>
      <c r="I566" s="73" t="s">
        <v>211</v>
      </c>
      <c r="J566" s="74"/>
      <c r="K566" s="74"/>
      <c r="L566" s="74"/>
      <c r="M566" s="77">
        <v>1</v>
      </c>
    </row>
    <row r="567" spans="1:13" ht="24">
      <c r="A567" s="1"/>
      <c r="B567" s="1"/>
      <c r="C567" s="69" t="s">
        <v>5</v>
      </c>
      <c r="D567" s="70" t="s">
        <v>34</v>
      </c>
      <c r="E567" s="71" t="s">
        <v>35</v>
      </c>
      <c r="F567" s="70"/>
      <c r="G567" s="70" t="s">
        <v>327</v>
      </c>
      <c r="H567" s="72" t="s">
        <v>328</v>
      </c>
      <c r="I567" s="72" t="s">
        <v>212</v>
      </c>
      <c r="J567" s="74">
        <v>0</v>
      </c>
      <c r="K567" s="74">
        <v>22516000</v>
      </c>
      <c r="L567" s="74">
        <v>2112000</v>
      </c>
      <c r="M567" s="77">
        <v>937684</v>
      </c>
    </row>
    <row r="568" spans="1:13" ht="24">
      <c r="A568" s="1"/>
      <c r="B568" s="1"/>
      <c r="C568" s="69" t="s">
        <v>5</v>
      </c>
      <c r="D568" s="70" t="s">
        <v>34</v>
      </c>
      <c r="E568" s="71" t="s">
        <v>35</v>
      </c>
      <c r="F568" s="70"/>
      <c r="G568" s="70" t="s">
        <v>327</v>
      </c>
      <c r="H568" s="72" t="s">
        <v>328</v>
      </c>
      <c r="I568" s="72" t="s">
        <v>213</v>
      </c>
      <c r="J568" s="74">
        <v>0</v>
      </c>
      <c r="K568" s="74">
        <v>22516000</v>
      </c>
      <c r="L568" s="74">
        <v>2112000</v>
      </c>
      <c r="M568" s="77">
        <f>M567/M566</f>
        <v>937684</v>
      </c>
    </row>
    <row r="569" spans="1:13" ht="24">
      <c r="A569" s="1"/>
      <c r="B569" s="1"/>
      <c r="C569" s="69"/>
      <c r="D569" s="70"/>
      <c r="E569" s="71"/>
      <c r="F569" s="70"/>
      <c r="G569" s="70"/>
      <c r="H569" s="78" t="s">
        <v>214</v>
      </c>
      <c r="I569" s="79"/>
      <c r="J569" s="80"/>
      <c r="K569" s="80">
        <v>22516000</v>
      </c>
      <c r="L569" s="80">
        <v>-20404000</v>
      </c>
      <c r="M569" s="81">
        <v>-1174316</v>
      </c>
    </row>
    <row r="570" spans="1:13" ht="24">
      <c r="A570" s="1"/>
      <c r="B570" s="1"/>
      <c r="C570" s="69" t="s">
        <v>5</v>
      </c>
      <c r="D570" s="70" t="s">
        <v>34</v>
      </c>
      <c r="E570" s="71" t="s">
        <v>35</v>
      </c>
      <c r="F570" s="70"/>
      <c r="G570" s="70" t="s">
        <v>327</v>
      </c>
      <c r="H570" s="72" t="s">
        <v>328</v>
      </c>
      <c r="I570" s="73" t="s">
        <v>215</v>
      </c>
      <c r="J570" s="74"/>
      <c r="K570" s="74"/>
      <c r="L570" s="74"/>
      <c r="M570" s="77">
        <v>1</v>
      </c>
    </row>
    <row r="571" spans="1:13" ht="24">
      <c r="A571" s="1"/>
      <c r="B571" s="1"/>
      <c r="C571" s="69" t="s">
        <v>5</v>
      </c>
      <c r="D571" s="70" t="s">
        <v>34</v>
      </c>
      <c r="E571" s="71" t="s">
        <v>35</v>
      </c>
      <c r="F571" s="70"/>
      <c r="G571" s="70" t="s">
        <v>327</v>
      </c>
      <c r="H571" s="72" t="s">
        <v>328</v>
      </c>
      <c r="I571" s="72" t="s">
        <v>216</v>
      </c>
      <c r="J571" s="74">
        <v>0</v>
      </c>
      <c r="K571" s="74">
        <v>22516000</v>
      </c>
      <c r="L571" s="74">
        <v>2105980</v>
      </c>
      <c r="M571" s="77">
        <v>930713</v>
      </c>
    </row>
    <row r="572" spans="1:13" ht="24">
      <c r="A572" s="1"/>
      <c r="B572" s="1"/>
      <c r="C572" s="69" t="s">
        <v>5</v>
      </c>
      <c r="D572" s="70" t="s">
        <v>34</v>
      </c>
      <c r="E572" s="71" t="s">
        <v>35</v>
      </c>
      <c r="F572" s="70"/>
      <c r="G572" s="70" t="s">
        <v>327</v>
      </c>
      <c r="H572" s="72" t="s">
        <v>328</v>
      </c>
      <c r="I572" s="72" t="s">
        <v>217</v>
      </c>
      <c r="J572" s="74">
        <v>0</v>
      </c>
      <c r="K572" s="74">
        <v>22516000</v>
      </c>
      <c r="L572" s="74">
        <v>2105980</v>
      </c>
      <c r="M572" s="77">
        <f>M571/M570</f>
        <v>930713</v>
      </c>
    </row>
    <row r="573" spans="1:13" ht="24">
      <c r="A573" s="1"/>
      <c r="B573" s="1"/>
      <c r="C573" s="69"/>
      <c r="D573" s="70"/>
      <c r="E573" s="71"/>
      <c r="F573" s="70"/>
      <c r="G573" s="70"/>
      <c r="H573" s="83" t="s">
        <v>218</v>
      </c>
      <c r="I573" s="84"/>
      <c r="J573" s="85"/>
      <c r="K573" s="85">
        <v>22516000</v>
      </c>
      <c r="L573" s="85">
        <v>-20410020</v>
      </c>
      <c r="M573" s="86">
        <v>-2105980</v>
      </c>
    </row>
    <row r="574" spans="1:13" ht="24">
      <c r="A574" s="1"/>
      <c r="B574" s="1"/>
      <c r="C574" s="69" t="s">
        <v>5</v>
      </c>
      <c r="D574" s="70" t="s">
        <v>34</v>
      </c>
      <c r="E574" s="71" t="s">
        <v>35</v>
      </c>
      <c r="F574" s="70"/>
      <c r="G574" s="70" t="s">
        <v>398</v>
      </c>
      <c r="H574" s="72" t="s">
        <v>399</v>
      </c>
      <c r="I574" s="73" t="s">
        <v>207</v>
      </c>
      <c r="J574" s="74"/>
      <c r="K574" s="74"/>
      <c r="L574" s="74"/>
      <c r="M574" s="77"/>
    </row>
    <row r="575" spans="1:13" ht="24">
      <c r="A575" s="1"/>
      <c r="B575" s="1"/>
      <c r="C575" s="69" t="s">
        <v>5</v>
      </c>
      <c r="D575" s="70" t="s">
        <v>34</v>
      </c>
      <c r="E575" s="71" t="s">
        <v>35</v>
      </c>
      <c r="F575" s="70"/>
      <c r="G575" s="70" t="s">
        <v>398</v>
      </c>
      <c r="H575" s="72" t="s">
        <v>399</v>
      </c>
      <c r="I575" s="72" t="s">
        <v>208</v>
      </c>
      <c r="J575" s="74">
        <v>0</v>
      </c>
      <c r="K575" s="74">
        <v>0</v>
      </c>
      <c r="L575" s="74">
        <v>0</v>
      </c>
      <c r="M575" s="77">
        <v>0</v>
      </c>
    </row>
    <row r="576" spans="1:13" ht="24">
      <c r="A576" s="1"/>
      <c r="B576" s="1"/>
      <c r="C576" s="69" t="s">
        <v>5</v>
      </c>
      <c r="D576" s="70" t="s">
        <v>34</v>
      </c>
      <c r="E576" s="71" t="s">
        <v>35</v>
      </c>
      <c r="F576" s="70"/>
      <c r="G576" s="70" t="s">
        <v>398</v>
      </c>
      <c r="H576" s="72" t="s">
        <v>399</v>
      </c>
      <c r="I576" s="72" t="s">
        <v>209</v>
      </c>
      <c r="J576" s="74">
        <v>0</v>
      </c>
      <c r="K576" s="74">
        <v>0</v>
      </c>
      <c r="L576" s="74">
        <v>0</v>
      </c>
      <c r="M576" s="77">
        <v>0</v>
      </c>
    </row>
    <row r="577" spans="1:13" ht="24">
      <c r="A577" s="1"/>
      <c r="B577" s="1"/>
      <c r="C577" s="69"/>
      <c r="D577" s="70"/>
      <c r="E577" s="71"/>
      <c r="F577" s="70"/>
      <c r="G577" s="70"/>
      <c r="H577" s="78" t="s">
        <v>210</v>
      </c>
      <c r="I577" s="79"/>
      <c r="J577" s="80"/>
      <c r="K577" s="80">
        <v>0</v>
      </c>
      <c r="L577" s="80">
        <v>0</v>
      </c>
      <c r="M577" s="81">
        <v>0</v>
      </c>
    </row>
    <row r="578" spans="1:13" ht="24">
      <c r="A578" s="1"/>
      <c r="B578" s="1"/>
      <c r="C578" s="69" t="s">
        <v>5</v>
      </c>
      <c r="D578" s="70" t="s">
        <v>34</v>
      </c>
      <c r="E578" s="71" t="s">
        <v>35</v>
      </c>
      <c r="F578" s="70"/>
      <c r="G578" s="70" t="s">
        <v>398</v>
      </c>
      <c r="H578" s="72" t="s">
        <v>399</v>
      </c>
      <c r="I578" s="73" t="s">
        <v>211</v>
      </c>
      <c r="J578" s="74"/>
      <c r="K578" s="74"/>
      <c r="L578" s="74"/>
      <c r="M578" s="77"/>
    </row>
    <row r="579" spans="1:13" ht="24">
      <c r="A579" s="1"/>
      <c r="B579" s="1"/>
      <c r="C579" s="69" t="s">
        <v>5</v>
      </c>
      <c r="D579" s="70" t="s">
        <v>34</v>
      </c>
      <c r="E579" s="71" t="s">
        <v>35</v>
      </c>
      <c r="F579" s="70"/>
      <c r="G579" s="70" t="s">
        <v>398</v>
      </c>
      <c r="H579" s="72" t="s">
        <v>399</v>
      </c>
      <c r="I579" s="72" t="s">
        <v>212</v>
      </c>
      <c r="J579" s="74">
        <v>0</v>
      </c>
      <c r="K579" s="74">
        <v>7950000</v>
      </c>
      <c r="L579" s="74">
        <v>0</v>
      </c>
      <c r="M579" s="77">
        <v>0</v>
      </c>
    </row>
    <row r="580" spans="1:13" ht="24">
      <c r="A580" s="1"/>
      <c r="B580" s="1"/>
      <c r="C580" s="69" t="s">
        <v>5</v>
      </c>
      <c r="D580" s="70" t="s">
        <v>34</v>
      </c>
      <c r="E580" s="71" t="s">
        <v>35</v>
      </c>
      <c r="F580" s="70"/>
      <c r="G580" s="70" t="s">
        <v>398</v>
      </c>
      <c r="H580" s="72" t="s">
        <v>399</v>
      </c>
      <c r="I580" s="72" t="s">
        <v>213</v>
      </c>
      <c r="J580" s="74">
        <v>0</v>
      </c>
      <c r="K580" s="74">
        <v>7950000</v>
      </c>
      <c r="L580" s="74">
        <v>0</v>
      </c>
      <c r="M580" s="77">
        <v>0</v>
      </c>
    </row>
    <row r="581" spans="1:13" ht="24">
      <c r="A581" s="1"/>
      <c r="B581" s="1"/>
      <c r="C581" s="69"/>
      <c r="D581" s="70"/>
      <c r="E581" s="71"/>
      <c r="F581" s="70"/>
      <c r="G581" s="70"/>
      <c r="H581" s="78" t="s">
        <v>214</v>
      </c>
      <c r="I581" s="79"/>
      <c r="J581" s="80"/>
      <c r="K581" s="80">
        <v>7950000</v>
      </c>
      <c r="L581" s="80">
        <v>-7950000</v>
      </c>
      <c r="M581" s="81">
        <v>0</v>
      </c>
    </row>
    <row r="582" spans="1:13" ht="24">
      <c r="A582" s="1"/>
      <c r="B582" s="1"/>
      <c r="C582" s="69" t="s">
        <v>5</v>
      </c>
      <c r="D582" s="70" t="s">
        <v>34</v>
      </c>
      <c r="E582" s="71" t="s">
        <v>35</v>
      </c>
      <c r="F582" s="70"/>
      <c r="G582" s="70" t="s">
        <v>398</v>
      </c>
      <c r="H582" s="72" t="s">
        <v>399</v>
      </c>
      <c r="I582" s="73" t="s">
        <v>215</v>
      </c>
      <c r="J582" s="74"/>
      <c r="K582" s="74"/>
      <c r="L582" s="74"/>
      <c r="M582" s="77"/>
    </row>
    <row r="583" spans="1:13" ht="24">
      <c r="A583" s="1"/>
      <c r="B583" s="1"/>
      <c r="C583" s="69" t="s">
        <v>5</v>
      </c>
      <c r="D583" s="70" t="s">
        <v>34</v>
      </c>
      <c r="E583" s="71" t="s">
        <v>35</v>
      </c>
      <c r="F583" s="70"/>
      <c r="G583" s="70" t="s">
        <v>398</v>
      </c>
      <c r="H583" s="72" t="s">
        <v>399</v>
      </c>
      <c r="I583" s="72" t="s">
        <v>216</v>
      </c>
      <c r="J583" s="74">
        <v>0</v>
      </c>
      <c r="K583" s="74">
        <v>7800000</v>
      </c>
      <c r="L583" s="74">
        <v>0</v>
      </c>
      <c r="M583" s="77">
        <v>0</v>
      </c>
    </row>
    <row r="584" spans="1:13" ht="24">
      <c r="A584" s="1"/>
      <c r="B584" s="1"/>
      <c r="C584" s="69" t="s">
        <v>5</v>
      </c>
      <c r="D584" s="70" t="s">
        <v>34</v>
      </c>
      <c r="E584" s="71" t="s">
        <v>35</v>
      </c>
      <c r="F584" s="70"/>
      <c r="G584" s="70" t="s">
        <v>398</v>
      </c>
      <c r="H584" s="72" t="s">
        <v>399</v>
      </c>
      <c r="I584" s="72" t="s">
        <v>217</v>
      </c>
      <c r="J584" s="74">
        <v>0</v>
      </c>
      <c r="K584" s="74">
        <v>7800000</v>
      </c>
      <c r="L584" s="74">
        <v>0</v>
      </c>
      <c r="M584" s="77">
        <v>0</v>
      </c>
    </row>
    <row r="585" spans="1:13" ht="24">
      <c r="A585" s="1"/>
      <c r="B585" s="1"/>
      <c r="C585" s="69"/>
      <c r="D585" s="70"/>
      <c r="E585" s="71"/>
      <c r="F585" s="70"/>
      <c r="G585" s="70"/>
      <c r="H585" s="83" t="s">
        <v>218</v>
      </c>
      <c r="I585" s="84"/>
      <c r="J585" s="85"/>
      <c r="K585" s="85">
        <v>7800000</v>
      </c>
      <c r="L585" s="85">
        <v>-7800000</v>
      </c>
      <c r="M585" s="86">
        <v>0</v>
      </c>
    </row>
    <row r="586" spans="1:13" ht="24">
      <c r="A586" s="1"/>
      <c r="B586" s="1"/>
      <c r="C586" s="69" t="s">
        <v>5</v>
      </c>
      <c r="D586" s="70" t="s">
        <v>34</v>
      </c>
      <c r="E586" s="71" t="s">
        <v>35</v>
      </c>
      <c r="F586" s="70"/>
      <c r="G586" s="70" t="s">
        <v>118</v>
      </c>
      <c r="H586" s="72" t="s">
        <v>119</v>
      </c>
      <c r="I586" s="73" t="s">
        <v>207</v>
      </c>
      <c r="J586" s="74"/>
      <c r="K586" s="74"/>
      <c r="L586" s="74"/>
      <c r="M586" s="77">
        <v>5</v>
      </c>
    </row>
    <row r="587" spans="1:13" ht="24">
      <c r="A587" s="1"/>
      <c r="B587" s="1"/>
      <c r="C587" s="69" t="s">
        <v>5</v>
      </c>
      <c r="D587" s="70" t="s">
        <v>34</v>
      </c>
      <c r="E587" s="71" t="s">
        <v>35</v>
      </c>
      <c r="F587" s="70"/>
      <c r="G587" s="70" t="s">
        <v>118</v>
      </c>
      <c r="H587" s="72" t="s">
        <v>119</v>
      </c>
      <c r="I587" s="72" t="s">
        <v>208</v>
      </c>
      <c r="J587" s="74">
        <v>0</v>
      </c>
      <c r="K587" s="74">
        <v>0</v>
      </c>
      <c r="L587" s="74">
        <v>85409000</v>
      </c>
      <c r="M587" s="77">
        <v>15900000</v>
      </c>
    </row>
    <row r="588" spans="1:13" ht="24">
      <c r="A588" s="1"/>
      <c r="B588" s="1"/>
      <c r="C588" s="69" t="s">
        <v>5</v>
      </c>
      <c r="D588" s="70" t="s">
        <v>34</v>
      </c>
      <c r="E588" s="71" t="s">
        <v>35</v>
      </c>
      <c r="F588" s="70"/>
      <c r="G588" s="70" t="s">
        <v>118</v>
      </c>
      <c r="H588" s="72" t="s">
        <v>119</v>
      </c>
      <c r="I588" s="72" t="s">
        <v>209</v>
      </c>
      <c r="J588" s="74">
        <v>0</v>
      </c>
      <c r="K588" s="74">
        <v>0</v>
      </c>
      <c r="L588" s="74">
        <v>85409000</v>
      </c>
      <c r="M588" s="77">
        <f>M587/M586</f>
        <v>3180000</v>
      </c>
    </row>
    <row r="589" spans="1:13" ht="24">
      <c r="A589" s="1"/>
      <c r="B589" s="1"/>
      <c r="C589" s="69"/>
      <c r="D589" s="70"/>
      <c r="E589" s="71"/>
      <c r="F589" s="70"/>
      <c r="G589" s="70"/>
      <c r="H589" s="78" t="s">
        <v>210</v>
      </c>
      <c r="I589" s="79"/>
      <c r="J589" s="80"/>
      <c r="K589" s="80">
        <v>0</v>
      </c>
      <c r="L589" s="80">
        <v>85409000</v>
      </c>
      <c r="M589" s="81">
        <v>-69509000</v>
      </c>
    </row>
    <row r="590" spans="1:13" ht="24">
      <c r="A590" s="1"/>
      <c r="B590" s="1"/>
      <c r="C590" s="69" t="s">
        <v>5</v>
      </c>
      <c r="D590" s="70" t="s">
        <v>34</v>
      </c>
      <c r="E590" s="71" t="s">
        <v>35</v>
      </c>
      <c r="F590" s="70"/>
      <c r="G590" s="70" t="s">
        <v>118</v>
      </c>
      <c r="H590" s="72" t="s">
        <v>119</v>
      </c>
      <c r="I590" s="73" t="s">
        <v>211</v>
      </c>
      <c r="J590" s="74"/>
      <c r="K590" s="74"/>
      <c r="L590" s="74"/>
      <c r="M590" s="77">
        <v>0</v>
      </c>
    </row>
    <row r="591" spans="1:13" ht="24">
      <c r="A591" s="1"/>
      <c r="B591" s="1"/>
      <c r="C591" s="69" t="s">
        <v>5</v>
      </c>
      <c r="D591" s="70" t="s">
        <v>34</v>
      </c>
      <c r="E591" s="71" t="s">
        <v>35</v>
      </c>
      <c r="F591" s="70"/>
      <c r="G591" s="70" t="s">
        <v>118</v>
      </c>
      <c r="H591" s="72" t="s">
        <v>119</v>
      </c>
      <c r="I591" s="72" t="s">
        <v>212</v>
      </c>
      <c r="J591" s="74">
        <v>0</v>
      </c>
      <c r="K591" s="74">
        <v>0</v>
      </c>
      <c r="L591" s="74">
        <v>0</v>
      </c>
      <c r="M591" s="77">
        <v>0</v>
      </c>
    </row>
    <row r="592" spans="1:13" ht="24">
      <c r="A592" s="1"/>
      <c r="B592" s="1"/>
      <c r="C592" s="69" t="s">
        <v>5</v>
      </c>
      <c r="D592" s="70" t="s">
        <v>34</v>
      </c>
      <c r="E592" s="71" t="s">
        <v>35</v>
      </c>
      <c r="F592" s="70"/>
      <c r="G592" s="70" t="s">
        <v>118</v>
      </c>
      <c r="H592" s="72" t="s">
        <v>119</v>
      </c>
      <c r="I592" s="72" t="s">
        <v>213</v>
      </c>
      <c r="J592" s="74">
        <v>0</v>
      </c>
      <c r="K592" s="74">
        <v>0</v>
      </c>
      <c r="L592" s="74">
        <v>0</v>
      </c>
      <c r="M592" s="77">
        <v>0</v>
      </c>
    </row>
    <row r="593" spans="1:13" ht="24">
      <c r="A593" s="1"/>
      <c r="B593" s="1"/>
      <c r="C593" s="69"/>
      <c r="D593" s="70"/>
      <c r="E593" s="71"/>
      <c r="F593" s="70"/>
      <c r="G593" s="70"/>
      <c r="H593" s="78" t="s">
        <v>214</v>
      </c>
      <c r="I593" s="79"/>
      <c r="J593" s="80"/>
      <c r="K593" s="80">
        <v>0</v>
      </c>
      <c r="L593" s="80">
        <v>0</v>
      </c>
      <c r="M593" s="81">
        <v>0</v>
      </c>
    </row>
    <row r="594" spans="1:13" ht="24">
      <c r="A594" s="1"/>
      <c r="B594" s="1"/>
      <c r="C594" s="69" t="s">
        <v>5</v>
      </c>
      <c r="D594" s="70" t="s">
        <v>34</v>
      </c>
      <c r="E594" s="71" t="s">
        <v>35</v>
      </c>
      <c r="F594" s="70"/>
      <c r="G594" s="70" t="s">
        <v>118</v>
      </c>
      <c r="H594" s="72" t="s">
        <v>119</v>
      </c>
      <c r="I594" s="73" t="s">
        <v>215</v>
      </c>
      <c r="J594" s="74"/>
      <c r="K594" s="74"/>
      <c r="L594" s="74"/>
      <c r="M594" s="77">
        <v>0</v>
      </c>
    </row>
    <row r="595" spans="1:13" ht="24">
      <c r="A595" s="1"/>
      <c r="B595" s="1"/>
      <c r="C595" s="69" t="s">
        <v>5</v>
      </c>
      <c r="D595" s="70" t="s">
        <v>34</v>
      </c>
      <c r="E595" s="71" t="s">
        <v>35</v>
      </c>
      <c r="F595" s="70"/>
      <c r="G595" s="70" t="s">
        <v>118</v>
      </c>
      <c r="H595" s="72" t="s">
        <v>119</v>
      </c>
      <c r="I595" s="72" t="s">
        <v>216</v>
      </c>
      <c r="J595" s="74">
        <v>0</v>
      </c>
      <c r="K595" s="74">
        <v>0</v>
      </c>
      <c r="L595" s="74">
        <v>0</v>
      </c>
      <c r="M595" s="77">
        <v>0</v>
      </c>
    </row>
    <row r="596" spans="1:13" ht="24">
      <c r="A596" s="1"/>
      <c r="B596" s="1"/>
      <c r="C596" s="69" t="s">
        <v>5</v>
      </c>
      <c r="D596" s="70" t="s">
        <v>34</v>
      </c>
      <c r="E596" s="71" t="s">
        <v>35</v>
      </c>
      <c r="F596" s="70"/>
      <c r="G596" s="70" t="s">
        <v>118</v>
      </c>
      <c r="H596" s="72" t="s">
        <v>119</v>
      </c>
      <c r="I596" s="72" t="s">
        <v>217</v>
      </c>
      <c r="J596" s="74">
        <v>0</v>
      </c>
      <c r="K596" s="74">
        <v>0</v>
      </c>
      <c r="L596" s="74">
        <v>0</v>
      </c>
      <c r="M596" s="77">
        <v>0</v>
      </c>
    </row>
    <row r="597" spans="1:13" ht="24">
      <c r="A597" s="1"/>
      <c r="B597" s="1"/>
      <c r="C597" s="69"/>
      <c r="D597" s="70"/>
      <c r="E597" s="71"/>
      <c r="F597" s="70"/>
      <c r="G597" s="70"/>
      <c r="H597" s="83" t="s">
        <v>218</v>
      </c>
      <c r="I597" s="84"/>
      <c r="J597" s="85"/>
      <c r="K597" s="85">
        <v>0</v>
      </c>
      <c r="L597" s="85">
        <v>0</v>
      </c>
      <c r="M597" s="86">
        <v>0</v>
      </c>
    </row>
    <row r="598" spans="1:13" ht="24">
      <c r="A598" s="1"/>
      <c r="B598" s="1"/>
      <c r="C598" s="69" t="s">
        <v>5</v>
      </c>
      <c r="D598" s="70" t="s">
        <v>34</v>
      </c>
      <c r="E598" s="71" t="s">
        <v>35</v>
      </c>
      <c r="F598" s="70"/>
      <c r="G598" s="70" t="s">
        <v>116</v>
      </c>
      <c r="H598" s="72" t="s">
        <v>117</v>
      </c>
      <c r="I598" s="73" t="s">
        <v>207</v>
      </c>
      <c r="J598" s="74"/>
      <c r="K598" s="74"/>
      <c r="L598" s="74"/>
      <c r="M598" s="77"/>
    </row>
    <row r="599" spans="1:13" ht="24">
      <c r="A599" s="1"/>
      <c r="B599" s="1"/>
      <c r="C599" s="69" t="s">
        <v>5</v>
      </c>
      <c r="D599" s="70" t="s">
        <v>34</v>
      </c>
      <c r="E599" s="71" t="s">
        <v>35</v>
      </c>
      <c r="F599" s="70"/>
      <c r="G599" s="70" t="s">
        <v>116</v>
      </c>
      <c r="H599" s="72" t="s">
        <v>117</v>
      </c>
      <c r="I599" s="72" t="s">
        <v>208</v>
      </c>
      <c r="J599" s="74">
        <v>0</v>
      </c>
      <c r="K599" s="74">
        <v>0</v>
      </c>
      <c r="L599" s="74">
        <v>0</v>
      </c>
      <c r="M599" s="77">
        <v>0</v>
      </c>
    </row>
    <row r="600" spans="1:13" ht="24">
      <c r="A600" s="1"/>
      <c r="B600" s="1"/>
      <c r="C600" s="69" t="s">
        <v>5</v>
      </c>
      <c r="D600" s="70" t="s">
        <v>34</v>
      </c>
      <c r="E600" s="71" t="s">
        <v>35</v>
      </c>
      <c r="F600" s="70"/>
      <c r="G600" s="70" t="s">
        <v>116</v>
      </c>
      <c r="H600" s="72" t="s">
        <v>117</v>
      </c>
      <c r="I600" s="72" t="s">
        <v>209</v>
      </c>
      <c r="J600" s="74">
        <v>0</v>
      </c>
      <c r="K600" s="74">
        <v>0</v>
      </c>
      <c r="L600" s="74">
        <v>0</v>
      </c>
      <c r="M600" s="77">
        <v>0</v>
      </c>
    </row>
    <row r="601" spans="1:13" ht="24">
      <c r="A601" s="1"/>
      <c r="B601" s="1"/>
      <c r="C601" s="69"/>
      <c r="D601" s="70"/>
      <c r="E601" s="71"/>
      <c r="F601" s="70"/>
      <c r="G601" s="70"/>
      <c r="H601" s="78" t="s">
        <v>210</v>
      </c>
      <c r="I601" s="79"/>
      <c r="J601" s="80"/>
      <c r="K601" s="80">
        <v>0</v>
      </c>
      <c r="L601" s="80">
        <v>0</v>
      </c>
      <c r="M601" s="81">
        <v>0</v>
      </c>
    </row>
    <row r="602" spans="1:13" ht="24">
      <c r="A602" s="1"/>
      <c r="B602" s="1"/>
      <c r="C602" s="69" t="s">
        <v>5</v>
      </c>
      <c r="D602" s="70" t="s">
        <v>34</v>
      </c>
      <c r="E602" s="71" t="s">
        <v>35</v>
      </c>
      <c r="F602" s="70"/>
      <c r="G602" s="70" t="s">
        <v>116</v>
      </c>
      <c r="H602" s="72" t="s">
        <v>117</v>
      </c>
      <c r="I602" s="73" t="s">
        <v>211</v>
      </c>
      <c r="J602" s="74"/>
      <c r="K602" s="74"/>
      <c r="L602" s="74"/>
      <c r="M602" s="77"/>
    </row>
    <row r="603" spans="1:13" ht="24">
      <c r="A603" s="1"/>
      <c r="B603" s="1"/>
      <c r="C603" s="69" t="s">
        <v>5</v>
      </c>
      <c r="D603" s="70" t="s">
        <v>34</v>
      </c>
      <c r="E603" s="71" t="s">
        <v>35</v>
      </c>
      <c r="F603" s="70"/>
      <c r="G603" s="70" t="s">
        <v>116</v>
      </c>
      <c r="H603" s="72" t="s">
        <v>117</v>
      </c>
      <c r="I603" s="72" t="s">
        <v>212</v>
      </c>
      <c r="J603" s="74">
        <v>0</v>
      </c>
      <c r="K603" s="74">
        <v>1206000</v>
      </c>
      <c r="L603" s="74">
        <v>0</v>
      </c>
      <c r="M603" s="77">
        <v>0</v>
      </c>
    </row>
    <row r="604" spans="1:13" ht="24">
      <c r="A604" s="1"/>
      <c r="B604" s="1"/>
      <c r="C604" s="69" t="s">
        <v>5</v>
      </c>
      <c r="D604" s="70" t="s">
        <v>34</v>
      </c>
      <c r="E604" s="71" t="s">
        <v>35</v>
      </c>
      <c r="F604" s="70"/>
      <c r="G604" s="70" t="s">
        <v>116</v>
      </c>
      <c r="H604" s="72" t="s">
        <v>117</v>
      </c>
      <c r="I604" s="72" t="s">
        <v>213</v>
      </c>
      <c r="J604" s="74">
        <v>0</v>
      </c>
      <c r="K604" s="74">
        <v>1206000</v>
      </c>
      <c r="L604" s="74">
        <v>0</v>
      </c>
      <c r="M604" s="77">
        <v>0</v>
      </c>
    </row>
    <row r="605" spans="1:13" ht="24">
      <c r="A605" s="1"/>
      <c r="B605" s="1"/>
      <c r="C605" s="69"/>
      <c r="D605" s="70"/>
      <c r="E605" s="71"/>
      <c r="F605" s="70"/>
      <c r="G605" s="70"/>
      <c r="H605" s="78" t="s">
        <v>214</v>
      </c>
      <c r="I605" s="79"/>
      <c r="J605" s="80"/>
      <c r="K605" s="80">
        <v>1206000</v>
      </c>
      <c r="L605" s="80">
        <v>-1206000</v>
      </c>
      <c r="M605" s="81">
        <v>0</v>
      </c>
    </row>
    <row r="606" spans="1:13" ht="24">
      <c r="A606" s="1"/>
      <c r="B606" s="1"/>
      <c r="C606" s="69" t="s">
        <v>5</v>
      </c>
      <c r="D606" s="70" t="s">
        <v>34</v>
      </c>
      <c r="E606" s="71" t="s">
        <v>35</v>
      </c>
      <c r="F606" s="70"/>
      <c r="G606" s="70" t="s">
        <v>116</v>
      </c>
      <c r="H606" s="72" t="s">
        <v>117</v>
      </c>
      <c r="I606" s="73" t="s">
        <v>215</v>
      </c>
      <c r="J606" s="74"/>
      <c r="K606" s="74"/>
      <c r="L606" s="74"/>
      <c r="M606" s="77"/>
    </row>
    <row r="607" spans="1:13" ht="24">
      <c r="A607" s="1"/>
      <c r="B607" s="1"/>
      <c r="C607" s="69" t="s">
        <v>5</v>
      </c>
      <c r="D607" s="70" t="s">
        <v>34</v>
      </c>
      <c r="E607" s="71" t="s">
        <v>35</v>
      </c>
      <c r="F607" s="70"/>
      <c r="G607" s="70" t="s">
        <v>116</v>
      </c>
      <c r="H607" s="72" t="s">
        <v>117</v>
      </c>
      <c r="I607" s="72" t="s">
        <v>216</v>
      </c>
      <c r="J607" s="74">
        <v>0</v>
      </c>
      <c r="K607" s="74">
        <v>1191957</v>
      </c>
      <c r="L607" s="74">
        <v>0</v>
      </c>
      <c r="M607" s="77">
        <v>0</v>
      </c>
    </row>
    <row r="608" spans="1:13" ht="24">
      <c r="A608" s="1"/>
      <c r="B608" s="1"/>
      <c r="C608" s="69" t="s">
        <v>5</v>
      </c>
      <c r="D608" s="70" t="s">
        <v>34</v>
      </c>
      <c r="E608" s="71" t="s">
        <v>35</v>
      </c>
      <c r="F608" s="70"/>
      <c r="G608" s="70" t="s">
        <v>116</v>
      </c>
      <c r="H608" s="72" t="s">
        <v>117</v>
      </c>
      <c r="I608" s="72" t="s">
        <v>217</v>
      </c>
      <c r="J608" s="74">
        <v>0</v>
      </c>
      <c r="K608" s="74">
        <v>1191957</v>
      </c>
      <c r="L608" s="74">
        <v>0</v>
      </c>
      <c r="M608" s="77">
        <v>0</v>
      </c>
    </row>
    <row r="609" spans="1:13" ht="24">
      <c r="A609" s="1"/>
      <c r="B609" s="1"/>
      <c r="C609" s="69"/>
      <c r="D609" s="70"/>
      <c r="E609" s="71"/>
      <c r="F609" s="70"/>
      <c r="G609" s="70"/>
      <c r="H609" s="83" t="s">
        <v>218</v>
      </c>
      <c r="I609" s="84"/>
      <c r="J609" s="85"/>
      <c r="K609" s="85">
        <v>1191957</v>
      </c>
      <c r="L609" s="85">
        <v>-1191957</v>
      </c>
      <c r="M609" s="86">
        <v>0</v>
      </c>
    </row>
    <row r="610" spans="1:13" ht="24">
      <c r="A610" s="1"/>
      <c r="B610" s="1"/>
      <c r="C610" s="69" t="s">
        <v>5</v>
      </c>
      <c r="D610" s="70" t="s">
        <v>34</v>
      </c>
      <c r="E610" s="71" t="s">
        <v>35</v>
      </c>
      <c r="F610" s="70"/>
      <c r="G610" s="70" t="s">
        <v>400</v>
      </c>
      <c r="H610" s="72" t="s">
        <v>401</v>
      </c>
      <c r="I610" s="73" t="s">
        <v>207</v>
      </c>
      <c r="J610" s="74"/>
      <c r="K610" s="74"/>
      <c r="L610" s="74"/>
      <c r="M610" s="77"/>
    </row>
    <row r="611" spans="1:13" ht="24">
      <c r="A611" s="1"/>
      <c r="B611" s="1"/>
      <c r="C611" s="69" t="s">
        <v>5</v>
      </c>
      <c r="D611" s="70" t="s">
        <v>34</v>
      </c>
      <c r="E611" s="71" t="s">
        <v>35</v>
      </c>
      <c r="F611" s="70"/>
      <c r="G611" s="70" t="s">
        <v>400</v>
      </c>
      <c r="H611" s="72" t="s">
        <v>401</v>
      </c>
      <c r="I611" s="72" t="s">
        <v>208</v>
      </c>
      <c r="J611" s="74">
        <v>0</v>
      </c>
      <c r="K611" s="74">
        <v>0</v>
      </c>
      <c r="L611" s="74">
        <v>0</v>
      </c>
      <c r="M611" s="77">
        <v>0</v>
      </c>
    </row>
    <row r="612" spans="1:13" ht="24">
      <c r="A612" s="1"/>
      <c r="B612" s="1"/>
      <c r="C612" s="69" t="s">
        <v>5</v>
      </c>
      <c r="D612" s="70" t="s">
        <v>34</v>
      </c>
      <c r="E612" s="71" t="s">
        <v>35</v>
      </c>
      <c r="F612" s="70"/>
      <c r="G612" s="70" t="s">
        <v>400</v>
      </c>
      <c r="H612" s="72" t="s">
        <v>401</v>
      </c>
      <c r="I612" s="72" t="s">
        <v>209</v>
      </c>
      <c r="J612" s="74">
        <v>0</v>
      </c>
      <c r="K612" s="74">
        <v>0</v>
      </c>
      <c r="L612" s="74">
        <v>0</v>
      </c>
      <c r="M612" s="77">
        <v>0</v>
      </c>
    </row>
    <row r="613" spans="1:13" ht="24">
      <c r="A613" s="1"/>
      <c r="B613" s="1"/>
      <c r="C613" s="69"/>
      <c r="D613" s="70"/>
      <c r="E613" s="71"/>
      <c r="F613" s="70"/>
      <c r="G613" s="70"/>
      <c r="H613" s="78" t="s">
        <v>210</v>
      </c>
      <c r="I613" s="79"/>
      <c r="J613" s="80"/>
      <c r="K613" s="80">
        <v>0</v>
      </c>
      <c r="L613" s="80">
        <v>0</v>
      </c>
      <c r="M613" s="81">
        <v>0</v>
      </c>
    </row>
    <row r="614" spans="1:13" ht="24">
      <c r="A614" s="1"/>
      <c r="B614" s="1"/>
      <c r="C614" s="69" t="s">
        <v>5</v>
      </c>
      <c r="D614" s="70" t="s">
        <v>34</v>
      </c>
      <c r="E614" s="71" t="s">
        <v>35</v>
      </c>
      <c r="F614" s="70"/>
      <c r="G614" s="70" t="s">
        <v>400</v>
      </c>
      <c r="H614" s="72" t="s">
        <v>401</v>
      </c>
      <c r="I614" s="73" t="s">
        <v>211</v>
      </c>
      <c r="J614" s="74"/>
      <c r="K614" s="74"/>
      <c r="L614" s="74"/>
      <c r="M614" s="77"/>
    </row>
    <row r="615" spans="1:13" ht="24">
      <c r="A615" s="1"/>
      <c r="B615" s="1"/>
      <c r="C615" s="69" t="s">
        <v>5</v>
      </c>
      <c r="D615" s="70" t="s">
        <v>34</v>
      </c>
      <c r="E615" s="71" t="s">
        <v>35</v>
      </c>
      <c r="F615" s="70"/>
      <c r="G615" s="70" t="s">
        <v>400</v>
      </c>
      <c r="H615" s="72" t="s">
        <v>401</v>
      </c>
      <c r="I615" s="72" t="s">
        <v>212</v>
      </c>
      <c r="J615" s="74">
        <v>0</v>
      </c>
      <c r="K615" s="74">
        <v>1200000</v>
      </c>
      <c r="L615" s="74">
        <v>0</v>
      </c>
      <c r="M615" s="77">
        <v>0</v>
      </c>
    </row>
    <row r="616" spans="1:13" ht="24">
      <c r="A616" s="1"/>
      <c r="B616" s="1"/>
      <c r="C616" s="69" t="s">
        <v>5</v>
      </c>
      <c r="D616" s="70" t="s">
        <v>34</v>
      </c>
      <c r="E616" s="71" t="s">
        <v>35</v>
      </c>
      <c r="F616" s="70"/>
      <c r="G616" s="70" t="s">
        <v>400</v>
      </c>
      <c r="H616" s="72" t="s">
        <v>401</v>
      </c>
      <c r="I616" s="72" t="s">
        <v>213</v>
      </c>
      <c r="J616" s="74">
        <v>0</v>
      </c>
      <c r="K616" s="74">
        <v>1200000</v>
      </c>
      <c r="L616" s="74">
        <v>0</v>
      </c>
      <c r="M616" s="77">
        <v>0</v>
      </c>
    </row>
    <row r="617" spans="1:13" ht="24">
      <c r="A617" s="1"/>
      <c r="B617" s="1"/>
      <c r="C617" s="69"/>
      <c r="D617" s="70"/>
      <c r="E617" s="71"/>
      <c r="F617" s="70"/>
      <c r="G617" s="70"/>
      <c r="H617" s="78" t="s">
        <v>214</v>
      </c>
      <c r="I617" s="79"/>
      <c r="J617" s="80"/>
      <c r="K617" s="80">
        <v>1200000</v>
      </c>
      <c r="L617" s="80">
        <v>-1200000</v>
      </c>
      <c r="M617" s="81">
        <v>0</v>
      </c>
    </row>
    <row r="618" spans="1:13" ht="24">
      <c r="A618" s="1"/>
      <c r="B618" s="1"/>
      <c r="C618" s="69" t="s">
        <v>5</v>
      </c>
      <c r="D618" s="70" t="s">
        <v>34</v>
      </c>
      <c r="E618" s="71" t="s">
        <v>35</v>
      </c>
      <c r="F618" s="70"/>
      <c r="G618" s="70" t="s">
        <v>400</v>
      </c>
      <c r="H618" s="72" t="s">
        <v>401</v>
      </c>
      <c r="I618" s="73" t="s">
        <v>215</v>
      </c>
      <c r="J618" s="74"/>
      <c r="K618" s="74"/>
      <c r="L618" s="74"/>
      <c r="M618" s="77"/>
    </row>
    <row r="619" spans="1:13" ht="24">
      <c r="A619" s="1"/>
      <c r="B619" s="1"/>
      <c r="C619" s="69" t="s">
        <v>5</v>
      </c>
      <c r="D619" s="70" t="s">
        <v>34</v>
      </c>
      <c r="E619" s="71" t="s">
        <v>35</v>
      </c>
      <c r="F619" s="70"/>
      <c r="G619" s="70" t="s">
        <v>400</v>
      </c>
      <c r="H619" s="72" t="s">
        <v>401</v>
      </c>
      <c r="I619" s="72" t="s">
        <v>216</v>
      </c>
      <c r="J619" s="74">
        <v>0</v>
      </c>
      <c r="K619" s="74">
        <v>832500</v>
      </c>
      <c r="L619" s="74">
        <v>0</v>
      </c>
      <c r="M619" s="77">
        <v>0</v>
      </c>
    </row>
    <row r="620" spans="1:13" ht="24">
      <c r="A620" s="1"/>
      <c r="B620" s="1"/>
      <c r="C620" s="69" t="s">
        <v>5</v>
      </c>
      <c r="D620" s="70" t="s">
        <v>34</v>
      </c>
      <c r="E620" s="71" t="s">
        <v>35</v>
      </c>
      <c r="F620" s="70"/>
      <c r="G620" s="70" t="s">
        <v>400</v>
      </c>
      <c r="H620" s="72" t="s">
        <v>401</v>
      </c>
      <c r="I620" s="72" t="s">
        <v>217</v>
      </c>
      <c r="J620" s="74">
        <v>0</v>
      </c>
      <c r="K620" s="74">
        <v>832500</v>
      </c>
      <c r="L620" s="74">
        <v>0</v>
      </c>
      <c r="M620" s="77">
        <v>0</v>
      </c>
    </row>
    <row r="621" spans="1:13" ht="24">
      <c r="A621" s="1"/>
      <c r="B621" s="1"/>
      <c r="C621" s="69"/>
      <c r="D621" s="70"/>
      <c r="E621" s="71"/>
      <c r="F621" s="70"/>
      <c r="G621" s="70"/>
      <c r="H621" s="83" t="s">
        <v>218</v>
      </c>
      <c r="I621" s="84"/>
      <c r="J621" s="85"/>
      <c r="K621" s="85">
        <v>832500</v>
      </c>
      <c r="L621" s="85">
        <v>-832500</v>
      </c>
      <c r="M621" s="86">
        <v>0</v>
      </c>
    </row>
    <row r="622" spans="1:13" ht="24">
      <c r="A622" s="1"/>
      <c r="B622" s="1"/>
      <c r="C622" s="69" t="s">
        <v>5</v>
      </c>
      <c r="D622" s="70" t="s">
        <v>34</v>
      </c>
      <c r="E622" s="71" t="s">
        <v>35</v>
      </c>
      <c r="F622" s="70"/>
      <c r="G622" s="70" t="s">
        <v>329</v>
      </c>
      <c r="H622" s="72" t="s">
        <v>330</v>
      </c>
      <c r="I622" s="73" t="s">
        <v>207</v>
      </c>
      <c r="J622" s="74"/>
      <c r="K622" s="74"/>
      <c r="L622" s="74"/>
      <c r="M622" s="77"/>
    </row>
    <row r="623" spans="1:13" ht="24">
      <c r="A623" s="1"/>
      <c r="B623" s="1"/>
      <c r="C623" s="69" t="s">
        <v>5</v>
      </c>
      <c r="D623" s="70" t="s">
        <v>34</v>
      </c>
      <c r="E623" s="71" t="s">
        <v>35</v>
      </c>
      <c r="F623" s="70"/>
      <c r="G623" s="70" t="s">
        <v>329</v>
      </c>
      <c r="H623" s="72" t="s">
        <v>330</v>
      </c>
      <c r="I623" s="72" t="s">
        <v>208</v>
      </c>
      <c r="J623" s="74">
        <v>0</v>
      </c>
      <c r="K623" s="74">
        <v>0</v>
      </c>
      <c r="L623" s="74">
        <v>0</v>
      </c>
      <c r="M623" s="77">
        <v>0</v>
      </c>
    </row>
    <row r="624" spans="1:13" ht="24">
      <c r="A624" s="1"/>
      <c r="B624" s="1"/>
      <c r="C624" s="69" t="s">
        <v>5</v>
      </c>
      <c r="D624" s="70" t="s">
        <v>34</v>
      </c>
      <c r="E624" s="71" t="s">
        <v>35</v>
      </c>
      <c r="F624" s="70"/>
      <c r="G624" s="70" t="s">
        <v>329</v>
      </c>
      <c r="H624" s="72" t="s">
        <v>330</v>
      </c>
      <c r="I624" s="72" t="s">
        <v>209</v>
      </c>
      <c r="J624" s="74">
        <v>0</v>
      </c>
      <c r="K624" s="74">
        <v>0</v>
      </c>
      <c r="L624" s="74">
        <v>0</v>
      </c>
      <c r="M624" s="77">
        <v>0</v>
      </c>
    </row>
    <row r="625" spans="1:13" ht="24">
      <c r="A625" s="1"/>
      <c r="B625" s="1"/>
      <c r="C625" s="69"/>
      <c r="D625" s="70"/>
      <c r="E625" s="71"/>
      <c r="F625" s="70"/>
      <c r="G625" s="70"/>
      <c r="H625" s="78" t="s">
        <v>210</v>
      </c>
      <c r="I625" s="79"/>
      <c r="J625" s="80"/>
      <c r="K625" s="80">
        <v>0</v>
      </c>
      <c r="L625" s="80">
        <v>0</v>
      </c>
      <c r="M625" s="81">
        <v>0</v>
      </c>
    </row>
    <row r="626" spans="1:13" ht="24">
      <c r="A626" s="1"/>
      <c r="B626" s="1"/>
      <c r="C626" s="69" t="s">
        <v>5</v>
      </c>
      <c r="D626" s="70" t="s">
        <v>34</v>
      </c>
      <c r="E626" s="71" t="s">
        <v>35</v>
      </c>
      <c r="F626" s="70"/>
      <c r="G626" s="70" t="s">
        <v>329</v>
      </c>
      <c r="H626" s="72" t="s">
        <v>330</v>
      </c>
      <c r="I626" s="73" t="s">
        <v>211</v>
      </c>
      <c r="J626" s="74"/>
      <c r="K626" s="74"/>
      <c r="L626" s="74"/>
      <c r="M626" s="77"/>
    </row>
    <row r="627" spans="1:13" ht="24">
      <c r="A627" s="1"/>
      <c r="B627" s="1"/>
      <c r="C627" s="69" t="s">
        <v>5</v>
      </c>
      <c r="D627" s="70" t="s">
        <v>34</v>
      </c>
      <c r="E627" s="71" t="s">
        <v>35</v>
      </c>
      <c r="F627" s="70"/>
      <c r="G627" s="70" t="s">
        <v>329</v>
      </c>
      <c r="H627" s="72" t="s">
        <v>330</v>
      </c>
      <c r="I627" s="72" t="s">
        <v>212</v>
      </c>
      <c r="J627" s="74">
        <v>0</v>
      </c>
      <c r="K627" s="74">
        <v>0</v>
      </c>
      <c r="L627" s="74">
        <v>980485</v>
      </c>
      <c r="M627" s="77">
        <v>0</v>
      </c>
    </row>
    <row r="628" spans="1:13" ht="24">
      <c r="A628" s="1"/>
      <c r="B628" s="1"/>
      <c r="C628" s="69" t="s">
        <v>5</v>
      </c>
      <c r="D628" s="70" t="s">
        <v>34</v>
      </c>
      <c r="E628" s="71" t="s">
        <v>35</v>
      </c>
      <c r="F628" s="70"/>
      <c r="G628" s="70" t="s">
        <v>329</v>
      </c>
      <c r="H628" s="72" t="s">
        <v>330</v>
      </c>
      <c r="I628" s="72" t="s">
        <v>213</v>
      </c>
      <c r="J628" s="74">
        <v>0</v>
      </c>
      <c r="K628" s="74">
        <v>0</v>
      </c>
      <c r="L628" s="74">
        <v>980485</v>
      </c>
      <c r="M628" s="77">
        <v>0</v>
      </c>
    </row>
    <row r="629" spans="1:13" ht="24">
      <c r="A629" s="1"/>
      <c r="B629" s="1"/>
      <c r="C629" s="69"/>
      <c r="D629" s="70"/>
      <c r="E629" s="71"/>
      <c r="F629" s="70"/>
      <c r="G629" s="70"/>
      <c r="H629" s="78" t="s">
        <v>214</v>
      </c>
      <c r="I629" s="79"/>
      <c r="J629" s="80"/>
      <c r="K629" s="80">
        <v>0</v>
      </c>
      <c r="L629" s="80">
        <v>980485</v>
      </c>
      <c r="M629" s="81">
        <v>-980485</v>
      </c>
    </row>
    <row r="630" spans="1:13" ht="24">
      <c r="A630" s="1"/>
      <c r="B630" s="1"/>
      <c r="C630" s="69" t="s">
        <v>5</v>
      </c>
      <c r="D630" s="70" t="s">
        <v>34</v>
      </c>
      <c r="E630" s="71" t="s">
        <v>35</v>
      </c>
      <c r="F630" s="70"/>
      <c r="G630" s="70" t="s">
        <v>329</v>
      </c>
      <c r="H630" s="72" t="s">
        <v>330</v>
      </c>
      <c r="I630" s="73" t="s">
        <v>215</v>
      </c>
      <c r="J630" s="74"/>
      <c r="K630" s="74"/>
      <c r="L630" s="74"/>
      <c r="M630" s="77"/>
    </row>
    <row r="631" spans="1:13" ht="24">
      <c r="A631" s="1"/>
      <c r="B631" s="1"/>
      <c r="C631" s="69" t="s">
        <v>5</v>
      </c>
      <c r="D631" s="70" t="s">
        <v>34</v>
      </c>
      <c r="E631" s="71" t="s">
        <v>35</v>
      </c>
      <c r="F631" s="70"/>
      <c r="G631" s="70" t="s">
        <v>329</v>
      </c>
      <c r="H631" s="72" t="s">
        <v>330</v>
      </c>
      <c r="I631" s="72" t="s">
        <v>216</v>
      </c>
      <c r="J631" s="74">
        <v>0</v>
      </c>
      <c r="K631" s="74">
        <v>0</v>
      </c>
      <c r="L631" s="74">
        <v>980485</v>
      </c>
      <c r="M631" s="77">
        <v>0</v>
      </c>
    </row>
    <row r="632" spans="1:13" ht="24">
      <c r="A632" s="1"/>
      <c r="B632" s="1"/>
      <c r="C632" s="69" t="s">
        <v>5</v>
      </c>
      <c r="D632" s="70" t="s">
        <v>34</v>
      </c>
      <c r="E632" s="71" t="s">
        <v>35</v>
      </c>
      <c r="F632" s="70"/>
      <c r="G632" s="70" t="s">
        <v>329</v>
      </c>
      <c r="H632" s="72" t="s">
        <v>330</v>
      </c>
      <c r="I632" s="72" t="s">
        <v>217</v>
      </c>
      <c r="J632" s="74">
        <v>0</v>
      </c>
      <c r="K632" s="74">
        <v>0</v>
      </c>
      <c r="L632" s="74">
        <v>980485</v>
      </c>
      <c r="M632" s="77">
        <v>0</v>
      </c>
    </row>
    <row r="633" spans="1:13" ht="24">
      <c r="A633" s="1"/>
      <c r="B633" s="1"/>
      <c r="C633" s="69"/>
      <c r="D633" s="70"/>
      <c r="E633" s="71"/>
      <c r="F633" s="70"/>
      <c r="G633" s="70"/>
      <c r="H633" s="83" t="s">
        <v>218</v>
      </c>
      <c r="I633" s="84"/>
      <c r="J633" s="85"/>
      <c r="K633" s="85">
        <v>0</v>
      </c>
      <c r="L633" s="85">
        <v>980485</v>
      </c>
      <c r="M633" s="86">
        <v>-980485</v>
      </c>
    </row>
    <row r="634" spans="1:13" ht="24">
      <c r="A634" s="1"/>
      <c r="B634" s="1"/>
      <c r="C634" s="69" t="s">
        <v>5</v>
      </c>
      <c r="D634" s="70" t="s">
        <v>34</v>
      </c>
      <c r="E634" s="71" t="s">
        <v>35</v>
      </c>
      <c r="F634" s="70"/>
      <c r="G634" s="70" t="s">
        <v>402</v>
      </c>
      <c r="H634" s="72" t="s">
        <v>403</v>
      </c>
      <c r="I634" s="73" t="s">
        <v>207</v>
      </c>
      <c r="J634" s="74"/>
      <c r="K634" s="74"/>
      <c r="L634" s="74"/>
      <c r="M634" s="77"/>
    </row>
    <row r="635" spans="1:13" ht="24">
      <c r="A635" s="1"/>
      <c r="B635" s="1"/>
      <c r="C635" s="69" t="s">
        <v>5</v>
      </c>
      <c r="D635" s="70" t="s">
        <v>34</v>
      </c>
      <c r="E635" s="71" t="s">
        <v>35</v>
      </c>
      <c r="F635" s="70"/>
      <c r="G635" s="70" t="s">
        <v>402</v>
      </c>
      <c r="H635" s="72" t="s">
        <v>403</v>
      </c>
      <c r="I635" s="72" t="s">
        <v>208</v>
      </c>
      <c r="J635" s="74">
        <v>0</v>
      </c>
      <c r="K635" s="74">
        <v>0</v>
      </c>
      <c r="L635" s="74">
        <v>0</v>
      </c>
      <c r="M635" s="77">
        <v>0</v>
      </c>
    </row>
    <row r="636" spans="1:13" ht="24">
      <c r="A636" s="1"/>
      <c r="B636" s="1"/>
      <c r="C636" s="69" t="s">
        <v>5</v>
      </c>
      <c r="D636" s="70" t="s">
        <v>34</v>
      </c>
      <c r="E636" s="71" t="s">
        <v>35</v>
      </c>
      <c r="F636" s="70"/>
      <c r="G636" s="70" t="s">
        <v>402</v>
      </c>
      <c r="H636" s="72" t="s">
        <v>403</v>
      </c>
      <c r="I636" s="72" t="s">
        <v>209</v>
      </c>
      <c r="J636" s="74">
        <v>0</v>
      </c>
      <c r="K636" s="74">
        <v>0</v>
      </c>
      <c r="L636" s="74">
        <v>0</v>
      </c>
      <c r="M636" s="77">
        <v>0</v>
      </c>
    </row>
    <row r="637" spans="1:13" ht="24">
      <c r="A637" s="1"/>
      <c r="B637" s="1"/>
      <c r="C637" s="69"/>
      <c r="D637" s="70"/>
      <c r="E637" s="71"/>
      <c r="F637" s="70"/>
      <c r="G637" s="70"/>
      <c r="H637" s="78" t="s">
        <v>210</v>
      </c>
      <c r="I637" s="79"/>
      <c r="J637" s="80"/>
      <c r="K637" s="80">
        <v>0</v>
      </c>
      <c r="L637" s="80">
        <v>0</v>
      </c>
      <c r="M637" s="81">
        <v>0</v>
      </c>
    </row>
    <row r="638" spans="1:13" ht="24">
      <c r="A638" s="1"/>
      <c r="B638" s="1"/>
      <c r="C638" s="69" t="s">
        <v>5</v>
      </c>
      <c r="D638" s="70" t="s">
        <v>34</v>
      </c>
      <c r="E638" s="71" t="s">
        <v>35</v>
      </c>
      <c r="F638" s="70"/>
      <c r="G638" s="70" t="s">
        <v>402</v>
      </c>
      <c r="H638" s="72" t="s">
        <v>403</v>
      </c>
      <c r="I638" s="73" t="s">
        <v>211</v>
      </c>
      <c r="J638" s="74"/>
      <c r="K638" s="74"/>
      <c r="L638" s="74"/>
      <c r="M638" s="77"/>
    </row>
    <row r="639" spans="1:13" ht="24">
      <c r="A639" s="1"/>
      <c r="B639" s="1"/>
      <c r="C639" s="69" t="s">
        <v>5</v>
      </c>
      <c r="D639" s="70" t="s">
        <v>34</v>
      </c>
      <c r="E639" s="71" t="s">
        <v>35</v>
      </c>
      <c r="F639" s="70"/>
      <c r="G639" s="70" t="s">
        <v>402</v>
      </c>
      <c r="H639" s="72" t="s">
        <v>403</v>
      </c>
      <c r="I639" s="72" t="s">
        <v>212</v>
      </c>
      <c r="J639" s="74">
        <v>0</v>
      </c>
      <c r="K639" s="74">
        <v>2144246</v>
      </c>
      <c r="L639" s="74">
        <v>0</v>
      </c>
      <c r="M639" s="77">
        <v>0</v>
      </c>
    </row>
    <row r="640" spans="1:13" ht="24">
      <c r="A640" s="1"/>
      <c r="B640" s="1"/>
      <c r="C640" s="69" t="s">
        <v>5</v>
      </c>
      <c r="D640" s="70" t="s">
        <v>34</v>
      </c>
      <c r="E640" s="71" t="s">
        <v>35</v>
      </c>
      <c r="F640" s="70"/>
      <c r="G640" s="70" t="s">
        <v>402</v>
      </c>
      <c r="H640" s="72" t="s">
        <v>403</v>
      </c>
      <c r="I640" s="72" t="s">
        <v>213</v>
      </c>
      <c r="J640" s="74">
        <v>0</v>
      </c>
      <c r="K640" s="74">
        <v>2144246</v>
      </c>
      <c r="L640" s="74">
        <v>0</v>
      </c>
      <c r="M640" s="77">
        <v>0</v>
      </c>
    </row>
    <row r="641" spans="1:13" ht="24">
      <c r="A641" s="1"/>
      <c r="B641" s="1"/>
      <c r="C641" s="69"/>
      <c r="D641" s="70"/>
      <c r="E641" s="71"/>
      <c r="F641" s="70"/>
      <c r="G641" s="70"/>
      <c r="H641" s="78" t="s">
        <v>214</v>
      </c>
      <c r="I641" s="79"/>
      <c r="J641" s="80"/>
      <c r="K641" s="80">
        <v>2144246</v>
      </c>
      <c r="L641" s="80">
        <v>-2144246</v>
      </c>
      <c r="M641" s="81">
        <v>0</v>
      </c>
    </row>
    <row r="642" spans="1:13" ht="24">
      <c r="A642" s="1"/>
      <c r="B642" s="1"/>
      <c r="C642" s="69" t="s">
        <v>5</v>
      </c>
      <c r="D642" s="70" t="s">
        <v>34</v>
      </c>
      <c r="E642" s="71" t="s">
        <v>35</v>
      </c>
      <c r="F642" s="70"/>
      <c r="G642" s="70" t="s">
        <v>402</v>
      </c>
      <c r="H642" s="72" t="s">
        <v>403</v>
      </c>
      <c r="I642" s="73" t="s">
        <v>215</v>
      </c>
      <c r="J642" s="74"/>
      <c r="K642" s="74"/>
      <c r="L642" s="74"/>
      <c r="M642" s="77"/>
    </row>
    <row r="643" spans="1:13" ht="24">
      <c r="A643" s="1"/>
      <c r="B643" s="1"/>
      <c r="C643" s="69" t="s">
        <v>5</v>
      </c>
      <c r="D643" s="70" t="s">
        <v>34</v>
      </c>
      <c r="E643" s="71" t="s">
        <v>35</v>
      </c>
      <c r="F643" s="70"/>
      <c r="G643" s="70" t="s">
        <v>402</v>
      </c>
      <c r="H643" s="72" t="s">
        <v>403</v>
      </c>
      <c r="I643" s="72" t="s">
        <v>216</v>
      </c>
      <c r="J643" s="74">
        <v>0</v>
      </c>
      <c r="K643" s="74">
        <v>2091786</v>
      </c>
      <c r="L643" s="74">
        <v>0</v>
      </c>
      <c r="M643" s="77">
        <v>0</v>
      </c>
    </row>
    <row r="644" spans="1:13" ht="24">
      <c r="A644" s="1"/>
      <c r="B644" s="1"/>
      <c r="C644" s="69" t="s">
        <v>5</v>
      </c>
      <c r="D644" s="70" t="s">
        <v>34</v>
      </c>
      <c r="E644" s="71" t="s">
        <v>35</v>
      </c>
      <c r="F644" s="70"/>
      <c r="G644" s="70" t="s">
        <v>402</v>
      </c>
      <c r="H644" s="72" t="s">
        <v>403</v>
      </c>
      <c r="I644" s="72" t="s">
        <v>217</v>
      </c>
      <c r="J644" s="74">
        <v>0</v>
      </c>
      <c r="K644" s="74">
        <v>2091786</v>
      </c>
      <c r="L644" s="74">
        <v>0</v>
      </c>
      <c r="M644" s="77">
        <v>0</v>
      </c>
    </row>
    <row r="645" spans="1:13" ht="24">
      <c r="A645" s="1"/>
      <c r="B645" s="1"/>
      <c r="C645" s="69"/>
      <c r="D645" s="70"/>
      <c r="E645" s="71"/>
      <c r="F645" s="70"/>
      <c r="G645" s="70"/>
      <c r="H645" s="83" t="s">
        <v>218</v>
      </c>
      <c r="I645" s="84"/>
      <c r="J645" s="85"/>
      <c r="K645" s="85">
        <v>2091786</v>
      </c>
      <c r="L645" s="85">
        <v>-2091786</v>
      </c>
      <c r="M645" s="86">
        <v>0</v>
      </c>
    </row>
    <row r="646" spans="1:13" ht="24">
      <c r="A646" s="1"/>
      <c r="B646" s="1"/>
      <c r="C646" s="69" t="s">
        <v>5</v>
      </c>
      <c r="D646" s="70" t="s">
        <v>34</v>
      </c>
      <c r="E646" s="71" t="s">
        <v>35</v>
      </c>
      <c r="F646" s="70"/>
      <c r="G646" s="70" t="s">
        <v>404</v>
      </c>
      <c r="H646" s="72" t="s">
        <v>405</v>
      </c>
      <c r="I646" s="73" t="s">
        <v>207</v>
      </c>
      <c r="J646" s="74">
        <v>0</v>
      </c>
      <c r="K646" s="74">
        <v>0</v>
      </c>
      <c r="L646" s="74">
        <v>49</v>
      </c>
      <c r="M646" s="77"/>
    </row>
    <row r="647" spans="1:13" ht="24">
      <c r="A647" s="1"/>
      <c r="B647" s="1"/>
      <c r="C647" s="69" t="s">
        <v>5</v>
      </c>
      <c r="D647" s="70" t="s">
        <v>34</v>
      </c>
      <c r="E647" s="71" t="s">
        <v>35</v>
      </c>
      <c r="F647" s="70"/>
      <c r="G647" s="70" t="s">
        <v>404</v>
      </c>
      <c r="H647" s="72" t="s">
        <v>405</v>
      </c>
      <c r="I647" s="72" t="s">
        <v>208</v>
      </c>
      <c r="J647" s="74">
        <v>56155000</v>
      </c>
      <c r="K647" s="74">
        <v>56155000</v>
      </c>
      <c r="L647" s="74">
        <v>0</v>
      </c>
      <c r="M647" s="77">
        <v>0</v>
      </c>
    </row>
    <row r="648" spans="1:13" ht="24">
      <c r="A648" s="1"/>
      <c r="B648" s="1"/>
      <c r="C648" s="69" t="s">
        <v>5</v>
      </c>
      <c r="D648" s="70" t="s">
        <v>34</v>
      </c>
      <c r="E648" s="71" t="s">
        <v>35</v>
      </c>
      <c r="F648" s="70"/>
      <c r="G648" s="70" t="s">
        <v>404</v>
      </c>
      <c r="H648" s="72" t="s">
        <v>405</v>
      </c>
      <c r="I648" s="72" t="s">
        <v>209</v>
      </c>
      <c r="J648" s="74"/>
      <c r="K648" s="74"/>
      <c r="L648" s="74">
        <v>0</v>
      </c>
      <c r="M648" s="77">
        <v>0</v>
      </c>
    </row>
    <row r="649" spans="1:13" ht="24">
      <c r="A649" s="1"/>
      <c r="B649" s="1"/>
      <c r="C649" s="69"/>
      <c r="D649" s="70"/>
      <c r="E649" s="71"/>
      <c r="F649" s="70"/>
      <c r="G649" s="70"/>
      <c r="H649" s="78" t="s">
        <v>210</v>
      </c>
      <c r="I649" s="79"/>
      <c r="J649" s="80"/>
      <c r="K649" s="80"/>
      <c r="L649" s="80"/>
      <c r="M649" s="81">
        <v>0</v>
      </c>
    </row>
    <row r="650" spans="1:13" ht="24">
      <c r="A650" s="1"/>
      <c r="B650" s="1"/>
      <c r="C650" s="69" t="s">
        <v>5</v>
      </c>
      <c r="D650" s="70" t="s">
        <v>34</v>
      </c>
      <c r="E650" s="71" t="s">
        <v>35</v>
      </c>
      <c r="F650" s="70"/>
      <c r="G650" s="70" t="s">
        <v>404</v>
      </c>
      <c r="H650" s="72" t="s">
        <v>405</v>
      </c>
      <c r="I650" s="73" t="s">
        <v>211</v>
      </c>
      <c r="J650" s="74">
        <v>0</v>
      </c>
      <c r="K650" s="74">
        <v>0</v>
      </c>
      <c r="L650" s="74">
        <v>49</v>
      </c>
      <c r="M650" s="77"/>
    </row>
    <row r="651" spans="1:13" ht="24">
      <c r="A651" s="1"/>
      <c r="B651" s="1"/>
      <c r="C651" s="69" t="s">
        <v>5</v>
      </c>
      <c r="D651" s="70" t="s">
        <v>34</v>
      </c>
      <c r="E651" s="71" t="s">
        <v>35</v>
      </c>
      <c r="F651" s="70"/>
      <c r="G651" s="70" t="s">
        <v>404</v>
      </c>
      <c r="H651" s="72" t="s">
        <v>405</v>
      </c>
      <c r="I651" s="72" t="s">
        <v>212</v>
      </c>
      <c r="J651" s="74">
        <v>0</v>
      </c>
      <c r="K651" s="74">
        <v>32159000</v>
      </c>
      <c r="L651" s="74">
        <v>0</v>
      </c>
      <c r="M651" s="77">
        <v>0</v>
      </c>
    </row>
    <row r="652" spans="1:13" ht="24">
      <c r="A652" s="1"/>
      <c r="B652" s="1"/>
      <c r="C652" s="69" t="s">
        <v>5</v>
      </c>
      <c r="D652" s="70" t="s">
        <v>34</v>
      </c>
      <c r="E652" s="71" t="s">
        <v>35</v>
      </c>
      <c r="F652" s="70"/>
      <c r="G652" s="70" t="s">
        <v>404</v>
      </c>
      <c r="H652" s="72" t="s">
        <v>405</v>
      </c>
      <c r="I652" s="72" t="s">
        <v>213</v>
      </c>
      <c r="J652" s="74"/>
      <c r="K652" s="74"/>
      <c r="L652" s="74">
        <v>0</v>
      </c>
      <c r="M652" s="77">
        <v>0</v>
      </c>
    </row>
    <row r="653" spans="1:13" ht="24">
      <c r="A653" s="1"/>
      <c r="B653" s="1"/>
      <c r="C653" s="69"/>
      <c r="D653" s="70"/>
      <c r="E653" s="71"/>
      <c r="F653" s="70"/>
      <c r="G653" s="70"/>
      <c r="H653" s="78" t="s">
        <v>214</v>
      </c>
      <c r="I653" s="79"/>
      <c r="J653" s="80"/>
      <c r="K653" s="80"/>
      <c r="L653" s="80"/>
      <c r="M653" s="81">
        <v>0</v>
      </c>
    </row>
    <row r="654" spans="1:13" ht="24">
      <c r="A654" s="1"/>
      <c r="B654" s="1"/>
      <c r="C654" s="69" t="s">
        <v>5</v>
      </c>
      <c r="D654" s="70" t="s">
        <v>34</v>
      </c>
      <c r="E654" s="71" t="s">
        <v>35</v>
      </c>
      <c r="F654" s="70"/>
      <c r="G654" s="70" t="s">
        <v>404</v>
      </c>
      <c r="H654" s="72" t="s">
        <v>405</v>
      </c>
      <c r="I654" s="73" t="s">
        <v>215</v>
      </c>
      <c r="J654" s="74"/>
      <c r="K654" s="74"/>
      <c r="L654" s="74"/>
      <c r="M654" s="77"/>
    </row>
    <row r="655" spans="1:13" ht="24">
      <c r="A655" s="1"/>
      <c r="B655" s="1"/>
      <c r="C655" s="69" t="s">
        <v>5</v>
      </c>
      <c r="D655" s="70" t="s">
        <v>34</v>
      </c>
      <c r="E655" s="71" t="s">
        <v>35</v>
      </c>
      <c r="F655" s="70"/>
      <c r="G655" s="70" t="s">
        <v>404</v>
      </c>
      <c r="H655" s="72" t="s">
        <v>405</v>
      </c>
      <c r="I655" s="72" t="s">
        <v>216</v>
      </c>
      <c r="J655" s="74">
        <v>0</v>
      </c>
      <c r="K655" s="74">
        <v>32146800</v>
      </c>
      <c r="L655" s="74">
        <v>0</v>
      </c>
      <c r="M655" s="77">
        <v>0</v>
      </c>
    </row>
    <row r="656" spans="1:13" ht="24">
      <c r="A656" s="1"/>
      <c r="B656" s="1"/>
      <c r="C656" s="69" t="s">
        <v>5</v>
      </c>
      <c r="D656" s="70" t="s">
        <v>34</v>
      </c>
      <c r="E656" s="71" t="s">
        <v>35</v>
      </c>
      <c r="F656" s="70"/>
      <c r="G656" s="70" t="s">
        <v>404</v>
      </c>
      <c r="H656" s="72" t="s">
        <v>405</v>
      </c>
      <c r="I656" s="72" t="s">
        <v>217</v>
      </c>
      <c r="J656" s="74">
        <v>0</v>
      </c>
      <c r="K656" s="74">
        <v>32146800</v>
      </c>
      <c r="L656" s="74">
        <v>0</v>
      </c>
      <c r="M656" s="77">
        <v>0</v>
      </c>
    </row>
    <row r="657" spans="1:13" ht="24">
      <c r="A657" s="1"/>
      <c r="B657" s="1"/>
      <c r="C657" s="69"/>
      <c r="D657" s="70"/>
      <c r="E657" s="71"/>
      <c r="F657" s="70"/>
      <c r="G657" s="70"/>
      <c r="H657" s="83" t="s">
        <v>218</v>
      </c>
      <c r="I657" s="84"/>
      <c r="J657" s="85"/>
      <c r="K657" s="85">
        <v>32146800</v>
      </c>
      <c r="L657" s="85">
        <v>-32146800</v>
      </c>
      <c r="M657" s="86">
        <v>0</v>
      </c>
    </row>
    <row r="658" spans="1:13" ht="24">
      <c r="A658" s="1"/>
      <c r="B658" s="1"/>
      <c r="C658" s="69" t="s">
        <v>5</v>
      </c>
      <c r="D658" s="70" t="s">
        <v>34</v>
      </c>
      <c r="E658" s="71" t="s">
        <v>35</v>
      </c>
      <c r="F658" s="70"/>
      <c r="G658" s="70" t="s">
        <v>406</v>
      </c>
      <c r="H658" s="72" t="s">
        <v>407</v>
      </c>
      <c r="I658" s="73" t="s">
        <v>207</v>
      </c>
      <c r="J658" s="74"/>
      <c r="K658" s="74"/>
      <c r="L658" s="74"/>
      <c r="M658" s="77"/>
    </row>
    <row r="659" spans="1:13" ht="24">
      <c r="A659" s="1"/>
      <c r="B659" s="1"/>
      <c r="C659" s="69" t="s">
        <v>5</v>
      </c>
      <c r="D659" s="70" t="s">
        <v>34</v>
      </c>
      <c r="E659" s="71" t="s">
        <v>35</v>
      </c>
      <c r="F659" s="70"/>
      <c r="G659" s="70" t="s">
        <v>406</v>
      </c>
      <c r="H659" s="72" t="s">
        <v>407</v>
      </c>
      <c r="I659" s="72" t="s">
        <v>208</v>
      </c>
      <c r="J659" s="74">
        <v>0</v>
      </c>
      <c r="K659" s="74">
        <v>0</v>
      </c>
      <c r="L659" s="74">
        <v>0</v>
      </c>
      <c r="M659" s="77">
        <v>0</v>
      </c>
    </row>
    <row r="660" spans="1:13" ht="24">
      <c r="A660" s="1"/>
      <c r="B660" s="1"/>
      <c r="C660" s="69" t="s">
        <v>5</v>
      </c>
      <c r="D660" s="70" t="s">
        <v>34</v>
      </c>
      <c r="E660" s="71" t="s">
        <v>35</v>
      </c>
      <c r="F660" s="70"/>
      <c r="G660" s="70" t="s">
        <v>406</v>
      </c>
      <c r="H660" s="72" t="s">
        <v>407</v>
      </c>
      <c r="I660" s="72" t="s">
        <v>209</v>
      </c>
      <c r="J660" s="74">
        <v>0</v>
      </c>
      <c r="K660" s="74">
        <v>0</v>
      </c>
      <c r="L660" s="74">
        <v>0</v>
      </c>
      <c r="M660" s="77">
        <v>0</v>
      </c>
    </row>
    <row r="661" spans="1:13" ht="24">
      <c r="A661" s="1"/>
      <c r="B661" s="1"/>
      <c r="C661" s="69"/>
      <c r="D661" s="70"/>
      <c r="E661" s="71"/>
      <c r="F661" s="70"/>
      <c r="G661" s="70"/>
      <c r="H661" s="78" t="s">
        <v>210</v>
      </c>
      <c r="I661" s="79"/>
      <c r="J661" s="80"/>
      <c r="K661" s="80">
        <v>0</v>
      </c>
      <c r="L661" s="80">
        <v>0</v>
      </c>
      <c r="M661" s="81">
        <v>0</v>
      </c>
    </row>
    <row r="662" spans="1:13" ht="24">
      <c r="A662" s="1"/>
      <c r="B662" s="1"/>
      <c r="C662" s="69" t="s">
        <v>5</v>
      </c>
      <c r="D662" s="70" t="s">
        <v>34</v>
      </c>
      <c r="E662" s="71" t="s">
        <v>35</v>
      </c>
      <c r="F662" s="70"/>
      <c r="G662" s="70" t="s">
        <v>406</v>
      </c>
      <c r="H662" s="72" t="s">
        <v>407</v>
      </c>
      <c r="I662" s="73" t="s">
        <v>211</v>
      </c>
      <c r="J662" s="74"/>
      <c r="K662" s="74"/>
      <c r="L662" s="74"/>
      <c r="M662" s="77"/>
    </row>
    <row r="663" spans="1:13" ht="24">
      <c r="A663" s="1"/>
      <c r="B663" s="1"/>
      <c r="C663" s="69" t="s">
        <v>5</v>
      </c>
      <c r="D663" s="70" t="s">
        <v>34</v>
      </c>
      <c r="E663" s="71" t="s">
        <v>35</v>
      </c>
      <c r="F663" s="70"/>
      <c r="G663" s="70" t="s">
        <v>406</v>
      </c>
      <c r="H663" s="72" t="s">
        <v>407</v>
      </c>
      <c r="I663" s="72" t="s">
        <v>212</v>
      </c>
      <c r="J663" s="74">
        <v>0</v>
      </c>
      <c r="K663" s="74">
        <v>1200000</v>
      </c>
      <c r="L663" s="74">
        <v>0</v>
      </c>
      <c r="M663" s="77">
        <v>0</v>
      </c>
    </row>
    <row r="664" spans="1:13" ht="24">
      <c r="A664" s="1"/>
      <c r="B664" s="1"/>
      <c r="C664" s="69" t="s">
        <v>5</v>
      </c>
      <c r="D664" s="70" t="s">
        <v>34</v>
      </c>
      <c r="E664" s="71" t="s">
        <v>35</v>
      </c>
      <c r="F664" s="70"/>
      <c r="G664" s="70" t="s">
        <v>406</v>
      </c>
      <c r="H664" s="72" t="s">
        <v>407</v>
      </c>
      <c r="I664" s="72" t="s">
        <v>213</v>
      </c>
      <c r="J664" s="74">
        <v>0</v>
      </c>
      <c r="K664" s="74">
        <v>1200000</v>
      </c>
      <c r="L664" s="74">
        <v>0</v>
      </c>
      <c r="M664" s="77">
        <v>0</v>
      </c>
    </row>
    <row r="665" spans="1:13" ht="24">
      <c r="A665" s="1"/>
      <c r="B665" s="1"/>
      <c r="C665" s="69"/>
      <c r="D665" s="70"/>
      <c r="E665" s="71"/>
      <c r="F665" s="70"/>
      <c r="G665" s="70"/>
      <c r="H665" s="78" t="s">
        <v>214</v>
      </c>
      <c r="I665" s="79"/>
      <c r="J665" s="80"/>
      <c r="K665" s="80">
        <v>1200000</v>
      </c>
      <c r="L665" s="80">
        <v>-1200000</v>
      </c>
      <c r="M665" s="81">
        <v>0</v>
      </c>
    </row>
    <row r="666" spans="1:13" ht="24">
      <c r="A666" s="1"/>
      <c r="B666" s="1"/>
      <c r="C666" s="69" t="s">
        <v>5</v>
      </c>
      <c r="D666" s="70" t="s">
        <v>34</v>
      </c>
      <c r="E666" s="71" t="s">
        <v>35</v>
      </c>
      <c r="F666" s="70"/>
      <c r="G666" s="70" t="s">
        <v>406</v>
      </c>
      <c r="H666" s="72" t="s">
        <v>407</v>
      </c>
      <c r="I666" s="73" t="s">
        <v>215</v>
      </c>
      <c r="J666" s="74"/>
      <c r="K666" s="74"/>
      <c r="L666" s="74"/>
      <c r="M666" s="77"/>
    </row>
    <row r="667" spans="1:13" ht="24">
      <c r="A667" s="1"/>
      <c r="B667" s="1"/>
      <c r="C667" s="69" t="s">
        <v>5</v>
      </c>
      <c r="D667" s="70" t="s">
        <v>34</v>
      </c>
      <c r="E667" s="71" t="s">
        <v>35</v>
      </c>
      <c r="F667" s="70"/>
      <c r="G667" s="70" t="s">
        <v>406</v>
      </c>
      <c r="H667" s="72" t="s">
        <v>407</v>
      </c>
      <c r="I667" s="72" t="s">
        <v>216</v>
      </c>
      <c r="J667" s="74">
        <v>0</v>
      </c>
      <c r="K667" s="74">
        <v>494000</v>
      </c>
      <c r="L667" s="74">
        <v>0</v>
      </c>
      <c r="M667" s="77">
        <v>0</v>
      </c>
    </row>
    <row r="668" spans="1:13" ht="24">
      <c r="A668" s="1"/>
      <c r="B668" s="1"/>
      <c r="C668" s="69" t="s">
        <v>5</v>
      </c>
      <c r="D668" s="70" t="s">
        <v>34</v>
      </c>
      <c r="E668" s="71" t="s">
        <v>35</v>
      </c>
      <c r="F668" s="70"/>
      <c r="G668" s="70" t="s">
        <v>406</v>
      </c>
      <c r="H668" s="72" t="s">
        <v>407</v>
      </c>
      <c r="I668" s="72" t="s">
        <v>217</v>
      </c>
      <c r="J668" s="74">
        <v>0</v>
      </c>
      <c r="K668" s="74">
        <v>494000</v>
      </c>
      <c r="L668" s="74">
        <v>0</v>
      </c>
      <c r="M668" s="77">
        <v>0</v>
      </c>
    </row>
    <row r="669" spans="1:13" ht="24">
      <c r="A669" s="1"/>
      <c r="B669" s="1"/>
      <c r="C669" s="69"/>
      <c r="D669" s="70"/>
      <c r="E669" s="71"/>
      <c r="F669" s="70"/>
      <c r="G669" s="70"/>
      <c r="H669" s="83" t="s">
        <v>218</v>
      </c>
      <c r="I669" s="84"/>
      <c r="J669" s="85"/>
      <c r="K669" s="85">
        <v>494000</v>
      </c>
      <c r="L669" s="85">
        <v>-494000</v>
      </c>
      <c r="M669" s="86">
        <v>0</v>
      </c>
    </row>
    <row r="670" spans="1:13">
      <c r="A670" s="1"/>
      <c r="B670" s="789"/>
      <c r="C670" s="789"/>
      <c r="D670" s="789"/>
      <c r="E670" s="1"/>
      <c r="F670" s="1"/>
      <c r="G670" s="1"/>
      <c r="H670" s="1"/>
      <c r="I670" s="1"/>
      <c r="J670" s="1"/>
      <c r="K670" s="1"/>
      <c r="L670" s="1"/>
      <c r="M670" s="1"/>
    </row>
    <row r="674" spans="1:13" ht="18.75" thickBot="1">
      <c r="A674" s="1"/>
      <c r="B674" s="1"/>
      <c r="C674" s="784" t="s">
        <v>1310</v>
      </c>
      <c r="D674" s="784"/>
      <c r="E674" s="784"/>
      <c r="F674" s="784"/>
      <c r="G674" s="784"/>
      <c r="H674" s="784"/>
      <c r="I674" s="784"/>
      <c r="J674" s="784"/>
      <c r="K674" s="784"/>
      <c r="L674" s="784"/>
      <c r="M674" s="784"/>
    </row>
    <row r="675" spans="1:13" ht="24.75" thickTop="1">
      <c r="A675" s="808"/>
      <c r="B675" s="808"/>
      <c r="C675" s="65" t="s">
        <v>200</v>
      </c>
      <c r="D675" s="66" t="s">
        <v>201</v>
      </c>
      <c r="E675" s="66" t="s">
        <v>202</v>
      </c>
      <c r="F675" s="66" t="s">
        <v>203</v>
      </c>
      <c r="G675" s="66" t="s">
        <v>204</v>
      </c>
      <c r="H675" s="66" t="s">
        <v>205</v>
      </c>
      <c r="I675" s="66" t="s">
        <v>206</v>
      </c>
      <c r="J675" s="67">
        <v>2022</v>
      </c>
      <c r="K675" s="67">
        <v>2023</v>
      </c>
      <c r="L675" s="67">
        <v>2024</v>
      </c>
      <c r="M675" s="68">
        <v>2025</v>
      </c>
    </row>
    <row r="676" spans="1:13">
      <c r="A676" s="1"/>
      <c r="B676" s="1"/>
      <c r="C676" s="69" t="s">
        <v>5</v>
      </c>
      <c r="D676" s="70" t="s">
        <v>36</v>
      </c>
      <c r="E676" s="71" t="s">
        <v>37</v>
      </c>
      <c r="F676" s="70"/>
      <c r="G676" s="70" t="s">
        <v>461</v>
      </c>
      <c r="H676" s="72" t="s">
        <v>462</v>
      </c>
      <c r="I676" s="73" t="s">
        <v>207</v>
      </c>
      <c r="J676" s="74">
        <v>7</v>
      </c>
      <c r="K676" s="74">
        <v>7</v>
      </c>
      <c r="L676" s="74">
        <v>7</v>
      </c>
      <c r="M676" s="76">
        <v>7</v>
      </c>
    </row>
    <row r="677" spans="1:13">
      <c r="A677" s="1"/>
      <c r="B677" s="1"/>
      <c r="C677" s="69" t="s">
        <v>5</v>
      </c>
      <c r="D677" s="70" t="s">
        <v>36</v>
      </c>
      <c r="E677" s="71" t="s">
        <v>37</v>
      </c>
      <c r="F677" s="70"/>
      <c r="G677" s="70" t="s">
        <v>461</v>
      </c>
      <c r="H677" s="72" t="s">
        <v>462</v>
      </c>
      <c r="I677" s="72" t="s">
        <v>208</v>
      </c>
      <c r="J677" s="74">
        <v>103800000</v>
      </c>
      <c r="K677" s="74">
        <v>103500000</v>
      </c>
      <c r="L677" s="74">
        <v>171600000</v>
      </c>
      <c r="M677" s="77">
        <v>184164000</v>
      </c>
    </row>
    <row r="678" spans="1:13">
      <c r="A678" s="1"/>
      <c r="B678" s="1"/>
      <c r="C678" s="69" t="s">
        <v>5</v>
      </c>
      <c r="D678" s="70" t="s">
        <v>36</v>
      </c>
      <c r="E678" s="71" t="s">
        <v>37</v>
      </c>
      <c r="F678" s="70"/>
      <c r="G678" s="70" t="s">
        <v>461</v>
      </c>
      <c r="H678" s="72" t="s">
        <v>462</v>
      </c>
      <c r="I678" s="72" t="s">
        <v>209</v>
      </c>
      <c r="J678" s="74">
        <v>14828571</v>
      </c>
      <c r="K678" s="74">
        <v>14785714</v>
      </c>
      <c r="L678" s="74">
        <v>24514286</v>
      </c>
      <c r="M678" s="77">
        <f>M677/M676</f>
        <v>26309142.857142858</v>
      </c>
    </row>
    <row r="679" spans="1:13" ht="24">
      <c r="A679" s="1"/>
      <c r="B679" s="1"/>
      <c r="C679" s="69"/>
      <c r="D679" s="70"/>
      <c r="E679" s="71"/>
      <c r="F679" s="70"/>
      <c r="G679" s="70"/>
      <c r="H679" s="78" t="s">
        <v>210</v>
      </c>
      <c r="I679" s="79"/>
      <c r="J679" s="80"/>
      <c r="K679" s="80">
        <v>-42857</v>
      </c>
      <c r="L679" s="80">
        <v>9728572</v>
      </c>
      <c r="M679" s="81">
        <f>M678-L678</f>
        <v>1794856.8571428582</v>
      </c>
    </row>
    <row r="680" spans="1:13">
      <c r="A680" s="1"/>
      <c r="B680" s="1"/>
      <c r="C680" s="69" t="s">
        <v>5</v>
      </c>
      <c r="D680" s="70" t="s">
        <v>36</v>
      </c>
      <c r="E680" s="71" t="s">
        <v>37</v>
      </c>
      <c r="F680" s="70"/>
      <c r="G680" s="70" t="s">
        <v>461</v>
      </c>
      <c r="H680" s="72" t="s">
        <v>462</v>
      </c>
      <c r="I680" s="73" t="s">
        <v>211</v>
      </c>
      <c r="J680" s="74">
        <v>7</v>
      </c>
      <c r="K680" s="74">
        <v>7</v>
      </c>
      <c r="L680" s="74">
        <v>7</v>
      </c>
      <c r="M680" s="77">
        <v>6</v>
      </c>
    </row>
    <row r="681" spans="1:13">
      <c r="A681" s="1"/>
      <c r="B681" s="1"/>
      <c r="C681" s="69" t="s">
        <v>5</v>
      </c>
      <c r="D681" s="70" t="s">
        <v>36</v>
      </c>
      <c r="E681" s="71" t="s">
        <v>37</v>
      </c>
      <c r="F681" s="70"/>
      <c r="G681" s="70" t="s">
        <v>461</v>
      </c>
      <c r="H681" s="72" t="s">
        <v>462</v>
      </c>
      <c r="I681" s="72" t="s">
        <v>212</v>
      </c>
      <c r="J681" s="74">
        <v>106040000</v>
      </c>
      <c r="K681" s="74">
        <v>125060191</v>
      </c>
      <c r="L681" s="74">
        <v>138235000</v>
      </c>
      <c r="M681" s="77">
        <v>153364000</v>
      </c>
    </row>
    <row r="682" spans="1:13">
      <c r="A682" s="1"/>
      <c r="B682" s="1"/>
      <c r="C682" s="69" t="s">
        <v>5</v>
      </c>
      <c r="D682" s="70" t="s">
        <v>36</v>
      </c>
      <c r="E682" s="71" t="s">
        <v>37</v>
      </c>
      <c r="F682" s="70"/>
      <c r="G682" s="70" t="s">
        <v>461</v>
      </c>
      <c r="H682" s="72" t="s">
        <v>462</v>
      </c>
      <c r="I682" s="72" t="s">
        <v>213</v>
      </c>
      <c r="J682" s="74">
        <v>15148571</v>
      </c>
      <c r="K682" s="74">
        <v>17865742</v>
      </c>
      <c r="L682" s="74">
        <v>19747857</v>
      </c>
      <c r="M682" s="77">
        <f>M681/M680</f>
        <v>25560666.666666668</v>
      </c>
    </row>
    <row r="683" spans="1:13" ht="24">
      <c r="A683" s="1"/>
      <c r="B683" s="1"/>
      <c r="C683" s="69"/>
      <c r="D683" s="70"/>
      <c r="E683" s="71"/>
      <c r="F683" s="70"/>
      <c r="G683" s="70"/>
      <c r="H683" s="78" t="s">
        <v>214</v>
      </c>
      <c r="I683" s="79"/>
      <c r="J683" s="80"/>
      <c r="K683" s="80">
        <v>2717171</v>
      </c>
      <c r="L683" s="80">
        <v>1882115</v>
      </c>
      <c r="M683" s="81">
        <f>M682-L682</f>
        <v>5812809.6666666679</v>
      </c>
    </row>
    <row r="684" spans="1:13">
      <c r="A684" s="1"/>
      <c r="B684" s="1"/>
      <c r="C684" s="69" t="s">
        <v>5</v>
      </c>
      <c r="D684" s="70" t="s">
        <v>36</v>
      </c>
      <c r="E684" s="71" t="s">
        <v>37</v>
      </c>
      <c r="F684" s="70"/>
      <c r="G684" s="70" t="s">
        <v>461</v>
      </c>
      <c r="H684" s="72" t="s">
        <v>462</v>
      </c>
      <c r="I684" s="73" t="s">
        <v>215</v>
      </c>
      <c r="J684" s="74">
        <v>6</v>
      </c>
      <c r="K684" s="74">
        <v>7</v>
      </c>
      <c r="L684" s="74">
        <v>7</v>
      </c>
      <c r="M684" s="77">
        <v>6</v>
      </c>
    </row>
    <row r="685" spans="1:13">
      <c r="A685" s="1"/>
      <c r="B685" s="1"/>
      <c r="C685" s="69" t="s">
        <v>5</v>
      </c>
      <c r="D685" s="70" t="s">
        <v>36</v>
      </c>
      <c r="E685" s="71" t="s">
        <v>37</v>
      </c>
      <c r="F685" s="70"/>
      <c r="G685" s="70" t="s">
        <v>461</v>
      </c>
      <c r="H685" s="72" t="s">
        <v>462</v>
      </c>
      <c r="I685" s="72" t="s">
        <v>216</v>
      </c>
      <c r="J685" s="74">
        <v>105407892</v>
      </c>
      <c r="K685" s="74">
        <v>124499687</v>
      </c>
      <c r="L685" s="74">
        <v>132254229</v>
      </c>
      <c r="M685" s="77">
        <v>148958946</v>
      </c>
    </row>
    <row r="686" spans="1:13">
      <c r="A686" s="1"/>
      <c r="B686" s="1"/>
      <c r="C686" s="69" t="s">
        <v>5</v>
      </c>
      <c r="D686" s="70" t="s">
        <v>36</v>
      </c>
      <c r="E686" s="71" t="s">
        <v>37</v>
      </c>
      <c r="F686" s="70"/>
      <c r="G686" s="70" t="s">
        <v>461</v>
      </c>
      <c r="H686" s="72" t="s">
        <v>462</v>
      </c>
      <c r="I686" s="72" t="s">
        <v>217</v>
      </c>
      <c r="J686" s="74">
        <v>17567982</v>
      </c>
      <c r="K686" s="74">
        <v>17785670</v>
      </c>
      <c r="L686" s="74">
        <v>18893461</v>
      </c>
      <c r="M686" s="77">
        <f>M685/M684</f>
        <v>24826491</v>
      </c>
    </row>
    <row r="687" spans="1:13" ht="24">
      <c r="A687" s="1"/>
      <c r="B687" s="1"/>
      <c r="C687" s="69"/>
      <c r="D687" s="70"/>
      <c r="E687" s="71"/>
      <c r="F687" s="70"/>
      <c r="G687" s="70"/>
      <c r="H687" s="83" t="s">
        <v>218</v>
      </c>
      <c r="I687" s="84"/>
      <c r="J687" s="85"/>
      <c r="K687" s="85">
        <v>217688</v>
      </c>
      <c r="L687" s="85">
        <v>1107791</v>
      </c>
      <c r="M687" s="86">
        <f>M686-L686</f>
        <v>5933030</v>
      </c>
    </row>
    <row r="688" spans="1:13" ht="24">
      <c r="A688" s="1"/>
      <c r="B688" s="1"/>
      <c r="C688" s="69" t="s">
        <v>5</v>
      </c>
      <c r="D688" s="70" t="s">
        <v>36</v>
      </c>
      <c r="E688" s="71" t="s">
        <v>37</v>
      </c>
      <c r="F688" s="70"/>
      <c r="G688" s="70" t="s">
        <v>463</v>
      </c>
      <c r="H688" s="72" t="s">
        <v>464</v>
      </c>
      <c r="I688" s="73" t="s">
        <v>207</v>
      </c>
      <c r="J688" s="74">
        <v>2300</v>
      </c>
      <c r="K688" s="74">
        <v>2300</v>
      </c>
      <c r="L688" s="74">
        <v>2300</v>
      </c>
      <c r="M688" s="77">
        <v>2500</v>
      </c>
    </row>
    <row r="689" spans="1:13" ht="24">
      <c r="A689" s="1"/>
      <c r="B689" s="1"/>
      <c r="C689" s="69" t="s">
        <v>5</v>
      </c>
      <c r="D689" s="70" t="s">
        <v>36</v>
      </c>
      <c r="E689" s="71" t="s">
        <v>37</v>
      </c>
      <c r="F689" s="70"/>
      <c r="G689" s="70" t="s">
        <v>463</v>
      </c>
      <c r="H689" s="72" t="s">
        <v>464</v>
      </c>
      <c r="I689" s="72" t="s">
        <v>208</v>
      </c>
      <c r="J689" s="74">
        <v>12000000</v>
      </c>
      <c r="K689" s="74">
        <v>12500000</v>
      </c>
      <c r="L689" s="74">
        <v>15000000</v>
      </c>
      <c r="M689" s="77">
        <v>17000000</v>
      </c>
    </row>
    <row r="690" spans="1:13" ht="24">
      <c r="A690" s="1"/>
      <c r="B690" s="1"/>
      <c r="C690" s="69" t="s">
        <v>5</v>
      </c>
      <c r="D690" s="70" t="s">
        <v>36</v>
      </c>
      <c r="E690" s="71" t="s">
        <v>37</v>
      </c>
      <c r="F690" s="70"/>
      <c r="G690" s="70" t="s">
        <v>463</v>
      </c>
      <c r="H690" s="72" t="s">
        <v>464</v>
      </c>
      <c r="I690" s="72" t="s">
        <v>209</v>
      </c>
      <c r="J690" s="74">
        <v>5217</v>
      </c>
      <c r="K690" s="74">
        <v>5435</v>
      </c>
      <c r="L690" s="74">
        <v>6522</v>
      </c>
      <c r="M690" s="77">
        <f>M689/M688</f>
        <v>6800</v>
      </c>
    </row>
    <row r="691" spans="1:13" ht="24">
      <c r="A691" s="1"/>
      <c r="B691" s="1"/>
      <c r="C691" s="69"/>
      <c r="D691" s="70"/>
      <c r="E691" s="71"/>
      <c r="F691" s="70"/>
      <c r="G691" s="70"/>
      <c r="H691" s="78" t="s">
        <v>210</v>
      </c>
      <c r="I691" s="79"/>
      <c r="J691" s="80"/>
      <c r="K691" s="80">
        <v>218</v>
      </c>
      <c r="L691" s="80">
        <v>1087</v>
      </c>
      <c r="M691" s="81">
        <f>M690-L690</f>
        <v>278</v>
      </c>
    </row>
    <row r="692" spans="1:13" ht="24">
      <c r="A692" s="1"/>
      <c r="B692" s="1"/>
      <c r="C692" s="69" t="s">
        <v>5</v>
      </c>
      <c r="D692" s="70" t="s">
        <v>36</v>
      </c>
      <c r="E692" s="71" t="s">
        <v>37</v>
      </c>
      <c r="F692" s="70"/>
      <c r="G692" s="70" t="s">
        <v>463</v>
      </c>
      <c r="H692" s="72" t="s">
        <v>464</v>
      </c>
      <c r="I692" s="73" t="s">
        <v>211</v>
      </c>
      <c r="J692" s="74">
        <v>2300</v>
      </c>
      <c r="K692" s="74">
        <v>2300</v>
      </c>
      <c r="L692" s="74">
        <v>2300</v>
      </c>
      <c r="M692" s="77">
        <v>2100</v>
      </c>
    </row>
    <row r="693" spans="1:13" ht="24">
      <c r="A693" s="1"/>
      <c r="B693" s="1"/>
      <c r="C693" s="69" t="s">
        <v>5</v>
      </c>
      <c r="D693" s="70" t="s">
        <v>36</v>
      </c>
      <c r="E693" s="71" t="s">
        <v>37</v>
      </c>
      <c r="F693" s="70"/>
      <c r="G693" s="70" t="s">
        <v>463</v>
      </c>
      <c r="H693" s="72" t="s">
        <v>464</v>
      </c>
      <c r="I693" s="72" t="s">
        <v>212</v>
      </c>
      <c r="J693" s="74">
        <v>12000000</v>
      </c>
      <c r="K693" s="74">
        <v>12527550</v>
      </c>
      <c r="L693" s="74">
        <v>15000000</v>
      </c>
      <c r="M693" s="77">
        <v>14000000</v>
      </c>
    </row>
    <row r="694" spans="1:13" ht="24">
      <c r="A694" s="1"/>
      <c r="B694" s="1"/>
      <c r="C694" s="69" t="s">
        <v>5</v>
      </c>
      <c r="D694" s="70" t="s">
        <v>36</v>
      </c>
      <c r="E694" s="71" t="s">
        <v>37</v>
      </c>
      <c r="F694" s="70"/>
      <c r="G694" s="70" t="s">
        <v>463</v>
      </c>
      <c r="H694" s="72" t="s">
        <v>464</v>
      </c>
      <c r="I694" s="72" t="s">
        <v>213</v>
      </c>
      <c r="J694" s="74">
        <v>5217</v>
      </c>
      <c r="K694" s="74">
        <v>5447</v>
      </c>
      <c r="L694" s="74">
        <v>6522</v>
      </c>
      <c r="M694" s="77">
        <f>M693/M692</f>
        <v>6666.666666666667</v>
      </c>
    </row>
    <row r="695" spans="1:13" ht="24">
      <c r="A695" s="1"/>
      <c r="B695" s="1"/>
      <c r="C695" s="69"/>
      <c r="D695" s="70"/>
      <c r="E695" s="71"/>
      <c r="F695" s="70"/>
      <c r="G695" s="70"/>
      <c r="H695" s="78" t="s">
        <v>214</v>
      </c>
      <c r="I695" s="79"/>
      <c r="J695" s="80"/>
      <c r="K695" s="80">
        <v>230</v>
      </c>
      <c r="L695" s="80">
        <v>1075</v>
      </c>
      <c r="M695" s="81">
        <f>M694-L694</f>
        <v>144.66666666666697</v>
      </c>
    </row>
    <row r="696" spans="1:13" ht="24">
      <c r="A696" s="1"/>
      <c r="B696" s="1"/>
      <c r="C696" s="69" t="s">
        <v>5</v>
      </c>
      <c r="D696" s="70" t="s">
        <v>36</v>
      </c>
      <c r="E696" s="71" t="s">
        <v>37</v>
      </c>
      <c r="F696" s="70"/>
      <c r="G696" s="70" t="s">
        <v>463</v>
      </c>
      <c r="H696" s="72" t="s">
        <v>464</v>
      </c>
      <c r="I696" s="73" t="s">
        <v>215</v>
      </c>
      <c r="J696" s="74">
        <v>543</v>
      </c>
      <c r="K696" s="74">
        <v>2300</v>
      </c>
      <c r="L696" s="74">
        <v>2259</v>
      </c>
      <c r="M696" s="77">
        <v>2089</v>
      </c>
    </row>
    <row r="697" spans="1:13" ht="24">
      <c r="A697" s="1"/>
      <c r="B697" s="1"/>
      <c r="C697" s="69" t="s">
        <v>5</v>
      </c>
      <c r="D697" s="70" t="s">
        <v>36</v>
      </c>
      <c r="E697" s="71" t="s">
        <v>37</v>
      </c>
      <c r="F697" s="70"/>
      <c r="G697" s="70" t="s">
        <v>463</v>
      </c>
      <c r="H697" s="72" t="s">
        <v>464</v>
      </c>
      <c r="I697" s="72" t="s">
        <v>216</v>
      </c>
      <c r="J697" s="74">
        <v>11637032</v>
      </c>
      <c r="K697" s="74">
        <v>12461170</v>
      </c>
      <c r="L697" s="74">
        <v>14778829</v>
      </c>
      <c r="M697" s="77">
        <v>13934018</v>
      </c>
    </row>
    <row r="698" spans="1:13" ht="24">
      <c r="A698" s="1"/>
      <c r="B698" s="1"/>
      <c r="C698" s="69" t="s">
        <v>5</v>
      </c>
      <c r="D698" s="70" t="s">
        <v>36</v>
      </c>
      <c r="E698" s="71" t="s">
        <v>37</v>
      </c>
      <c r="F698" s="70"/>
      <c r="G698" s="70" t="s">
        <v>463</v>
      </c>
      <c r="H698" s="72" t="s">
        <v>464</v>
      </c>
      <c r="I698" s="72" t="s">
        <v>217</v>
      </c>
      <c r="J698" s="74">
        <v>21431</v>
      </c>
      <c r="K698" s="74">
        <v>5418</v>
      </c>
      <c r="L698" s="74">
        <v>6542</v>
      </c>
      <c r="M698" s="77">
        <f>M697/M696</f>
        <v>6670.18573480134</v>
      </c>
    </row>
    <row r="699" spans="1:13" ht="24">
      <c r="A699" s="1"/>
      <c r="B699" s="1"/>
      <c r="C699" s="69"/>
      <c r="D699" s="70"/>
      <c r="E699" s="71"/>
      <c r="F699" s="70"/>
      <c r="G699" s="70"/>
      <c r="H699" s="83" t="s">
        <v>218</v>
      </c>
      <c r="I699" s="84"/>
      <c r="J699" s="85"/>
      <c r="K699" s="85">
        <v>-16013</v>
      </c>
      <c r="L699" s="85">
        <v>1124</v>
      </c>
      <c r="M699" s="86">
        <f>M698-L698</f>
        <v>128.18573480134</v>
      </c>
    </row>
    <row r="700" spans="1:13" ht="24">
      <c r="A700" s="1"/>
      <c r="B700" s="1"/>
      <c r="C700" s="69" t="s">
        <v>5</v>
      </c>
      <c r="D700" s="70" t="s">
        <v>36</v>
      </c>
      <c r="E700" s="71" t="s">
        <v>37</v>
      </c>
      <c r="F700" s="70"/>
      <c r="G700" s="70" t="s">
        <v>494</v>
      </c>
      <c r="H700" s="72" t="s">
        <v>495</v>
      </c>
      <c r="I700" s="73" t="s">
        <v>207</v>
      </c>
      <c r="J700" s="74">
        <v>1</v>
      </c>
      <c r="K700" s="74">
        <v>1</v>
      </c>
      <c r="L700" s="74">
        <v>1</v>
      </c>
      <c r="M700" s="77">
        <v>0</v>
      </c>
    </row>
    <row r="701" spans="1:13" ht="24">
      <c r="A701" s="1"/>
      <c r="B701" s="1"/>
      <c r="C701" s="69" t="s">
        <v>5</v>
      </c>
      <c r="D701" s="70" t="s">
        <v>36</v>
      </c>
      <c r="E701" s="71" t="s">
        <v>37</v>
      </c>
      <c r="F701" s="70"/>
      <c r="G701" s="70" t="s">
        <v>494</v>
      </c>
      <c r="H701" s="72" t="s">
        <v>495</v>
      </c>
      <c r="I701" s="72" t="s">
        <v>208</v>
      </c>
      <c r="J701" s="74">
        <v>5000000</v>
      </c>
      <c r="K701" s="74">
        <v>6000000</v>
      </c>
      <c r="L701" s="74">
        <v>0</v>
      </c>
      <c r="M701" s="77">
        <v>0</v>
      </c>
    </row>
    <row r="702" spans="1:13" ht="24">
      <c r="A702" s="1"/>
      <c r="B702" s="1"/>
      <c r="C702" s="69" t="s">
        <v>5</v>
      </c>
      <c r="D702" s="70" t="s">
        <v>36</v>
      </c>
      <c r="E702" s="71" t="s">
        <v>37</v>
      </c>
      <c r="F702" s="70"/>
      <c r="G702" s="70" t="s">
        <v>494</v>
      </c>
      <c r="H702" s="72" t="s">
        <v>495</v>
      </c>
      <c r="I702" s="72" t="s">
        <v>209</v>
      </c>
      <c r="J702" s="74">
        <v>5000000</v>
      </c>
      <c r="K702" s="74">
        <v>6000000</v>
      </c>
      <c r="L702" s="74">
        <v>0</v>
      </c>
      <c r="M702" s="77">
        <v>0</v>
      </c>
    </row>
    <row r="703" spans="1:13" ht="24">
      <c r="A703" s="1"/>
      <c r="B703" s="1"/>
      <c r="C703" s="69"/>
      <c r="D703" s="70"/>
      <c r="E703" s="71"/>
      <c r="F703" s="70"/>
      <c r="G703" s="70"/>
      <c r="H703" s="78" t="s">
        <v>210</v>
      </c>
      <c r="I703" s="79"/>
      <c r="J703" s="80"/>
      <c r="K703" s="80">
        <v>1000000</v>
      </c>
      <c r="L703" s="80">
        <v>-6000000</v>
      </c>
      <c r="M703" s="81">
        <v>0</v>
      </c>
    </row>
    <row r="704" spans="1:13" ht="24">
      <c r="A704" s="1"/>
      <c r="B704" s="1"/>
      <c r="C704" s="69" t="s">
        <v>5</v>
      </c>
      <c r="D704" s="70" t="s">
        <v>36</v>
      </c>
      <c r="E704" s="71" t="s">
        <v>37</v>
      </c>
      <c r="F704" s="70"/>
      <c r="G704" s="70" t="s">
        <v>494</v>
      </c>
      <c r="H704" s="72" t="s">
        <v>495</v>
      </c>
      <c r="I704" s="73" t="s">
        <v>211</v>
      </c>
      <c r="J704" s="74">
        <v>1</v>
      </c>
      <c r="K704" s="74">
        <v>1</v>
      </c>
      <c r="L704" s="74">
        <v>1</v>
      </c>
      <c r="M704" s="77"/>
    </row>
    <row r="705" spans="1:13" ht="24">
      <c r="A705" s="1"/>
      <c r="B705" s="1"/>
      <c r="C705" s="69" t="s">
        <v>5</v>
      </c>
      <c r="D705" s="70" t="s">
        <v>36</v>
      </c>
      <c r="E705" s="71" t="s">
        <v>37</v>
      </c>
      <c r="F705" s="70"/>
      <c r="G705" s="70" t="s">
        <v>494</v>
      </c>
      <c r="H705" s="72" t="s">
        <v>495</v>
      </c>
      <c r="I705" s="72" t="s">
        <v>212</v>
      </c>
      <c r="J705" s="74">
        <v>5600000</v>
      </c>
      <c r="K705" s="74">
        <v>6000000</v>
      </c>
      <c r="L705" s="74">
        <v>0</v>
      </c>
      <c r="M705" s="77">
        <v>0</v>
      </c>
    </row>
    <row r="706" spans="1:13" ht="24">
      <c r="A706" s="1"/>
      <c r="B706" s="1"/>
      <c r="C706" s="69" t="s">
        <v>5</v>
      </c>
      <c r="D706" s="70" t="s">
        <v>36</v>
      </c>
      <c r="E706" s="71" t="s">
        <v>37</v>
      </c>
      <c r="F706" s="70"/>
      <c r="G706" s="70" t="s">
        <v>494</v>
      </c>
      <c r="H706" s="72" t="s">
        <v>495</v>
      </c>
      <c r="I706" s="72" t="s">
        <v>213</v>
      </c>
      <c r="J706" s="74">
        <v>5600000</v>
      </c>
      <c r="K706" s="74">
        <v>6000000</v>
      </c>
      <c r="L706" s="74">
        <v>0</v>
      </c>
      <c r="M706" s="77">
        <v>0</v>
      </c>
    </row>
    <row r="707" spans="1:13" ht="24">
      <c r="A707" s="1"/>
      <c r="B707" s="1"/>
      <c r="C707" s="69"/>
      <c r="D707" s="70"/>
      <c r="E707" s="71"/>
      <c r="F707" s="70"/>
      <c r="G707" s="70"/>
      <c r="H707" s="78" t="s">
        <v>214</v>
      </c>
      <c r="I707" s="79"/>
      <c r="J707" s="80"/>
      <c r="K707" s="80">
        <v>400000</v>
      </c>
      <c r="L707" s="80">
        <v>-6000000</v>
      </c>
      <c r="M707" s="81">
        <v>0</v>
      </c>
    </row>
    <row r="708" spans="1:13" ht="24">
      <c r="A708" s="1"/>
      <c r="B708" s="1"/>
      <c r="C708" s="69" t="s">
        <v>5</v>
      </c>
      <c r="D708" s="70" t="s">
        <v>36</v>
      </c>
      <c r="E708" s="71" t="s">
        <v>37</v>
      </c>
      <c r="F708" s="70"/>
      <c r="G708" s="70" t="s">
        <v>494</v>
      </c>
      <c r="H708" s="72" t="s">
        <v>495</v>
      </c>
      <c r="I708" s="73" t="s">
        <v>215</v>
      </c>
      <c r="J708" s="74"/>
      <c r="K708" s="74">
        <v>1</v>
      </c>
      <c r="L708" s="74"/>
      <c r="M708" s="77"/>
    </row>
    <row r="709" spans="1:13" ht="24">
      <c r="A709" s="1"/>
      <c r="B709" s="1"/>
      <c r="C709" s="69" t="s">
        <v>5</v>
      </c>
      <c r="D709" s="70" t="s">
        <v>36</v>
      </c>
      <c r="E709" s="71" t="s">
        <v>37</v>
      </c>
      <c r="F709" s="70"/>
      <c r="G709" s="70" t="s">
        <v>494</v>
      </c>
      <c r="H709" s="72" t="s">
        <v>495</v>
      </c>
      <c r="I709" s="72" t="s">
        <v>216</v>
      </c>
      <c r="J709" s="74">
        <v>5593196</v>
      </c>
      <c r="K709" s="74">
        <v>5907541</v>
      </c>
      <c r="L709" s="74">
        <v>0</v>
      </c>
      <c r="M709" s="77">
        <v>0</v>
      </c>
    </row>
    <row r="710" spans="1:13" ht="24">
      <c r="A710" s="1"/>
      <c r="B710" s="1"/>
      <c r="C710" s="69" t="s">
        <v>5</v>
      </c>
      <c r="D710" s="70" t="s">
        <v>36</v>
      </c>
      <c r="E710" s="71" t="s">
        <v>37</v>
      </c>
      <c r="F710" s="70"/>
      <c r="G710" s="70" t="s">
        <v>494</v>
      </c>
      <c r="H710" s="72" t="s">
        <v>495</v>
      </c>
      <c r="I710" s="72" t="s">
        <v>217</v>
      </c>
      <c r="J710" s="74">
        <v>5593196</v>
      </c>
      <c r="K710" s="74">
        <v>5907541</v>
      </c>
      <c r="L710" s="74">
        <v>0</v>
      </c>
      <c r="M710" s="77">
        <v>0</v>
      </c>
    </row>
    <row r="711" spans="1:13" ht="24">
      <c r="A711" s="1"/>
      <c r="B711" s="1"/>
      <c r="C711" s="69"/>
      <c r="D711" s="70"/>
      <c r="E711" s="71"/>
      <c r="F711" s="70"/>
      <c r="G711" s="70"/>
      <c r="H711" s="83" t="s">
        <v>218</v>
      </c>
      <c r="I711" s="84"/>
      <c r="J711" s="85"/>
      <c r="K711" s="85">
        <v>314345</v>
      </c>
      <c r="L711" s="85">
        <v>-5907541</v>
      </c>
      <c r="M711" s="86">
        <v>0</v>
      </c>
    </row>
    <row r="712" spans="1:13" ht="36">
      <c r="A712" s="1"/>
      <c r="B712" s="1"/>
      <c r="C712" s="69" t="s">
        <v>5</v>
      </c>
      <c r="D712" s="70" t="s">
        <v>36</v>
      </c>
      <c r="E712" s="71" t="s">
        <v>37</v>
      </c>
      <c r="F712" s="70"/>
      <c r="G712" s="70" t="s">
        <v>465</v>
      </c>
      <c r="H712" s="72" t="s">
        <v>487</v>
      </c>
      <c r="I712" s="73" t="s">
        <v>207</v>
      </c>
      <c r="J712" s="74">
        <v>2</v>
      </c>
      <c r="K712" s="74">
        <v>2</v>
      </c>
      <c r="L712" s="74">
        <v>2</v>
      </c>
      <c r="M712" s="77">
        <v>2</v>
      </c>
    </row>
    <row r="713" spans="1:13" ht="36">
      <c r="A713" s="1"/>
      <c r="B713" s="1"/>
      <c r="C713" s="69" t="s">
        <v>5</v>
      </c>
      <c r="D713" s="70" t="s">
        <v>36</v>
      </c>
      <c r="E713" s="71" t="s">
        <v>37</v>
      </c>
      <c r="F713" s="70"/>
      <c r="G713" s="70" t="s">
        <v>465</v>
      </c>
      <c r="H713" s="72" t="s">
        <v>487</v>
      </c>
      <c r="I713" s="72" t="s">
        <v>208</v>
      </c>
      <c r="J713" s="74">
        <v>5000000</v>
      </c>
      <c r="K713" s="74">
        <v>3500000</v>
      </c>
      <c r="L713" s="74">
        <v>3500000</v>
      </c>
      <c r="M713" s="77">
        <v>3500000</v>
      </c>
    </row>
    <row r="714" spans="1:13" ht="36">
      <c r="A714" s="1"/>
      <c r="B714" s="1"/>
      <c r="C714" s="69" t="s">
        <v>5</v>
      </c>
      <c r="D714" s="70" t="s">
        <v>36</v>
      </c>
      <c r="E714" s="71" t="s">
        <v>37</v>
      </c>
      <c r="F714" s="70"/>
      <c r="G714" s="70" t="s">
        <v>465</v>
      </c>
      <c r="H714" s="72" t="s">
        <v>487</v>
      </c>
      <c r="I714" s="72" t="s">
        <v>209</v>
      </c>
      <c r="J714" s="74">
        <v>2500000</v>
      </c>
      <c r="K714" s="74">
        <v>1750000</v>
      </c>
      <c r="L714" s="74">
        <v>1750000</v>
      </c>
      <c r="M714" s="77">
        <f>M713/M712</f>
        <v>1750000</v>
      </c>
    </row>
    <row r="715" spans="1:13" ht="24">
      <c r="A715" s="1"/>
      <c r="B715" s="1"/>
      <c r="C715" s="69"/>
      <c r="D715" s="70"/>
      <c r="E715" s="71"/>
      <c r="F715" s="70"/>
      <c r="G715" s="70"/>
      <c r="H715" s="78" t="s">
        <v>210</v>
      </c>
      <c r="I715" s="79"/>
      <c r="J715" s="80"/>
      <c r="K715" s="80">
        <v>-750000</v>
      </c>
      <c r="L715" s="80">
        <v>0</v>
      </c>
      <c r="M715" s="81">
        <f>M714-L714</f>
        <v>0</v>
      </c>
    </row>
    <row r="716" spans="1:13" ht="36">
      <c r="A716" s="1"/>
      <c r="B716" s="1"/>
      <c r="C716" s="69" t="s">
        <v>5</v>
      </c>
      <c r="D716" s="70" t="s">
        <v>36</v>
      </c>
      <c r="E716" s="71" t="s">
        <v>37</v>
      </c>
      <c r="F716" s="70"/>
      <c r="G716" s="70" t="s">
        <v>465</v>
      </c>
      <c r="H716" s="72" t="s">
        <v>487</v>
      </c>
      <c r="I716" s="73" t="s">
        <v>211</v>
      </c>
      <c r="J716" s="74">
        <v>2</v>
      </c>
      <c r="K716" s="74">
        <v>2</v>
      </c>
      <c r="L716" s="74">
        <v>2</v>
      </c>
      <c r="M716" s="77">
        <v>2</v>
      </c>
    </row>
    <row r="717" spans="1:13" ht="36">
      <c r="A717" s="1"/>
      <c r="B717" s="1"/>
      <c r="C717" s="69" t="s">
        <v>5</v>
      </c>
      <c r="D717" s="70" t="s">
        <v>36</v>
      </c>
      <c r="E717" s="71" t="s">
        <v>37</v>
      </c>
      <c r="F717" s="70"/>
      <c r="G717" s="70" t="s">
        <v>465</v>
      </c>
      <c r="H717" s="72" t="s">
        <v>487</v>
      </c>
      <c r="I717" s="72" t="s">
        <v>212</v>
      </c>
      <c r="J717" s="74">
        <v>5000000</v>
      </c>
      <c r="K717" s="74">
        <v>3472450</v>
      </c>
      <c r="L717" s="74">
        <v>3500000</v>
      </c>
      <c r="M717" s="77">
        <v>2500000</v>
      </c>
    </row>
    <row r="718" spans="1:13" ht="36">
      <c r="A718" s="1"/>
      <c r="B718" s="1"/>
      <c r="C718" s="69" t="s">
        <v>5</v>
      </c>
      <c r="D718" s="70" t="s">
        <v>36</v>
      </c>
      <c r="E718" s="71" t="s">
        <v>37</v>
      </c>
      <c r="F718" s="70"/>
      <c r="G718" s="70" t="s">
        <v>465</v>
      </c>
      <c r="H718" s="72" t="s">
        <v>487</v>
      </c>
      <c r="I718" s="72" t="s">
        <v>213</v>
      </c>
      <c r="J718" s="74">
        <v>2500000</v>
      </c>
      <c r="K718" s="74">
        <v>1736225</v>
      </c>
      <c r="L718" s="74">
        <v>1750000</v>
      </c>
      <c r="M718" s="77">
        <f>M717/M716</f>
        <v>1250000</v>
      </c>
    </row>
    <row r="719" spans="1:13" ht="24">
      <c r="A719" s="1"/>
      <c r="B719" s="1"/>
      <c r="C719" s="69"/>
      <c r="D719" s="70"/>
      <c r="E719" s="71"/>
      <c r="F719" s="70"/>
      <c r="G719" s="70"/>
      <c r="H719" s="78" t="s">
        <v>214</v>
      </c>
      <c r="I719" s="79"/>
      <c r="J719" s="80"/>
      <c r="K719" s="80">
        <v>-763775</v>
      </c>
      <c r="L719" s="80">
        <v>13775</v>
      </c>
      <c r="M719" s="81">
        <f>M718-L718</f>
        <v>-500000</v>
      </c>
    </row>
    <row r="720" spans="1:13" ht="36">
      <c r="A720" s="1"/>
      <c r="B720" s="1"/>
      <c r="C720" s="69" t="s">
        <v>5</v>
      </c>
      <c r="D720" s="70" t="s">
        <v>36</v>
      </c>
      <c r="E720" s="71" t="s">
        <v>37</v>
      </c>
      <c r="F720" s="70"/>
      <c r="G720" s="70" t="s">
        <v>465</v>
      </c>
      <c r="H720" s="72" t="s">
        <v>487</v>
      </c>
      <c r="I720" s="73" t="s">
        <v>215</v>
      </c>
      <c r="J720" s="74">
        <v>2</v>
      </c>
      <c r="K720" s="74">
        <v>2</v>
      </c>
      <c r="L720" s="74">
        <v>2</v>
      </c>
      <c r="M720" s="77">
        <v>2</v>
      </c>
    </row>
    <row r="721" spans="1:13" ht="36">
      <c r="A721" s="1"/>
      <c r="B721" s="1"/>
      <c r="C721" s="69" t="s">
        <v>5</v>
      </c>
      <c r="D721" s="70" t="s">
        <v>36</v>
      </c>
      <c r="E721" s="71" t="s">
        <v>37</v>
      </c>
      <c r="F721" s="70"/>
      <c r="G721" s="70" t="s">
        <v>465</v>
      </c>
      <c r="H721" s="72" t="s">
        <v>487</v>
      </c>
      <c r="I721" s="72" t="s">
        <v>216</v>
      </c>
      <c r="J721" s="74">
        <v>4998630</v>
      </c>
      <c r="K721" s="74">
        <v>3471950</v>
      </c>
      <c r="L721" s="74">
        <v>3499112</v>
      </c>
      <c r="M721" s="77">
        <v>2422559</v>
      </c>
    </row>
    <row r="722" spans="1:13" ht="36">
      <c r="A722" s="1"/>
      <c r="B722" s="1"/>
      <c r="C722" s="69" t="s">
        <v>5</v>
      </c>
      <c r="D722" s="70" t="s">
        <v>36</v>
      </c>
      <c r="E722" s="71" t="s">
        <v>37</v>
      </c>
      <c r="F722" s="70"/>
      <c r="G722" s="70" t="s">
        <v>465</v>
      </c>
      <c r="H722" s="72" t="s">
        <v>487</v>
      </c>
      <c r="I722" s="72" t="s">
        <v>217</v>
      </c>
      <c r="J722" s="74">
        <v>2499315</v>
      </c>
      <c r="K722" s="74">
        <v>1735975</v>
      </c>
      <c r="L722" s="74">
        <v>1749556</v>
      </c>
      <c r="M722" s="77">
        <f>M721/M720</f>
        <v>1211279.5</v>
      </c>
    </row>
    <row r="723" spans="1:13" ht="24">
      <c r="A723" s="1"/>
      <c r="B723" s="1"/>
      <c r="C723" s="69"/>
      <c r="D723" s="70"/>
      <c r="E723" s="71"/>
      <c r="F723" s="70"/>
      <c r="G723" s="70"/>
      <c r="H723" s="83" t="s">
        <v>218</v>
      </c>
      <c r="I723" s="84"/>
      <c r="J723" s="85"/>
      <c r="K723" s="85">
        <v>-763340</v>
      </c>
      <c r="L723" s="85">
        <v>13581</v>
      </c>
      <c r="M723" s="86">
        <v>-1654193</v>
      </c>
    </row>
    <row r="724" spans="1:13">
      <c r="A724" s="1"/>
      <c r="B724" s="1"/>
      <c r="C724" s="69" t="s">
        <v>5</v>
      </c>
      <c r="D724" s="70" t="s">
        <v>36</v>
      </c>
      <c r="E724" s="71" t="s">
        <v>37</v>
      </c>
      <c r="F724" s="70"/>
      <c r="G724" s="70" t="s">
        <v>467</v>
      </c>
      <c r="H724" s="72" t="s">
        <v>468</v>
      </c>
      <c r="I724" s="73" t="s">
        <v>207</v>
      </c>
      <c r="J724" s="74">
        <v>5000</v>
      </c>
      <c r="K724" s="74">
        <v>5000</v>
      </c>
      <c r="L724" s="74">
        <v>5000</v>
      </c>
      <c r="M724" s="77">
        <v>5000</v>
      </c>
    </row>
    <row r="725" spans="1:13">
      <c r="A725" s="1"/>
      <c r="B725" s="1"/>
      <c r="C725" s="69" t="s">
        <v>5</v>
      </c>
      <c r="D725" s="70" t="s">
        <v>36</v>
      </c>
      <c r="E725" s="71" t="s">
        <v>37</v>
      </c>
      <c r="F725" s="70"/>
      <c r="G725" s="70" t="s">
        <v>467</v>
      </c>
      <c r="H725" s="72" t="s">
        <v>468</v>
      </c>
      <c r="I725" s="72" t="s">
        <v>208</v>
      </c>
      <c r="J725" s="74">
        <v>8000000</v>
      </c>
      <c r="K725" s="74">
        <v>8000000</v>
      </c>
      <c r="L725" s="74">
        <v>13000000</v>
      </c>
      <c r="M725" s="77">
        <v>11000000</v>
      </c>
    </row>
    <row r="726" spans="1:13">
      <c r="A726" s="1"/>
      <c r="B726" s="1"/>
      <c r="C726" s="69" t="s">
        <v>5</v>
      </c>
      <c r="D726" s="70" t="s">
        <v>36</v>
      </c>
      <c r="E726" s="71" t="s">
        <v>37</v>
      </c>
      <c r="F726" s="70"/>
      <c r="G726" s="70" t="s">
        <v>467</v>
      </c>
      <c r="H726" s="72" t="s">
        <v>468</v>
      </c>
      <c r="I726" s="72" t="s">
        <v>209</v>
      </c>
      <c r="J726" s="74">
        <v>1600</v>
      </c>
      <c r="K726" s="74">
        <v>1600</v>
      </c>
      <c r="L726" s="74">
        <v>2600</v>
      </c>
      <c r="M726" s="77">
        <f>M725/M724</f>
        <v>2200</v>
      </c>
    </row>
    <row r="727" spans="1:13" ht="24">
      <c r="A727" s="1"/>
      <c r="B727" s="1"/>
      <c r="C727" s="69"/>
      <c r="D727" s="70"/>
      <c r="E727" s="71"/>
      <c r="F727" s="70"/>
      <c r="G727" s="70"/>
      <c r="H727" s="78" t="s">
        <v>210</v>
      </c>
      <c r="I727" s="79"/>
      <c r="J727" s="80"/>
      <c r="K727" s="80">
        <v>0</v>
      </c>
      <c r="L727" s="80">
        <v>1000</v>
      </c>
      <c r="M727" s="81">
        <f>M726-L726</f>
        <v>-400</v>
      </c>
    </row>
    <row r="728" spans="1:13">
      <c r="A728" s="1"/>
      <c r="B728" s="1"/>
      <c r="C728" s="69" t="s">
        <v>5</v>
      </c>
      <c r="D728" s="70" t="s">
        <v>36</v>
      </c>
      <c r="E728" s="71" t="s">
        <v>37</v>
      </c>
      <c r="F728" s="70"/>
      <c r="G728" s="70" t="s">
        <v>467</v>
      </c>
      <c r="H728" s="72" t="s">
        <v>468</v>
      </c>
      <c r="I728" s="73" t="s">
        <v>211</v>
      </c>
      <c r="J728" s="74">
        <v>5000</v>
      </c>
      <c r="K728" s="74">
        <v>5000</v>
      </c>
      <c r="L728" s="74">
        <v>5000</v>
      </c>
      <c r="M728" s="77">
        <v>4700</v>
      </c>
    </row>
    <row r="729" spans="1:13">
      <c r="A729" s="1"/>
      <c r="B729" s="1"/>
      <c r="C729" s="69" t="s">
        <v>5</v>
      </c>
      <c r="D729" s="70" t="s">
        <v>36</v>
      </c>
      <c r="E729" s="71" t="s">
        <v>37</v>
      </c>
      <c r="F729" s="70"/>
      <c r="G729" s="70" t="s">
        <v>467</v>
      </c>
      <c r="H729" s="72" t="s">
        <v>468</v>
      </c>
      <c r="I729" s="72" t="s">
        <v>212</v>
      </c>
      <c r="J729" s="74">
        <v>7400000</v>
      </c>
      <c r="K729" s="74">
        <v>8000000</v>
      </c>
      <c r="L729" s="74">
        <v>13000000</v>
      </c>
      <c r="M729" s="77">
        <v>10000000</v>
      </c>
    </row>
    <row r="730" spans="1:13">
      <c r="A730" s="1"/>
      <c r="B730" s="1"/>
      <c r="C730" s="69" t="s">
        <v>5</v>
      </c>
      <c r="D730" s="70" t="s">
        <v>36</v>
      </c>
      <c r="E730" s="71" t="s">
        <v>37</v>
      </c>
      <c r="F730" s="70"/>
      <c r="G730" s="70" t="s">
        <v>467</v>
      </c>
      <c r="H730" s="72" t="s">
        <v>468</v>
      </c>
      <c r="I730" s="72" t="s">
        <v>213</v>
      </c>
      <c r="J730" s="74">
        <v>1480</v>
      </c>
      <c r="K730" s="74">
        <v>1600</v>
      </c>
      <c r="L730" s="74">
        <v>2600</v>
      </c>
      <c r="M730" s="77">
        <f>M729/M728</f>
        <v>2127.6595744680849</v>
      </c>
    </row>
    <row r="731" spans="1:13" ht="24">
      <c r="A731" s="1"/>
      <c r="B731" s="1"/>
      <c r="C731" s="69"/>
      <c r="D731" s="70"/>
      <c r="E731" s="71"/>
      <c r="F731" s="70"/>
      <c r="G731" s="70"/>
      <c r="H731" s="78" t="s">
        <v>214</v>
      </c>
      <c r="I731" s="79"/>
      <c r="J731" s="80"/>
      <c r="K731" s="80">
        <v>120</v>
      </c>
      <c r="L731" s="80">
        <v>1000</v>
      </c>
      <c r="M731" s="81">
        <f>M730-L730</f>
        <v>-472.34042553191512</v>
      </c>
    </row>
    <row r="732" spans="1:13">
      <c r="A732" s="1"/>
      <c r="B732" s="1"/>
      <c r="C732" s="69" t="s">
        <v>5</v>
      </c>
      <c r="D732" s="70" t="s">
        <v>36</v>
      </c>
      <c r="E732" s="71" t="s">
        <v>37</v>
      </c>
      <c r="F732" s="70"/>
      <c r="G732" s="70" t="s">
        <v>467</v>
      </c>
      <c r="H732" s="72" t="s">
        <v>468</v>
      </c>
      <c r="I732" s="73" t="s">
        <v>215</v>
      </c>
      <c r="J732" s="74">
        <v>1600</v>
      </c>
      <c r="K732" s="74">
        <v>5000</v>
      </c>
      <c r="L732" s="74">
        <v>4972</v>
      </c>
      <c r="M732" s="77">
        <v>4650</v>
      </c>
    </row>
    <row r="733" spans="1:13">
      <c r="A733" s="1"/>
      <c r="B733" s="1"/>
      <c r="C733" s="69" t="s">
        <v>5</v>
      </c>
      <c r="D733" s="70" t="s">
        <v>36</v>
      </c>
      <c r="E733" s="71" t="s">
        <v>37</v>
      </c>
      <c r="F733" s="70"/>
      <c r="G733" s="70" t="s">
        <v>467</v>
      </c>
      <c r="H733" s="72" t="s">
        <v>468</v>
      </c>
      <c r="I733" s="72" t="s">
        <v>216</v>
      </c>
      <c r="J733" s="74">
        <v>7368541</v>
      </c>
      <c r="K733" s="74">
        <v>7956414</v>
      </c>
      <c r="L733" s="74">
        <v>12834447</v>
      </c>
      <c r="M733" s="77">
        <v>9988484</v>
      </c>
    </row>
    <row r="734" spans="1:13">
      <c r="A734" s="1"/>
      <c r="B734" s="1"/>
      <c r="C734" s="69" t="s">
        <v>5</v>
      </c>
      <c r="D734" s="70" t="s">
        <v>36</v>
      </c>
      <c r="E734" s="71" t="s">
        <v>37</v>
      </c>
      <c r="F734" s="70"/>
      <c r="G734" s="70" t="s">
        <v>467</v>
      </c>
      <c r="H734" s="72" t="s">
        <v>468</v>
      </c>
      <c r="I734" s="72" t="s">
        <v>217</v>
      </c>
      <c r="J734" s="74">
        <v>4605</v>
      </c>
      <c r="K734" s="74">
        <v>1591</v>
      </c>
      <c r="L734" s="74">
        <v>2581</v>
      </c>
      <c r="M734" s="77">
        <f>M733/M732</f>
        <v>2148.0610752688171</v>
      </c>
    </row>
    <row r="735" spans="1:13" ht="24">
      <c r="A735" s="1"/>
      <c r="B735" s="1"/>
      <c r="C735" s="69"/>
      <c r="D735" s="70"/>
      <c r="E735" s="71"/>
      <c r="F735" s="70"/>
      <c r="G735" s="70"/>
      <c r="H735" s="83" t="s">
        <v>218</v>
      </c>
      <c r="I735" s="84"/>
      <c r="J735" s="85"/>
      <c r="K735" s="85">
        <v>-3014</v>
      </c>
      <c r="L735" s="85">
        <v>990</v>
      </c>
      <c r="M735" s="86">
        <f>M734-L734</f>
        <v>-432.93892473118285</v>
      </c>
    </row>
    <row r="736" spans="1:13">
      <c r="A736" s="1"/>
      <c r="B736" s="1"/>
      <c r="C736" s="69" t="s">
        <v>5</v>
      </c>
      <c r="D736" s="70" t="s">
        <v>36</v>
      </c>
      <c r="E736" s="71" t="s">
        <v>37</v>
      </c>
      <c r="F736" s="70"/>
      <c r="G736" s="70" t="s">
        <v>496</v>
      </c>
      <c r="H736" s="72" t="s">
        <v>497</v>
      </c>
      <c r="I736" s="73" t="s">
        <v>207</v>
      </c>
      <c r="J736" s="74">
        <v>1</v>
      </c>
      <c r="K736" s="74"/>
      <c r="L736" s="74">
        <v>0</v>
      </c>
      <c r="M736" s="77"/>
    </row>
    <row r="737" spans="1:13">
      <c r="A737" s="1"/>
      <c r="B737" s="1"/>
      <c r="C737" s="69" t="s">
        <v>5</v>
      </c>
      <c r="D737" s="70" t="s">
        <v>36</v>
      </c>
      <c r="E737" s="71" t="s">
        <v>37</v>
      </c>
      <c r="F737" s="70"/>
      <c r="G737" s="70" t="s">
        <v>496</v>
      </c>
      <c r="H737" s="72" t="s">
        <v>497</v>
      </c>
      <c r="I737" s="72" t="s">
        <v>208</v>
      </c>
      <c r="J737" s="74">
        <v>37638455</v>
      </c>
      <c r="K737" s="74">
        <v>0</v>
      </c>
      <c r="L737" s="74">
        <v>0</v>
      </c>
      <c r="M737" s="77">
        <v>0</v>
      </c>
    </row>
    <row r="738" spans="1:13">
      <c r="A738" s="1"/>
      <c r="B738" s="1"/>
      <c r="C738" s="69" t="s">
        <v>5</v>
      </c>
      <c r="D738" s="70" t="s">
        <v>36</v>
      </c>
      <c r="E738" s="71" t="s">
        <v>37</v>
      </c>
      <c r="F738" s="70"/>
      <c r="G738" s="70" t="s">
        <v>496</v>
      </c>
      <c r="H738" s="72" t="s">
        <v>497</v>
      </c>
      <c r="I738" s="72" t="s">
        <v>209</v>
      </c>
      <c r="J738" s="74">
        <v>37638455</v>
      </c>
      <c r="K738" s="74">
        <v>0</v>
      </c>
      <c r="L738" s="74"/>
      <c r="M738" s="77">
        <v>0</v>
      </c>
    </row>
    <row r="739" spans="1:13" ht="24">
      <c r="A739" s="1"/>
      <c r="B739" s="1"/>
      <c r="C739" s="69"/>
      <c r="D739" s="70"/>
      <c r="E739" s="71"/>
      <c r="F739" s="70"/>
      <c r="G739" s="70"/>
      <c r="H739" s="78" t="s">
        <v>210</v>
      </c>
      <c r="I739" s="79"/>
      <c r="J739" s="80"/>
      <c r="K739" s="80">
        <v>-37638455</v>
      </c>
      <c r="L739" s="80"/>
      <c r="M739" s="81"/>
    </row>
    <row r="740" spans="1:13">
      <c r="A740" s="1"/>
      <c r="B740" s="1"/>
      <c r="C740" s="69" t="s">
        <v>5</v>
      </c>
      <c r="D740" s="70" t="s">
        <v>36</v>
      </c>
      <c r="E740" s="71" t="s">
        <v>37</v>
      </c>
      <c r="F740" s="70"/>
      <c r="G740" s="70" t="s">
        <v>496</v>
      </c>
      <c r="H740" s="72" t="s">
        <v>497</v>
      </c>
      <c r="I740" s="73" t="s">
        <v>211</v>
      </c>
      <c r="J740" s="74">
        <v>1</v>
      </c>
      <c r="K740" s="74"/>
      <c r="L740" s="74">
        <v>0</v>
      </c>
      <c r="M740" s="77"/>
    </row>
    <row r="741" spans="1:13">
      <c r="A741" s="1"/>
      <c r="B741" s="1"/>
      <c r="C741" s="69" t="s">
        <v>5</v>
      </c>
      <c r="D741" s="70" t="s">
        <v>36</v>
      </c>
      <c r="E741" s="71" t="s">
        <v>37</v>
      </c>
      <c r="F741" s="70"/>
      <c r="G741" s="70" t="s">
        <v>496</v>
      </c>
      <c r="H741" s="72" t="s">
        <v>497</v>
      </c>
      <c r="I741" s="72" t="s">
        <v>212</v>
      </c>
      <c r="J741" s="74">
        <v>37638455</v>
      </c>
      <c r="K741" s="74">
        <v>0</v>
      </c>
      <c r="L741" s="74">
        <v>0</v>
      </c>
      <c r="M741" s="77">
        <v>0</v>
      </c>
    </row>
    <row r="742" spans="1:13">
      <c r="A742" s="1"/>
      <c r="B742" s="1"/>
      <c r="C742" s="69" t="s">
        <v>5</v>
      </c>
      <c r="D742" s="70" t="s">
        <v>36</v>
      </c>
      <c r="E742" s="71" t="s">
        <v>37</v>
      </c>
      <c r="F742" s="70"/>
      <c r="G742" s="70" t="s">
        <v>496</v>
      </c>
      <c r="H742" s="72" t="s">
        <v>497</v>
      </c>
      <c r="I742" s="72" t="s">
        <v>213</v>
      </c>
      <c r="J742" s="74">
        <v>37638455</v>
      </c>
      <c r="K742" s="74">
        <v>0</v>
      </c>
      <c r="L742" s="74"/>
      <c r="M742" s="77">
        <v>0</v>
      </c>
    </row>
    <row r="743" spans="1:13" ht="24">
      <c r="A743" s="1"/>
      <c r="B743" s="1"/>
      <c r="C743" s="69"/>
      <c r="D743" s="70"/>
      <c r="E743" s="71"/>
      <c r="F743" s="70"/>
      <c r="G743" s="70"/>
      <c r="H743" s="78" t="s">
        <v>214</v>
      </c>
      <c r="I743" s="79"/>
      <c r="J743" s="80"/>
      <c r="K743" s="80">
        <v>-37638455</v>
      </c>
      <c r="L743" s="80"/>
      <c r="M743" s="81"/>
    </row>
    <row r="744" spans="1:13">
      <c r="A744" s="1"/>
      <c r="B744" s="1"/>
      <c r="C744" s="69" t="s">
        <v>5</v>
      </c>
      <c r="D744" s="70" t="s">
        <v>36</v>
      </c>
      <c r="E744" s="71" t="s">
        <v>37</v>
      </c>
      <c r="F744" s="70"/>
      <c r="G744" s="70" t="s">
        <v>496</v>
      </c>
      <c r="H744" s="72" t="s">
        <v>497</v>
      </c>
      <c r="I744" s="73" t="s">
        <v>215</v>
      </c>
      <c r="J744" s="74">
        <v>1</v>
      </c>
      <c r="K744" s="74"/>
      <c r="L744" s="74"/>
      <c r="M744" s="77"/>
    </row>
    <row r="745" spans="1:13">
      <c r="A745" s="1"/>
      <c r="B745" s="1"/>
      <c r="C745" s="69" t="s">
        <v>5</v>
      </c>
      <c r="D745" s="70" t="s">
        <v>36</v>
      </c>
      <c r="E745" s="71" t="s">
        <v>37</v>
      </c>
      <c r="F745" s="70"/>
      <c r="G745" s="70" t="s">
        <v>496</v>
      </c>
      <c r="H745" s="72" t="s">
        <v>497</v>
      </c>
      <c r="I745" s="72" t="s">
        <v>216</v>
      </c>
      <c r="J745" s="74">
        <v>37471760</v>
      </c>
      <c r="K745" s="74">
        <v>0</v>
      </c>
      <c r="L745" s="74">
        <v>0</v>
      </c>
      <c r="M745" s="77">
        <v>0</v>
      </c>
    </row>
    <row r="746" spans="1:13">
      <c r="A746" s="1"/>
      <c r="B746" s="1"/>
      <c r="C746" s="69" t="s">
        <v>5</v>
      </c>
      <c r="D746" s="70" t="s">
        <v>36</v>
      </c>
      <c r="E746" s="71" t="s">
        <v>37</v>
      </c>
      <c r="F746" s="70"/>
      <c r="G746" s="70" t="s">
        <v>496</v>
      </c>
      <c r="H746" s="72" t="s">
        <v>497</v>
      </c>
      <c r="I746" s="72" t="s">
        <v>217</v>
      </c>
      <c r="J746" s="74">
        <v>37471760</v>
      </c>
      <c r="K746" s="74">
        <v>0</v>
      </c>
      <c r="L746" s="74">
        <v>0</v>
      </c>
      <c r="M746" s="77">
        <v>0</v>
      </c>
    </row>
    <row r="747" spans="1:13" ht="24">
      <c r="A747" s="1"/>
      <c r="B747" s="1"/>
      <c r="C747" s="69"/>
      <c r="D747" s="70"/>
      <c r="E747" s="71"/>
      <c r="F747" s="70"/>
      <c r="G747" s="70"/>
      <c r="H747" s="83" t="s">
        <v>218</v>
      </c>
      <c r="I747" s="84"/>
      <c r="J747" s="85"/>
      <c r="K747" s="85">
        <v>-37471760</v>
      </c>
      <c r="L747" s="85">
        <v>0</v>
      </c>
      <c r="M747" s="86">
        <v>0</v>
      </c>
    </row>
    <row r="748" spans="1:13" ht="24">
      <c r="A748" s="1"/>
      <c r="B748" s="1"/>
      <c r="C748" s="69" t="s">
        <v>5</v>
      </c>
      <c r="D748" s="70" t="s">
        <v>36</v>
      </c>
      <c r="E748" s="71" t="s">
        <v>37</v>
      </c>
      <c r="F748" s="70"/>
      <c r="G748" s="70" t="s">
        <v>498</v>
      </c>
      <c r="H748" s="72" t="s">
        <v>499</v>
      </c>
      <c r="I748" s="73" t="s">
        <v>207</v>
      </c>
      <c r="J748" s="74">
        <v>1</v>
      </c>
      <c r="K748" s="74">
        <v>1</v>
      </c>
      <c r="L748" s="74">
        <v>0</v>
      </c>
      <c r="M748" s="77"/>
    </row>
    <row r="749" spans="1:13" ht="24">
      <c r="A749" s="1"/>
      <c r="B749" s="1"/>
      <c r="C749" s="69" t="s">
        <v>5</v>
      </c>
      <c r="D749" s="70" t="s">
        <v>36</v>
      </c>
      <c r="E749" s="71" t="s">
        <v>37</v>
      </c>
      <c r="F749" s="70"/>
      <c r="G749" s="70" t="s">
        <v>498</v>
      </c>
      <c r="H749" s="72" t="s">
        <v>499</v>
      </c>
      <c r="I749" s="72" t="s">
        <v>208</v>
      </c>
      <c r="J749" s="74">
        <v>48361545</v>
      </c>
      <c r="K749" s="74">
        <v>96450000</v>
      </c>
      <c r="L749" s="74">
        <v>0</v>
      </c>
      <c r="M749" s="77">
        <v>0</v>
      </c>
    </row>
    <row r="750" spans="1:13" ht="24">
      <c r="A750" s="1"/>
      <c r="B750" s="1"/>
      <c r="C750" s="69" t="s">
        <v>5</v>
      </c>
      <c r="D750" s="70" t="s">
        <v>36</v>
      </c>
      <c r="E750" s="71" t="s">
        <v>37</v>
      </c>
      <c r="F750" s="70"/>
      <c r="G750" s="70" t="s">
        <v>498</v>
      </c>
      <c r="H750" s="72" t="s">
        <v>499</v>
      </c>
      <c r="I750" s="72" t="s">
        <v>209</v>
      </c>
      <c r="J750" s="74">
        <v>48361545</v>
      </c>
      <c r="K750" s="74">
        <v>96450000</v>
      </c>
      <c r="L750" s="74"/>
      <c r="M750" s="77">
        <v>0</v>
      </c>
    </row>
    <row r="751" spans="1:13" ht="24">
      <c r="A751" s="1"/>
      <c r="B751" s="1"/>
      <c r="C751" s="69"/>
      <c r="D751" s="70"/>
      <c r="E751" s="71"/>
      <c r="F751" s="70"/>
      <c r="G751" s="70"/>
      <c r="H751" s="78" t="s">
        <v>210</v>
      </c>
      <c r="I751" s="79"/>
      <c r="J751" s="80"/>
      <c r="K751" s="80">
        <v>48088455</v>
      </c>
      <c r="L751" s="80"/>
      <c r="M751" s="81"/>
    </row>
    <row r="752" spans="1:13" ht="24">
      <c r="A752" s="1"/>
      <c r="B752" s="1"/>
      <c r="C752" s="69" t="s">
        <v>5</v>
      </c>
      <c r="D752" s="70" t="s">
        <v>36</v>
      </c>
      <c r="E752" s="71" t="s">
        <v>37</v>
      </c>
      <c r="F752" s="70"/>
      <c r="G752" s="70" t="s">
        <v>498</v>
      </c>
      <c r="H752" s="72" t="s">
        <v>499</v>
      </c>
      <c r="I752" s="73" t="s">
        <v>211</v>
      </c>
      <c r="J752" s="74">
        <v>1</v>
      </c>
      <c r="K752" s="74">
        <v>1</v>
      </c>
      <c r="L752" s="74">
        <v>0</v>
      </c>
      <c r="M752" s="77"/>
    </row>
    <row r="753" spans="1:13" ht="24">
      <c r="A753" s="1"/>
      <c r="B753" s="1"/>
      <c r="C753" s="69" t="s">
        <v>5</v>
      </c>
      <c r="D753" s="70" t="s">
        <v>36</v>
      </c>
      <c r="E753" s="71" t="s">
        <v>37</v>
      </c>
      <c r="F753" s="70"/>
      <c r="G753" s="70" t="s">
        <v>498</v>
      </c>
      <c r="H753" s="72" t="s">
        <v>499</v>
      </c>
      <c r="I753" s="72" t="s">
        <v>212</v>
      </c>
      <c r="J753" s="74">
        <v>68495545</v>
      </c>
      <c r="K753" s="74">
        <v>108450000</v>
      </c>
      <c r="L753" s="74">
        <v>0</v>
      </c>
      <c r="M753" s="77">
        <v>0</v>
      </c>
    </row>
    <row r="754" spans="1:13" ht="24">
      <c r="A754" s="1"/>
      <c r="B754" s="1"/>
      <c r="C754" s="69" t="s">
        <v>5</v>
      </c>
      <c r="D754" s="70" t="s">
        <v>36</v>
      </c>
      <c r="E754" s="71" t="s">
        <v>37</v>
      </c>
      <c r="F754" s="70"/>
      <c r="G754" s="70" t="s">
        <v>498</v>
      </c>
      <c r="H754" s="72" t="s">
        <v>499</v>
      </c>
      <c r="I754" s="72" t="s">
        <v>213</v>
      </c>
      <c r="J754" s="74">
        <v>68495545</v>
      </c>
      <c r="K754" s="74">
        <v>108450000</v>
      </c>
      <c r="L754" s="74"/>
      <c r="M754" s="77">
        <v>0</v>
      </c>
    </row>
    <row r="755" spans="1:13" ht="24">
      <c r="A755" s="1"/>
      <c r="B755" s="1"/>
      <c r="C755" s="69"/>
      <c r="D755" s="70"/>
      <c r="E755" s="71"/>
      <c r="F755" s="70"/>
      <c r="G755" s="70"/>
      <c r="H755" s="78" t="s">
        <v>214</v>
      </c>
      <c r="I755" s="79"/>
      <c r="J755" s="80"/>
      <c r="K755" s="80">
        <v>39954455</v>
      </c>
      <c r="L755" s="80"/>
      <c r="M755" s="81"/>
    </row>
    <row r="756" spans="1:13" ht="24">
      <c r="A756" s="1"/>
      <c r="B756" s="1"/>
      <c r="C756" s="69" t="s">
        <v>5</v>
      </c>
      <c r="D756" s="70" t="s">
        <v>36</v>
      </c>
      <c r="E756" s="71" t="s">
        <v>37</v>
      </c>
      <c r="F756" s="70"/>
      <c r="G756" s="70" t="s">
        <v>498</v>
      </c>
      <c r="H756" s="72" t="s">
        <v>499</v>
      </c>
      <c r="I756" s="73" t="s">
        <v>215</v>
      </c>
      <c r="J756" s="74">
        <v>1</v>
      </c>
      <c r="K756" s="74">
        <v>1</v>
      </c>
      <c r="L756" s="74"/>
      <c r="M756" s="77"/>
    </row>
    <row r="757" spans="1:13" ht="24">
      <c r="A757" s="1"/>
      <c r="B757" s="1"/>
      <c r="C757" s="69" t="s">
        <v>5</v>
      </c>
      <c r="D757" s="70" t="s">
        <v>36</v>
      </c>
      <c r="E757" s="71" t="s">
        <v>37</v>
      </c>
      <c r="F757" s="70"/>
      <c r="G757" s="70" t="s">
        <v>498</v>
      </c>
      <c r="H757" s="72" t="s">
        <v>499</v>
      </c>
      <c r="I757" s="72" t="s">
        <v>216</v>
      </c>
      <c r="J757" s="74">
        <v>68495543</v>
      </c>
      <c r="K757" s="74">
        <v>108328265</v>
      </c>
      <c r="L757" s="74">
        <v>0</v>
      </c>
      <c r="M757" s="77">
        <v>0</v>
      </c>
    </row>
    <row r="758" spans="1:13" ht="24">
      <c r="A758" s="1"/>
      <c r="B758" s="1"/>
      <c r="C758" s="69" t="s">
        <v>5</v>
      </c>
      <c r="D758" s="70" t="s">
        <v>36</v>
      </c>
      <c r="E758" s="71" t="s">
        <v>37</v>
      </c>
      <c r="F758" s="70"/>
      <c r="G758" s="70" t="s">
        <v>498</v>
      </c>
      <c r="H758" s="72" t="s">
        <v>499</v>
      </c>
      <c r="I758" s="72" t="s">
        <v>217</v>
      </c>
      <c r="J758" s="74">
        <v>68495543</v>
      </c>
      <c r="K758" s="74">
        <v>108328265</v>
      </c>
      <c r="L758" s="74">
        <v>0</v>
      </c>
      <c r="M758" s="77">
        <v>0</v>
      </c>
    </row>
    <row r="759" spans="1:13" ht="24">
      <c r="A759" s="1"/>
      <c r="B759" s="1"/>
      <c r="C759" s="69"/>
      <c r="D759" s="70"/>
      <c r="E759" s="71"/>
      <c r="F759" s="70"/>
      <c r="G759" s="70"/>
      <c r="H759" s="83" t="s">
        <v>218</v>
      </c>
      <c r="I759" s="84"/>
      <c r="J759" s="85"/>
      <c r="K759" s="85">
        <v>39832722</v>
      </c>
      <c r="L759" s="85">
        <v>-108328265</v>
      </c>
      <c r="M759" s="86">
        <v>0</v>
      </c>
    </row>
    <row r="760" spans="1:13">
      <c r="A760" s="1"/>
      <c r="B760" s="1"/>
      <c r="C760" s="69" t="s">
        <v>5</v>
      </c>
      <c r="D760" s="70" t="s">
        <v>36</v>
      </c>
      <c r="E760" s="71" t="s">
        <v>37</v>
      </c>
      <c r="F760" s="70"/>
      <c r="G760" s="70" t="s">
        <v>500</v>
      </c>
      <c r="H760" s="72" t="s">
        <v>501</v>
      </c>
      <c r="I760" s="73" t="s">
        <v>207</v>
      </c>
      <c r="J760" s="74">
        <v>0</v>
      </c>
      <c r="K760" s="74"/>
      <c r="L760" s="74">
        <v>0</v>
      </c>
      <c r="M760" s="77"/>
    </row>
    <row r="761" spans="1:13">
      <c r="A761" s="1"/>
      <c r="B761" s="1"/>
      <c r="C761" s="69" t="s">
        <v>5</v>
      </c>
      <c r="D761" s="70" t="s">
        <v>36</v>
      </c>
      <c r="E761" s="71" t="s">
        <v>37</v>
      </c>
      <c r="F761" s="70"/>
      <c r="G761" s="70" t="s">
        <v>500</v>
      </c>
      <c r="H761" s="72" t="s">
        <v>501</v>
      </c>
      <c r="I761" s="72" t="s">
        <v>208</v>
      </c>
      <c r="J761" s="74">
        <v>61482000</v>
      </c>
      <c r="K761" s="74">
        <v>0</v>
      </c>
      <c r="L761" s="74">
        <v>0</v>
      </c>
      <c r="M761" s="77">
        <v>0</v>
      </c>
    </row>
    <row r="762" spans="1:13">
      <c r="A762" s="1"/>
      <c r="B762" s="1"/>
      <c r="C762" s="69" t="s">
        <v>5</v>
      </c>
      <c r="D762" s="70" t="s">
        <v>36</v>
      </c>
      <c r="E762" s="71" t="s">
        <v>37</v>
      </c>
      <c r="F762" s="70"/>
      <c r="G762" s="70" t="s">
        <v>500</v>
      </c>
      <c r="H762" s="72" t="s">
        <v>501</v>
      </c>
      <c r="I762" s="72" t="s">
        <v>209</v>
      </c>
      <c r="J762" s="74"/>
      <c r="K762" s="74">
        <v>0</v>
      </c>
      <c r="L762" s="74"/>
      <c r="M762" s="77">
        <v>0</v>
      </c>
    </row>
    <row r="763" spans="1:13" ht="24">
      <c r="A763" s="1"/>
      <c r="B763" s="1"/>
      <c r="C763" s="69"/>
      <c r="D763" s="70"/>
      <c r="E763" s="71"/>
      <c r="F763" s="70"/>
      <c r="G763" s="70"/>
      <c r="H763" s="78" t="s">
        <v>210</v>
      </c>
      <c r="I763" s="79"/>
      <c r="J763" s="80"/>
      <c r="K763" s="80"/>
      <c r="L763" s="80"/>
      <c r="M763" s="81"/>
    </row>
    <row r="764" spans="1:13">
      <c r="A764" s="1"/>
      <c r="B764" s="1"/>
      <c r="C764" s="69" t="s">
        <v>5</v>
      </c>
      <c r="D764" s="70" t="s">
        <v>36</v>
      </c>
      <c r="E764" s="71" t="s">
        <v>37</v>
      </c>
      <c r="F764" s="70"/>
      <c r="G764" s="70" t="s">
        <v>500</v>
      </c>
      <c r="H764" s="72" t="s">
        <v>501</v>
      </c>
      <c r="I764" s="73" t="s">
        <v>211</v>
      </c>
      <c r="J764" s="74">
        <v>0</v>
      </c>
      <c r="K764" s="74">
        <v>0</v>
      </c>
      <c r="L764" s="74">
        <v>0</v>
      </c>
      <c r="M764" s="77"/>
    </row>
    <row r="765" spans="1:13">
      <c r="A765" s="1"/>
      <c r="B765" s="1"/>
      <c r="C765" s="69" t="s">
        <v>5</v>
      </c>
      <c r="D765" s="70" t="s">
        <v>36</v>
      </c>
      <c r="E765" s="71" t="s">
        <v>37</v>
      </c>
      <c r="F765" s="70"/>
      <c r="G765" s="70" t="s">
        <v>500</v>
      </c>
      <c r="H765" s="72" t="s">
        <v>501</v>
      </c>
      <c r="I765" s="72" t="s">
        <v>212</v>
      </c>
      <c r="J765" s="74">
        <v>0</v>
      </c>
      <c r="K765" s="74">
        <v>31260610</v>
      </c>
      <c r="L765" s="74">
        <v>0</v>
      </c>
      <c r="M765" s="77">
        <v>0</v>
      </c>
    </row>
    <row r="766" spans="1:13">
      <c r="A766" s="1"/>
      <c r="B766" s="1"/>
      <c r="C766" s="69" t="s">
        <v>5</v>
      </c>
      <c r="D766" s="70" t="s">
        <v>36</v>
      </c>
      <c r="E766" s="71" t="s">
        <v>37</v>
      </c>
      <c r="F766" s="70"/>
      <c r="G766" s="70" t="s">
        <v>500</v>
      </c>
      <c r="H766" s="72" t="s">
        <v>501</v>
      </c>
      <c r="I766" s="72" t="s">
        <v>213</v>
      </c>
      <c r="J766" s="74"/>
      <c r="K766" s="74"/>
      <c r="L766" s="74"/>
      <c r="M766" s="77">
        <v>0</v>
      </c>
    </row>
    <row r="767" spans="1:13" ht="24">
      <c r="A767" s="1"/>
      <c r="B767" s="1"/>
      <c r="C767" s="69"/>
      <c r="D767" s="70"/>
      <c r="E767" s="71"/>
      <c r="F767" s="70"/>
      <c r="G767" s="70"/>
      <c r="H767" s="78" t="s">
        <v>214</v>
      </c>
      <c r="I767" s="79"/>
      <c r="J767" s="80"/>
      <c r="K767" s="80"/>
      <c r="L767" s="80"/>
      <c r="M767" s="81"/>
    </row>
    <row r="768" spans="1:13">
      <c r="A768" s="1"/>
      <c r="B768" s="1"/>
      <c r="C768" s="69" t="s">
        <v>5</v>
      </c>
      <c r="D768" s="70" t="s">
        <v>36</v>
      </c>
      <c r="E768" s="71" t="s">
        <v>37</v>
      </c>
      <c r="F768" s="70"/>
      <c r="G768" s="70" t="s">
        <v>500</v>
      </c>
      <c r="H768" s="72" t="s">
        <v>501</v>
      </c>
      <c r="I768" s="73" t="s">
        <v>215</v>
      </c>
      <c r="J768" s="74"/>
      <c r="K768" s="74"/>
      <c r="L768" s="74"/>
      <c r="M768" s="77"/>
    </row>
    <row r="769" spans="1:13">
      <c r="A769" s="1"/>
      <c r="B769" s="1"/>
      <c r="C769" s="69" t="s">
        <v>5</v>
      </c>
      <c r="D769" s="70" t="s">
        <v>36</v>
      </c>
      <c r="E769" s="71" t="s">
        <v>37</v>
      </c>
      <c r="F769" s="70"/>
      <c r="G769" s="70" t="s">
        <v>500</v>
      </c>
      <c r="H769" s="72" t="s">
        <v>501</v>
      </c>
      <c r="I769" s="72" t="s">
        <v>216</v>
      </c>
      <c r="J769" s="74">
        <v>0</v>
      </c>
      <c r="K769" s="74">
        <v>31260610</v>
      </c>
      <c r="L769" s="74">
        <v>0</v>
      </c>
      <c r="M769" s="77">
        <v>0</v>
      </c>
    </row>
    <row r="770" spans="1:13">
      <c r="A770" s="1"/>
      <c r="B770" s="1"/>
      <c r="C770" s="69" t="s">
        <v>5</v>
      </c>
      <c r="D770" s="70" t="s">
        <v>36</v>
      </c>
      <c r="E770" s="71" t="s">
        <v>37</v>
      </c>
      <c r="F770" s="70"/>
      <c r="G770" s="70" t="s">
        <v>500</v>
      </c>
      <c r="H770" s="72" t="s">
        <v>501</v>
      </c>
      <c r="I770" s="72" t="s">
        <v>217</v>
      </c>
      <c r="J770" s="74">
        <v>0</v>
      </c>
      <c r="K770" s="74">
        <v>31260610</v>
      </c>
      <c r="L770" s="74">
        <v>0</v>
      </c>
      <c r="M770" s="77">
        <v>0</v>
      </c>
    </row>
    <row r="771" spans="1:13" ht="24">
      <c r="A771" s="1"/>
      <c r="B771" s="1"/>
      <c r="C771" s="69"/>
      <c r="D771" s="70"/>
      <c r="E771" s="71"/>
      <c r="F771" s="70"/>
      <c r="G771" s="70"/>
      <c r="H771" s="83" t="s">
        <v>218</v>
      </c>
      <c r="I771" s="84"/>
      <c r="J771" s="85"/>
      <c r="K771" s="85">
        <v>31260610</v>
      </c>
      <c r="L771" s="85">
        <v>-31260610</v>
      </c>
      <c r="M771" s="86">
        <v>0</v>
      </c>
    </row>
    <row r="772" spans="1:13" ht="24">
      <c r="A772" s="1"/>
      <c r="B772" s="1"/>
      <c r="C772" s="69" t="s">
        <v>5</v>
      </c>
      <c r="D772" s="70" t="s">
        <v>36</v>
      </c>
      <c r="E772" s="71" t="s">
        <v>37</v>
      </c>
      <c r="F772" s="70"/>
      <c r="G772" s="70" t="s">
        <v>483</v>
      </c>
      <c r="H772" s="72" t="s">
        <v>484</v>
      </c>
      <c r="I772" s="73" t="s">
        <v>207</v>
      </c>
      <c r="J772" s="74">
        <v>1</v>
      </c>
      <c r="K772" s="74">
        <v>1</v>
      </c>
      <c r="L772" s="74">
        <v>1</v>
      </c>
      <c r="M772" s="77">
        <v>1</v>
      </c>
    </row>
    <row r="773" spans="1:13" ht="24">
      <c r="A773" s="1"/>
      <c r="B773" s="1"/>
      <c r="C773" s="69" t="s">
        <v>5</v>
      </c>
      <c r="D773" s="70" t="s">
        <v>36</v>
      </c>
      <c r="E773" s="71" t="s">
        <v>37</v>
      </c>
      <c r="F773" s="70"/>
      <c r="G773" s="70" t="s">
        <v>483</v>
      </c>
      <c r="H773" s="72" t="s">
        <v>484</v>
      </c>
      <c r="I773" s="72" t="s">
        <v>208</v>
      </c>
      <c r="J773" s="74">
        <v>300000000</v>
      </c>
      <c r="K773" s="74">
        <v>169423000</v>
      </c>
      <c r="L773" s="74">
        <v>160943000</v>
      </c>
      <c r="M773" s="77">
        <v>204315000</v>
      </c>
    </row>
    <row r="774" spans="1:13" ht="24">
      <c r="A774" s="1"/>
      <c r="B774" s="1"/>
      <c r="C774" s="69" t="s">
        <v>5</v>
      </c>
      <c r="D774" s="70" t="s">
        <v>36</v>
      </c>
      <c r="E774" s="71" t="s">
        <v>37</v>
      </c>
      <c r="F774" s="70"/>
      <c r="G774" s="70" t="s">
        <v>483</v>
      </c>
      <c r="H774" s="72" t="s">
        <v>484</v>
      </c>
      <c r="I774" s="72" t="s">
        <v>209</v>
      </c>
      <c r="J774" s="74">
        <v>300000000</v>
      </c>
      <c r="K774" s="74">
        <v>169423000</v>
      </c>
      <c r="L774" s="74">
        <v>160943000</v>
      </c>
      <c r="M774" s="77">
        <v>204315000</v>
      </c>
    </row>
    <row r="775" spans="1:13" ht="24">
      <c r="A775" s="1"/>
      <c r="B775" s="1"/>
      <c r="C775" s="69"/>
      <c r="D775" s="70"/>
      <c r="E775" s="71"/>
      <c r="F775" s="70"/>
      <c r="G775" s="70"/>
      <c r="H775" s="78" t="s">
        <v>210</v>
      </c>
      <c r="I775" s="79"/>
      <c r="J775" s="80"/>
      <c r="K775" s="80">
        <v>-130577000</v>
      </c>
      <c r="L775" s="80">
        <v>-8480000</v>
      </c>
      <c r="M775" s="81">
        <v>43372000</v>
      </c>
    </row>
    <row r="776" spans="1:13" ht="24">
      <c r="A776" s="1"/>
      <c r="B776" s="1"/>
      <c r="C776" s="69" t="s">
        <v>5</v>
      </c>
      <c r="D776" s="70" t="s">
        <v>36</v>
      </c>
      <c r="E776" s="71" t="s">
        <v>37</v>
      </c>
      <c r="F776" s="70"/>
      <c r="G776" s="70" t="s">
        <v>483</v>
      </c>
      <c r="H776" s="72" t="s">
        <v>484</v>
      </c>
      <c r="I776" s="73" t="s">
        <v>211</v>
      </c>
      <c r="J776" s="74">
        <v>1</v>
      </c>
      <c r="K776" s="74">
        <v>1</v>
      </c>
      <c r="L776" s="74">
        <v>1</v>
      </c>
      <c r="M776" s="77">
        <v>0</v>
      </c>
    </row>
    <row r="777" spans="1:13" ht="24">
      <c r="A777" s="1"/>
      <c r="B777" s="1"/>
      <c r="C777" s="69" t="s">
        <v>5</v>
      </c>
      <c r="D777" s="70" t="s">
        <v>36</v>
      </c>
      <c r="E777" s="71" t="s">
        <v>37</v>
      </c>
      <c r="F777" s="70"/>
      <c r="G777" s="70" t="s">
        <v>483</v>
      </c>
      <c r="H777" s="72" t="s">
        <v>484</v>
      </c>
      <c r="I777" s="72" t="s">
        <v>212</v>
      </c>
      <c r="J777" s="74">
        <v>0</v>
      </c>
      <c r="K777" s="74">
        <v>0</v>
      </c>
      <c r="L777" s="74">
        <v>0</v>
      </c>
      <c r="M777" s="77">
        <v>0</v>
      </c>
    </row>
    <row r="778" spans="1:13" ht="24">
      <c r="A778" s="1"/>
      <c r="B778" s="1"/>
      <c r="C778" s="69" t="s">
        <v>5</v>
      </c>
      <c r="D778" s="70" t="s">
        <v>36</v>
      </c>
      <c r="E778" s="71" t="s">
        <v>37</v>
      </c>
      <c r="F778" s="70"/>
      <c r="G778" s="70" t="s">
        <v>483</v>
      </c>
      <c r="H778" s="72" t="s">
        <v>484</v>
      </c>
      <c r="I778" s="72" t="s">
        <v>213</v>
      </c>
      <c r="J778" s="74">
        <v>0</v>
      </c>
      <c r="K778" s="74">
        <v>0</v>
      </c>
      <c r="L778" s="74">
        <v>0</v>
      </c>
      <c r="M778" s="77">
        <v>0</v>
      </c>
    </row>
    <row r="779" spans="1:13" ht="24">
      <c r="A779" s="1"/>
      <c r="B779" s="1"/>
      <c r="C779" s="69"/>
      <c r="D779" s="70"/>
      <c r="E779" s="71"/>
      <c r="F779" s="70"/>
      <c r="G779" s="70"/>
      <c r="H779" s="78" t="s">
        <v>214</v>
      </c>
      <c r="I779" s="79"/>
      <c r="J779" s="80"/>
      <c r="K779" s="80">
        <v>0</v>
      </c>
      <c r="L779" s="80">
        <v>0</v>
      </c>
      <c r="M779" s="81">
        <v>0</v>
      </c>
    </row>
    <row r="780" spans="1:13" ht="24">
      <c r="A780" s="1"/>
      <c r="B780" s="1"/>
      <c r="C780" s="69" t="s">
        <v>5</v>
      </c>
      <c r="D780" s="70" t="s">
        <v>36</v>
      </c>
      <c r="E780" s="71" t="s">
        <v>37</v>
      </c>
      <c r="F780" s="70"/>
      <c r="G780" s="70" t="s">
        <v>483</v>
      </c>
      <c r="H780" s="72" t="s">
        <v>484</v>
      </c>
      <c r="I780" s="73" t="s">
        <v>215</v>
      </c>
      <c r="J780" s="74"/>
      <c r="K780" s="74">
        <v>0</v>
      </c>
      <c r="L780" s="74">
        <v>0</v>
      </c>
      <c r="M780" s="77">
        <v>0</v>
      </c>
    </row>
    <row r="781" spans="1:13" ht="24">
      <c r="A781" s="1"/>
      <c r="B781" s="1"/>
      <c r="C781" s="69" t="s">
        <v>5</v>
      </c>
      <c r="D781" s="70" t="s">
        <v>36</v>
      </c>
      <c r="E781" s="71" t="s">
        <v>37</v>
      </c>
      <c r="F781" s="70"/>
      <c r="G781" s="70" t="s">
        <v>483</v>
      </c>
      <c r="H781" s="72" t="s">
        <v>484</v>
      </c>
      <c r="I781" s="72" t="s">
        <v>216</v>
      </c>
      <c r="J781" s="74">
        <v>0</v>
      </c>
      <c r="K781" s="74">
        <v>0</v>
      </c>
      <c r="L781" s="74">
        <v>0</v>
      </c>
      <c r="M781" s="77">
        <v>0</v>
      </c>
    </row>
    <row r="782" spans="1:13" ht="24">
      <c r="A782" s="1"/>
      <c r="B782" s="1"/>
      <c r="C782" s="69" t="s">
        <v>5</v>
      </c>
      <c r="D782" s="70" t="s">
        <v>36</v>
      </c>
      <c r="E782" s="71" t="s">
        <v>37</v>
      </c>
      <c r="F782" s="70"/>
      <c r="G782" s="70" t="s">
        <v>483</v>
      </c>
      <c r="H782" s="72" t="s">
        <v>484</v>
      </c>
      <c r="I782" s="72" t="s">
        <v>217</v>
      </c>
      <c r="J782" s="74">
        <v>0</v>
      </c>
      <c r="K782" s="74"/>
      <c r="L782" s="74">
        <v>0</v>
      </c>
      <c r="M782" s="77">
        <v>0</v>
      </c>
    </row>
    <row r="783" spans="1:13" ht="24">
      <c r="A783" s="1"/>
      <c r="B783" s="1"/>
      <c r="C783" s="69"/>
      <c r="D783" s="70"/>
      <c r="E783" s="71"/>
      <c r="F783" s="70"/>
      <c r="G783" s="70"/>
      <c r="H783" s="83" t="s">
        <v>218</v>
      </c>
      <c r="I783" s="84"/>
      <c r="J783" s="85"/>
      <c r="K783" s="85"/>
      <c r="L783" s="85"/>
      <c r="M783" s="86">
        <v>0</v>
      </c>
    </row>
    <row r="784" spans="1:13">
      <c r="A784" s="1"/>
      <c r="B784" s="1"/>
      <c r="C784" s="69" t="s">
        <v>5</v>
      </c>
      <c r="D784" s="70" t="s">
        <v>36</v>
      </c>
      <c r="E784" s="71" t="s">
        <v>37</v>
      </c>
      <c r="F784" s="70"/>
      <c r="G784" s="70" t="s">
        <v>469</v>
      </c>
      <c r="H784" s="72" t="s">
        <v>470</v>
      </c>
      <c r="I784" s="73" t="s">
        <v>207</v>
      </c>
      <c r="J784" s="74"/>
      <c r="K784" s="74"/>
      <c r="L784" s="74">
        <v>0</v>
      </c>
      <c r="M784" s="77">
        <v>1</v>
      </c>
    </row>
    <row r="785" spans="1:13">
      <c r="A785" s="1"/>
      <c r="B785" s="1"/>
      <c r="C785" s="69" t="s">
        <v>5</v>
      </c>
      <c r="D785" s="70" t="s">
        <v>36</v>
      </c>
      <c r="E785" s="71" t="s">
        <v>37</v>
      </c>
      <c r="F785" s="70"/>
      <c r="G785" s="70" t="s">
        <v>469</v>
      </c>
      <c r="H785" s="72" t="s">
        <v>470</v>
      </c>
      <c r="I785" s="72" t="s">
        <v>208</v>
      </c>
      <c r="J785" s="74">
        <v>0</v>
      </c>
      <c r="K785" s="74">
        <v>0</v>
      </c>
      <c r="L785" s="74">
        <v>0</v>
      </c>
      <c r="M785" s="77">
        <v>8620000</v>
      </c>
    </row>
    <row r="786" spans="1:13">
      <c r="A786" s="1"/>
      <c r="B786" s="1"/>
      <c r="C786" s="69" t="s">
        <v>5</v>
      </c>
      <c r="D786" s="70" t="s">
        <v>36</v>
      </c>
      <c r="E786" s="71" t="s">
        <v>37</v>
      </c>
      <c r="F786" s="70"/>
      <c r="G786" s="70" t="s">
        <v>469</v>
      </c>
      <c r="H786" s="72" t="s">
        <v>470</v>
      </c>
      <c r="I786" s="72" t="s">
        <v>209</v>
      </c>
      <c r="J786" s="74">
        <v>0</v>
      </c>
      <c r="K786" s="74">
        <v>0</v>
      </c>
      <c r="L786" s="74"/>
      <c r="M786" s="77">
        <v>8620000</v>
      </c>
    </row>
    <row r="787" spans="1:13" ht="24">
      <c r="A787" s="1"/>
      <c r="B787" s="1"/>
      <c r="C787" s="69"/>
      <c r="D787" s="70"/>
      <c r="E787" s="71"/>
      <c r="F787" s="70"/>
      <c r="G787" s="70"/>
      <c r="H787" s="78" t="s">
        <v>210</v>
      </c>
      <c r="I787" s="79"/>
      <c r="J787" s="80"/>
      <c r="K787" s="80">
        <v>0</v>
      </c>
      <c r="L787" s="80"/>
      <c r="M787" s="81">
        <v>0</v>
      </c>
    </row>
    <row r="788" spans="1:13">
      <c r="A788" s="1"/>
      <c r="B788" s="1"/>
      <c r="C788" s="69" t="s">
        <v>5</v>
      </c>
      <c r="D788" s="70" t="s">
        <v>36</v>
      </c>
      <c r="E788" s="71" t="s">
        <v>37</v>
      </c>
      <c r="F788" s="70"/>
      <c r="G788" s="70" t="s">
        <v>469</v>
      </c>
      <c r="H788" s="72" t="s">
        <v>470</v>
      </c>
      <c r="I788" s="73" t="s">
        <v>211</v>
      </c>
      <c r="J788" s="74"/>
      <c r="K788" s="74"/>
      <c r="L788" s="74">
        <v>0</v>
      </c>
      <c r="M788" s="77">
        <v>1</v>
      </c>
    </row>
    <row r="789" spans="1:13">
      <c r="A789" s="1"/>
      <c r="B789" s="1"/>
      <c r="C789" s="69" t="s">
        <v>5</v>
      </c>
      <c r="D789" s="70" t="s">
        <v>36</v>
      </c>
      <c r="E789" s="71" t="s">
        <v>37</v>
      </c>
      <c r="F789" s="70"/>
      <c r="G789" s="70" t="s">
        <v>469</v>
      </c>
      <c r="H789" s="72" t="s">
        <v>470</v>
      </c>
      <c r="I789" s="72" t="s">
        <v>212</v>
      </c>
      <c r="J789" s="74">
        <v>0</v>
      </c>
      <c r="K789" s="74">
        <v>0</v>
      </c>
      <c r="L789" s="74">
        <v>0</v>
      </c>
      <c r="M789" s="77">
        <v>8620000</v>
      </c>
    </row>
    <row r="790" spans="1:13">
      <c r="A790" s="1"/>
      <c r="B790" s="1"/>
      <c r="C790" s="69" t="s">
        <v>5</v>
      </c>
      <c r="D790" s="70" t="s">
        <v>36</v>
      </c>
      <c r="E790" s="71" t="s">
        <v>37</v>
      </c>
      <c r="F790" s="70"/>
      <c r="G790" s="70" t="s">
        <v>469</v>
      </c>
      <c r="H790" s="72" t="s">
        <v>470</v>
      </c>
      <c r="I790" s="72" t="s">
        <v>213</v>
      </c>
      <c r="J790" s="74">
        <v>0</v>
      </c>
      <c r="K790" s="74">
        <v>0</v>
      </c>
      <c r="L790" s="74"/>
      <c r="M790" s="77">
        <v>8620000</v>
      </c>
    </row>
    <row r="791" spans="1:13" ht="24">
      <c r="A791" s="1"/>
      <c r="B791" s="1"/>
      <c r="C791" s="69"/>
      <c r="D791" s="70"/>
      <c r="E791" s="71"/>
      <c r="F791" s="70"/>
      <c r="G791" s="70"/>
      <c r="H791" s="78" t="s">
        <v>214</v>
      </c>
      <c r="I791" s="79"/>
      <c r="J791" s="80"/>
      <c r="K791" s="80">
        <v>0</v>
      </c>
      <c r="L791" s="80"/>
      <c r="M791" s="81">
        <v>0</v>
      </c>
    </row>
    <row r="792" spans="1:13">
      <c r="A792" s="1"/>
      <c r="B792" s="1"/>
      <c r="C792" s="69" t="s">
        <v>5</v>
      </c>
      <c r="D792" s="70" t="s">
        <v>36</v>
      </c>
      <c r="E792" s="71" t="s">
        <v>37</v>
      </c>
      <c r="F792" s="70"/>
      <c r="G792" s="70" t="s">
        <v>469</v>
      </c>
      <c r="H792" s="72" t="s">
        <v>470</v>
      </c>
      <c r="I792" s="73" t="s">
        <v>215</v>
      </c>
      <c r="J792" s="74"/>
      <c r="K792" s="74"/>
      <c r="L792" s="74"/>
      <c r="M792" s="77">
        <v>0</v>
      </c>
    </row>
    <row r="793" spans="1:13">
      <c r="A793" s="1"/>
      <c r="B793" s="1"/>
      <c r="C793" s="69" t="s">
        <v>5</v>
      </c>
      <c r="D793" s="70" t="s">
        <v>36</v>
      </c>
      <c r="E793" s="71" t="s">
        <v>37</v>
      </c>
      <c r="F793" s="70"/>
      <c r="G793" s="70" t="s">
        <v>469</v>
      </c>
      <c r="H793" s="72" t="s">
        <v>470</v>
      </c>
      <c r="I793" s="72" t="s">
        <v>216</v>
      </c>
      <c r="J793" s="74">
        <v>0</v>
      </c>
      <c r="K793" s="74">
        <v>0</v>
      </c>
      <c r="L793" s="74">
        <v>0</v>
      </c>
      <c r="M793" s="77">
        <v>98570</v>
      </c>
    </row>
    <row r="794" spans="1:13">
      <c r="A794" s="1"/>
      <c r="B794" s="1"/>
      <c r="C794" s="69" t="s">
        <v>5</v>
      </c>
      <c r="D794" s="70" t="s">
        <v>36</v>
      </c>
      <c r="E794" s="71" t="s">
        <v>37</v>
      </c>
      <c r="F794" s="70"/>
      <c r="G794" s="70" t="s">
        <v>469</v>
      </c>
      <c r="H794" s="72" t="s">
        <v>470</v>
      </c>
      <c r="I794" s="72" t="s">
        <v>217</v>
      </c>
      <c r="J794" s="74">
        <v>0</v>
      </c>
      <c r="K794" s="74">
        <v>0</v>
      </c>
      <c r="L794" s="74">
        <v>0</v>
      </c>
      <c r="M794" s="77">
        <f>M792/M793</f>
        <v>0</v>
      </c>
    </row>
    <row r="795" spans="1:13" ht="24">
      <c r="A795" s="1"/>
      <c r="B795" s="1"/>
      <c r="C795" s="69"/>
      <c r="D795" s="70"/>
      <c r="E795" s="71"/>
      <c r="F795" s="70"/>
      <c r="G795" s="70"/>
      <c r="H795" s="83" t="s">
        <v>218</v>
      </c>
      <c r="I795" s="84"/>
      <c r="J795" s="85"/>
      <c r="K795" s="85">
        <v>0</v>
      </c>
      <c r="L795" s="85">
        <v>0</v>
      </c>
      <c r="M795" s="86">
        <v>0</v>
      </c>
    </row>
    <row r="796" spans="1:13" ht="48">
      <c r="A796" s="1"/>
      <c r="B796" s="1"/>
      <c r="C796" s="69" t="s">
        <v>5</v>
      </c>
      <c r="D796" s="70" t="s">
        <v>36</v>
      </c>
      <c r="E796" s="71" t="s">
        <v>37</v>
      </c>
      <c r="F796" s="70"/>
      <c r="G796" s="70" t="s">
        <v>502</v>
      </c>
      <c r="H796" s="72" t="s">
        <v>503</v>
      </c>
      <c r="I796" s="73" t="s">
        <v>207</v>
      </c>
      <c r="J796" s="74">
        <v>1</v>
      </c>
      <c r="K796" s="74">
        <v>0</v>
      </c>
      <c r="L796" s="74">
        <v>0</v>
      </c>
      <c r="M796" s="77">
        <v>0</v>
      </c>
    </row>
    <row r="797" spans="1:13" ht="48">
      <c r="A797" s="1"/>
      <c r="B797" s="1"/>
      <c r="C797" s="69" t="s">
        <v>5</v>
      </c>
      <c r="D797" s="70" t="s">
        <v>36</v>
      </c>
      <c r="E797" s="71" t="s">
        <v>37</v>
      </c>
      <c r="F797" s="70"/>
      <c r="G797" s="70" t="s">
        <v>502</v>
      </c>
      <c r="H797" s="72" t="s">
        <v>503</v>
      </c>
      <c r="I797" s="72" t="s">
        <v>208</v>
      </c>
      <c r="J797" s="74">
        <v>10786000</v>
      </c>
      <c r="K797" s="74">
        <v>0</v>
      </c>
      <c r="L797" s="74">
        <v>0</v>
      </c>
      <c r="M797" s="77">
        <v>0</v>
      </c>
    </row>
    <row r="798" spans="1:13" ht="48">
      <c r="A798" s="1"/>
      <c r="B798" s="1"/>
      <c r="C798" s="69" t="s">
        <v>5</v>
      </c>
      <c r="D798" s="70" t="s">
        <v>36</v>
      </c>
      <c r="E798" s="71" t="s">
        <v>37</v>
      </c>
      <c r="F798" s="70"/>
      <c r="G798" s="70" t="s">
        <v>502</v>
      </c>
      <c r="H798" s="72" t="s">
        <v>503</v>
      </c>
      <c r="I798" s="72" t="s">
        <v>209</v>
      </c>
      <c r="J798" s="74">
        <v>10786000</v>
      </c>
      <c r="K798" s="74"/>
      <c r="L798" s="74"/>
      <c r="M798" s="77">
        <v>0</v>
      </c>
    </row>
    <row r="799" spans="1:13" ht="24">
      <c r="A799" s="1"/>
      <c r="B799" s="1"/>
      <c r="C799" s="69"/>
      <c r="D799" s="70"/>
      <c r="E799" s="71"/>
      <c r="F799" s="70"/>
      <c r="G799" s="70"/>
      <c r="H799" s="78" t="s">
        <v>210</v>
      </c>
      <c r="I799" s="79"/>
      <c r="J799" s="80"/>
      <c r="K799" s="80"/>
      <c r="L799" s="80"/>
      <c r="M799" s="81"/>
    </row>
    <row r="800" spans="1:13" ht="48">
      <c r="A800" s="1"/>
      <c r="B800" s="1"/>
      <c r="C800" s="69" t="s">
        <v>5</v>
      </c>
      <c r="D800" s="70" t="s">
        <v>36</v>
      </c>
      <c r="E800" s="71" t="s">
        <v>37</v>
      </c>
      <c r="F800" s="70"/>
      <c r="G800" s="70" t="s">
        <v>502</v>
      </c>
      <c r="H800" s="72" t="s">
        <v>503</v>
      </c>
      <c r="I800" s="73" t="s">
        <v>211</v>
      </c>
      <c r="J800" s="74">
        <v>1</v>
      </c>
      <c r="K800" s="74">
        <v>0</v>
      </c>
      <c r="L800" s="74">
        <v>0</v>
      </c>
      <c r="M800" s="77">
        <v>0</v>
      </c>
    </row>
    <row r="801" spans="1:13" ht="48">
      <c r="A801" s="1"/>
      <c r="B801" s="1"/>
      <c r="C801" s="69" t="s">
        <v>5</v>
      </c>
      <c r="D801" s="70" t="s">
        <v>36</v>
      </c>
      <c r="E801" s="71" t="s">
        <v>37</v>
      </c>
      <c r="F801" s="70"/>
      <c r="G801" s="70" t="s">
        <v>502</v>
      </c>
      <c r="H801" s="72" t="s">
        <v>503</v>
      </c>
      <c r="I801" s="72" t="s">
        <v>212</v>
      </c>
      <c r="J801" s="74">
        <v>7516000</v>
      </c>
      <c r="K801" s="74">
        <v>0</v>
      </c>
      <c r="L801" s="74">
        <v>0</v>
      </c>
      <c r="M801" s="77">
        <v>0</v>
      </c>
    </row>
    <row r="802" spans="1:13" ht="48">
      <c r="A802" s="1"/>
      <c r="B802" s="1"/>
      <c r="C802" s="69" t="s">
        <v>5</v>
      </c>
      <c r="D802" s="70" t="s">
        <v>36</v>
      </c>
      <c r="E802" s="71" t="s">
        <v>37</v>
      </c>
      <c r="F802" s="70"/>
      <c r="G802" s="70" t="s">
        <v>502</v>
      </c>
      <c r="H802" s="72" t="s">
        <v>503</v>
      </c>
      <c r="I802" s="72" t="s">
        <v>213</v>
      </c>
      <c r="J802" s="74">
        <v>7516000</v>
      </c>
      <c r="K802" s="74"/>
      <c r="L802" s="74"/>
      <c r="M802" s="77">
        <v>0</v>
      </c>
    </row>
    <row r="803" spans="1:13" ht="24">
      <c r="A803" s="1"/>
      <c r="B803" s="1"/>
      <c r="C803" s="69"/>
      <c r="D803" s="70"/>
      <c r="E803" s="71"/>
      <c r="F803" s="70"/>
      <c r="G803" s="70"/>
      <c r="H803" s="78" t="s">
        <v>214</v>
      </c>
      <c r="I803" s="79"/>
      <c r="J803" s="80"/>
      <c r="K803" s="80"/>
      <c r="L803" s="80"/>
      <c r="M803" s="81"/>
    </row>
    <row r="804" spans="1:13" ht="48">
      <c r="A804" s="1"/>
      <c r="B804" s="1"/>
      <c r="C804" s="69" t="s">
        <v>5</v>
      </c>
      <c r="D804" s="70" t="s">
        <v>36</v>
      </c>
      <c r="E804" s="71" t="s">
        <v>37</v>
      </c>
      <c r="F804" s="70"/>
      <c r="G804" s="70" t="s">
        <v>502</v>
      </c>
      <c r="H804" s="72" t="s">
        <v>503</v>
      </c>
      <c r="I804" s="73" t="s">
        <v>215</v>
      </c>
      <c r="J804" s="74"/>
      <c r="K804" s="74"/>
      <c r="L804" s="74"/>
      <c r="M804" s="77"/>
    </row>
    <row r="805" spans="1:13" ht="48">
      <c r="A805" s="1"/>
      <c r="B805" s="1"/>
      <c r="C805" s="69" t="s">
        <v>5</v>
      </c>
      <c r="D805" s="70" t="s">
        <v>36</v>
      </c>
      <c r="E805" s="71" t="s">
        <v>37</v>
      </c>
      <c r="F805" s="70"/>
      <c r="G805" s="70" t="s">
        <v>502</v>
      </c>
      <c r="H805" s="72" t="s">
        <v>503</v>
      </c>
      <c r="I805" s="72" t="s">
        <v>216</v>
      </c>
      <c r="J805" s="74">
        <v>6736500</v>
      </c>
      <c r="K805" s="74">
        <v>0</v>
      </c>
      <c r="L805" s="74">
        <v>0</v>
      </c>
      <c r="M805" s="77">
        <v>0</v>
      </c>
    </row>
    <row r="806" spans="1:13" ht="48">
      <c r="A806" s="1"/>
      <c r="B806" s="1"/>
      <c r="C806" s="69" t="s">
        <v>5</v>
      </c>
      <c r="D806" s="70" t="s">
        <v>36</v>
      </c>
      <c r="E806" s="71" t="s">
        <v>37</v>
      </c>
      <c r="F806" s="70"/>
      <c r="G806" s="70" t="s">
        <v>502</v>
      </c>
      <c r="H806" s="72" t="s">
        <v>503</v>
      </c>
      <c r="I806" s="72" t="s">
        <v>217</v>
      </c>
      <c r="J806" s="74">
        <v>6736500</v>
      </c>
      <c r="K806" s="74">
        <v>0</v>
      </c>
      <c r="L806" s="74">
        <v>0</v>
      </c>
      <c r="M806" s="77">
        <v>0</v>
      </c>
    </row>
    <row r="807" spans="1:13" ht="24">
      <c r="A807" s="1"/>
      <c r="B807" s="1"/>
      <c r="C807" s="69"/>
      <c r="D807" s="70"/>
      <c r="E807" s="71"/>
      <c r="F807" s="70"/>
      <c r="G807" s="70"/>
      <c r="H807" s="83" t="s">
        <v>218</v>
      </c>
      <c r="I807" s="84"/>
      <c r="J807" s="85"/>
      <c r="K807" s="85">
        <v>-6736500</v>
      </c>
      <c r="L807" s="85">
        <v>0</v>
      </c>
      <c r="M807" s="86">
        <v>0</v>
      </c>
    </row>
    <row r="808" spans="1:13" ht="36">
      <c r="A808" s="1"/>
      <c r="B808" s="1"/>
      <c r="C808" s="69" t="s">
        <v>5</v>
      </c>
      <c r="D808" s="70" t="s">
        <v>36</v>
      </c>
      <c r="E808" s="71" t="s">
        <v>37</v>
      </c>
      <c r="F808" s="70"/>
      <c r="G808" s="70" t="s">
        <v>504</v>
      </c>
      <c r="H808" s="72" t="s">
        <v>505</v>
      </c>
      <c r="I808" s="73" t="s">
        <v>207</v>
      </c>
      <c r="J808" s="74">
        <v>1</v>
      </c>
      <c r="K808" s="74">
        <v>1</v>
      </c>
      <c r="L808" s="74">
        <v>0</v>
      </c>
      <c r="M808" s="77"/>
    </row>
    <row r="809" spans="1:13" ht="36">
      <c r="A809" s="1"/>
      <c r="B809" s="1"/>
      <c r="C809" s="69" t="s">
        <v>5</v>
      </c>
      <c r="D809" s="70" t="s">
        <v>36</v>
      </c>
      <c r="E809" s="71" t="s">
        <v>37</v>
      </c>
      <c r="F809" s="70"/>
      <c r="G809" s="70" t="s">
        <v>504</v>
      </c>
      <c r="H809" s="72" t="s">
        <v>505</v>
      </c>
      <c r="I809" s="72" t="s">
        <v>208</v>
      </c>
      <c r="J809" s="74">
        <v>5000000</v>
      </c>
      <c r="K809" s="74">
        <v>3550000</v>
      </c>
      <c r="L809" s="74">
        <v>0</v>
      </c>
      <c r="M809" s="77">
        <v>0</v>
      </c>
    </row>
    <row r="810" spans="1:13" ht="36">
      <c r="A810" s="1"/>
      <c r="B810" s="1"/>
      <c r="C810" s="69" t="s">
        <v>5</v>
      </c>
      <c r="D810" s="70" t="s">
        <v>36</v>
      </c>
      <c r="E810" s="71" t="s">
        <v>37</v>
      </c>
      <c r="F810" s="70"/>
      <c r="G810" s="70" t="s">
        <v>504</v>
      </c>
      <c r="H810" s="72" t="s">
        <v>505</v>
      </c>
      <c r="I810" s="72" t="s">
        <v>209</v>
      </c>
      <c r="J810" s="74">
        <v>5000000</v>
      </c>
      <c r="K810" s="74">
        <v>3550000</v>
      </c>
      <c r="L810" s="74"/>
      <c r="M810" s="77">
        <v>0</v>
      </c>
    </row>
    <row r="811" spans="1:13" ht="24">
      <c r="A811" s="1"/>
      <c r="B811" s="1"/>
      <c r="C811" s="69"/>
      <c r="D811" s="70"/>
      <c r="E811" s="71"/>
      <c r="F811" s="70"/>
      <c r="G811" s="70"/>
      <c r="H811" s="78" t="s">
        <v>210</v>
      </c>
      <c r="I811" s="79"/>
      <c r="J811" s="80"/>
      <c r="K811" s="80">
        <v>-1450000</v>
      </c>
      <c r="L811" s="80"/>
      <c r="M811" s="81"/>
    </row>
    <row r="812" spans="1:13" ht="36">
      <c r="A812" s="1"/>
      <c r="B812" s="1"/>
      <c r="C812" s="69" t="s">
        <v>5</v>
      </c>
      <c r="D812" s="70" t="s">
        <v>36</v>
      </c>
      <c r="E812" s="71" t="s">
        <v>37</v>
      </c>
      <c r="F812" s="70"/>
      <c r="G812" s="70" t="s">
        <v>504</v>
      </c>
      <c r="H812" s="72" t="s">
        <v>505</v>
      </c>
      <c r="I812" s="73" t="s">
        <v>211</v>
      </c>
      <c r="J812" s="74">
        <v>1</v>
      </c>
      <c r="K812" s="74">
        <v>1</v>
      </c>
      <c r="L812" s="74">
        <v>0</v>
      </c>
      <c r="M812" s="77"/>
    </row>
    <row r="813" spans="1:13" ht="36">
      <c r="A813" s="1"/>
      <c r="B813" s="1"/>
      <c r="C813" s="69" t="s">
        <v>5</v>
      </c>
      <c r="D813" s="70" t="s">
        <v>36</v>
      </c>
      <c r="E813" s="71" t="s">
        <v>37</v>
      </c>
      <c r="F813" s="70"/>
      <c r="G813" s="70" t="s">
        <v>504</v>
      </c>
      <c r="H813" s="72" t="s">
        <v>505</v>
      </c>
      <c r="I813" s="72" t="s">
        <v>212</v>
      </c>
      <c r="J813" s="74">
        <v>1400000</v>
      </c>
      <c r="K813" s="74">
        <v>3550000</v>
      </c>
      <c r="L813" s="74">
        <v>0</v>
      </c>
      <c r="M813" s="77">
        <v>0</v>
      </c>
    </row>
    <row r="814" spans="1:13" ht="36">
      <c r="A814" s="1"/>
      <c r="B814" s="1"/>
      <c r="C814" s="69" t="s">
        <v>5</v>
      </c>
      <c r="D814" s="70" t="s">
        <v>36</v>
      </c>
      <c r="E814" s="71" t="s">
        <v>37</v>
      </c>
      <c r="F814" s="70"/>
      <c r="G814" s="70" t="s">
        <v>504</v>
      </c>
      <c r="H814" s="72" t="s">
        <v>505</v>
      </c>
      <c r="I814" s="72" t="s">
        <v>213</v>
      </c>
      <c r="J814" s="74">
        <v>1400000</v>
      </c>
      <c r="K814" s="74">
        <v>3550000</v>
      </c>
      <c r="L814" s="74"/>
      <c r="M814" s="77">
        <v>0</v>
      </c>
    </row>
    <row r="815" spans="1:13" ht="24">
      <c r="A815" s="1"/>
      <c r="B815" s="1"/>
      <c r="C815" s="69"/>
      <c r="D815" s="70"/>
      <c r="E815" s="71"/>
      <c r="F815" s="70"/>
      <c r="G815" s="70"/>
      <c r="H815" s="78" t="s">
        <v>214</v>
      </c>
      <c r="I815" s="79"/>
      <c r="J815" s="80"/>
      <c r="K815" s="80">
        <v>2150000</v>
      </c>
      <c r="L815" s="80"/>
      <c r="M815" s="81"/>
    </row>
    <row r="816" spans="1:13" ht="36">
      <c r="A816" s="1"/>
      <c r="B816" s="1"/>
      <c r="C816" s="69" t="s">
        <v>5</v>
      </c>
      <c r="D816" s="70" t="s">
        <v>36</v>
      </c>
      <c r="E816" s="71" t="s">
        <v>37</v>
      </c>
      <c r="F816" s="70"/>
      <c r="G816" s="70" t="s">
        <v>504</v>
      </c>
      <c r="H816" s="72" t="s">
        <v>505</v>
      </c>
      <c r="I816" s="73" t="s">
        <v>215</v>
      </c>
      <c r="J816" s="74"/>
      <c r="K816" s="74">
        <v>0</v>
      </c>
      <c r="L816" s="74"/>
      <c r="M816" s="77"/>
    </row>
    <row r="817" spans="1:13" ht="36">
      <c r="A817" s="1"/>
      <c r="B817" s="1"/>
      <c r="C817" s="69" t="s">
        <v>5</v>
      </c>
      <c r="D817" s="70" t="s">
        <v>36</v>
      </c>
      <c r="E817" s="71" t="s">
        <v>37</v>
      </c>
      <c r="F817" s="70"/>
      <c r="G817" s="70" t="s">
        <v>504</v>
      </c>
      <c r="H817" s="72" t="s">
        <v>505</v>
      </c>
      <c r="I817" s="72" t="s">
        <v>216</v>
      </c>
      <c r="J817" s="74">
        <v>1312203</v>
      </c>
      <c r="K817" s="74">
        <v>0</v>
      </c>
      <c r="L817" s="74">
        <v>0</v>
      </c>
      <c r="M817" s="77">
        <v>0</v>
      </c>
    </row>
    <row r="818" spans="1:13" ht="36">
      <c r="A818" s="1"/>
      <c r="B818" s="1"/>
      <c r="C818" s="69" t="s">
        <v>5</v>
      </c>
      <c r="D818" s="70" t="s">
        <v>36</v>
      </c>
      <c r="E818" s="71" t="s">
        <v>37</v>
      </c>
      <c r="F818" s="70"/>
      <c r="G818" s="70" t="s">
        <v>504</v>
      </c>
      <c r="H818" s="72" t="s">
        <v>505</v>
      </c>
      <c r="I818" s="72" t="s">
        <v>217</v>
      </c>
      <c r="J818" s="74">
        <v>1312203</v>
      </c>
      <c r="K818" s="74"/>
      <c r="L818" s="74">
        <v>0</v>
      </c>
      <c r="M818" s="77">
        <v>0</v>
      </c>
    </row>
    <row r="819" spans="1:13" ht="24">
      <c r="A819" s="1"/>
      <c r="B819" s="1"/>
      <c r="C819" s="69"/>
      <c r="D819" s="70"/>
      <c r="E819" s="71"/>
      <c r="F819" s="70"/>
      <c r="G819" s="70"/>
      <c r="H819" s="83" t="s">
        <v>218</v>
      </c>
      <c r="I819" s="84"/>
      <c r="J819" s="85"/>
      <c r="K819" s="85"/>
      <c r="L819" s="85"/>
      <c r="M819" s="86">
        <v>0</v>
      </c>
    </row>
    <row r="820" spans="1:13" ht="24">
      <c r="A820" s="1"/>
      <c r="B820" s="1"/>
      <c r="C820" s="69" t="s">
        <v>5</v>
      </c>
      <c r="D820" s="70" t="s">
        <v>36</v>
      </c>
      <c r="E820" s="71" t="s">
        <v>37</v>
      </c>
      <c r="F820" s="70"/>
      <c r="G820" s="70" t="s">
        <v>506</v>
      </c>
      <c r="H820" s="72" t="s">
        <v>507</v>
      </c>
      <c r="I820" s="73" t="s">
        <v>207</v>
      </c>
      <c r="J820" s="74">
        <v>1</v>
      </c>
      <c r="K820" s="74"/>
      <c r="L820" s="74">
        <v>1</v>
      </c>
      <c r="M820" s="77"/>
    </row>
    <row r="821" spans="1:13" ht="24">
      <c r="A821" s="1"/>
      <c r="B821" s="1"/>
      <c r="C821" s="69" t="s">
        <v>5</v>
      </c>
      <c r="D821" s="70" t="s">
        <v>36</v>
      </c>
      <c r="E821" s="71" t="s">
        <v>37</v>
      </c>
      <c r="F821" s="70"/>
      <c r="G821" s="70" t="s">
        <v>506</v>
      </c>
      <c r="H821" s="72" t="s">
        <v>507</v>
      </c>
      <c r="I821" s="72" t="s">
        <v>208</v>
      </c>
      <c r="J821" s="74">
        <v>4000000</v>
      </c>
      <c r="K821" s="74">
        <v>0</v>
      </c>
      <c r="L821" s="74">
        <v>0</v>
      </c>
      <c r="M821" s="77">
        <v>0</v>
      </c>
    </row>
    <row r="822" spans="1:13" ht="24">
      <c r="A822" s="1"/>
      <c r="B822" s="1"/>
      <c r="C822" s="69" t="s">
        <v>5</v>
      </c>
      <c r="D822" s="70" t="s">
        <v>36</v>
      </c>
      <c r="E822" s="71" t="s">
        <v>37</v>
      </c>
      <c r="F822" s="70"/>
      <c r="G822" s="70" t="s">
        <v>506</v>
      </c>
      <c r="H822" s="72" t="s">
        <v>507</v>
      </c>
      <c r="I822" s="72" t="s">
        <v>209</v>
      </c>
      <c r="J822" s="74">
        <v>4000000</v>
      </c>
      <c r="K822" s="74">
        <v>0</v>
      </c>
      <c r="L822" s="74">
        <v>0</v>
      </c>
      <c r="M822" s="77">
        <v>0</v>
      </c>
    </row>
    <row r="823" spans="1:13" ht="24">
      <c r="A823" s="1"/>
      <c r="B823" s="1"/>
      <c r="C823" s="69"/>
      <c r="D823" s="70"/>
      <c r="E823" s="71"/>
      <c r="F823" s="70"/>
      <c r="G823" s="70"/>
      <c r="H823" s="78" t="s">
        <v>210</v>
      </c>
      <c r="I823" s="79"/>
      <c r="J823" s="80"/>
      <c r="K823" s="80">
        <v>-4000000</v>
      </c>
      <c r="L823" s="80">
        <v>0</v>
      </c>
      <c r="M823" s="81">
        <v>0</v>
      </c>
    </row>
    <row r="824" spans="1:13" ht="24">
      <c r="A824" s="1"/>
      <c r="B824" s="1"/>
      <c r="C824" s="69" t="s">
        <v>5</v>
      </c>
      <c r="D824" s="70" t="s">
        <v>36</v>
      </c>
      <c r="E824" s="71" t="s">
        <v>37</v>
      </c>
      <c r="F824" s="70"/>
      <c r="G824" s="70" t="s">
        <v>506</v>
      </c>
      <c r="H824" s="72" t="s">
        <v>507</v>
      </c>
      <c r="I824" s="73" t="s">
        <v>211</v>
      </c>
      <c r="J824" s="74">
        <v>1</v>
      </c>
      <c r="K824" s="74"/>
      <c r="L824" s="74">
        <v>1</v>
      </c>
      <c r="M824" s="77"/>
    </row>
    <row r="825" spans="1:13" ht="24">
      <c r="A825" s="1"/>
      <c r="B825" s="1"/>
      <c r="C825" s="69" t="s">
        <v>5</v>
      </c>
      <c r="D825" s="70" t="s">
        <v>36</v>
      </c>
      <c r="E825" s="71" t="s">
        <v>37</v>
      </c>
      <c r="F825" s="70"/>
      <c r="G825" s="70" t="s">
        <v>506</v>
      </c>
      <c r="H825" s="72" t="s">
        <v>507</v>
      </c>
      <c r="I825" s="72" t="s">
        <v>212</v>
      </c>
      <c r="J825" s="74">
        <v>0</v>
      </c>
      <c r="K825" s="74">
        <v>0</v>
      </c>
      <c r="L825" s="74">
        <v>0</v>
      </c>
      <c r="M825" s="77">
        <v>0</v>
      </c>
    </row>
    <row r="826" spans="1:13" ht="24">
      <c r="A826" s="1"/>
      <c r="B826" s="1"/>
      <c r="C826" s="69" t="s">
        <v>5</v>
      </c>
      <c r="D826" s="70" t="s">
        <v>36</v>
      </c>
      <c r="E826" s="71" t="s">
        <v>37</v>
      </c>
      <c r="F826" s="70"/>
      <c r="G826" s="70" t="s">
        <v>506</v>
      </c>
      <c r="H826" s="72" t="s">
        <v>507</v>
      </c>
      <c r="I826" s="72" t="s">
        <v>213</v>
      </c>
      <c r="J826" s="74">
        <v>0</v>
      </c>
      <c r="K826" s="74">
        <v>0</v>
      </c>
      <c r="L826" s="74">
        <v>0</v>
      </c>
      <c r="M826" s="77">
        <v>0</v>
      </c>
    </row>
    <row r="827" spans="1:13" ht="24">
      <c r="A827" s="1"/>
      <c r="B827" s="1"/>
      <c r="C827" s="69"/>
      <c r="D827" s="70"/>
      <c r="E827" s="71"/>
      <c r="F827" s="70"/>
      <c r="G827" s="70"/>
      <c r="H827" s="78" t="s">
        <v>214</v>
      </c>
      <c r="I827" s="79"/>
      <c r="J827" s="80"/>
      <c r="K827" s="80">
        <v>0</v>
      </c>
      <c r="L827" s="80">
        <v>0</v>
      </c>
      <c r="M827" s="81">
        <v>0</v>
      </c>
    </row>
    <row r="828" spans="1:13" ht="24">
      <c r="A828" s="1"/>
      <c r="B828" s="1"/>
      <c r="C828" s="69" t="s">
        <v>5</v>
      </c>
      <c r="D828" s="70" t="s">
        <v>36</v>
      </c>
      <c r="E828" s="71" t="s">
        <v>37</v>
      </c>
      <c r="F828" s="70"/>
      <c r="G828" s="70" t="s">
        <v>506</v>
      </c>
      <c r="H828" s="72" t="s">
        <v>507</v>
      </c>
      <c r="I828" s="73" t="s">
        <v>215</v>
      </c>
      <c r="J828" s="74"/>
      <c r="K828" s="74"/>
      <c r="L828" s="74"/>
      <c r="M828" s="77"/>
    </row>
    <row r="829" spans="1:13" ht="24">
      <c r="A829" s="1"/>
      <c r="B829" s="1"/>
      <c r="C829" s="69" t="s">
        <v>5</v>
      </c>
      <c r="D829" s="70" t="s">
        <v>36</v>
      </c>
      <c r="E829" s="71" t="s">
        <v>37</v>
      </c>
      <c r="F829" s="70"/>
      <c r="G829" s="70" t="s">
        <v>506</v>
      </c>
      <c r="H829" s="72" t="s">
        <v>507</v>
      </c>
      <c r="I829" s="72" t="s">
        <v>216</v>
      </c>
      <c r="J829" s="74">
        <v>0</v>
      </c>
      <c r="K829" s="74">
        <v>0</v>
      </c>
      <c r="L829" s="74">
        <v>0</v>
      </c>
      <c r="M829" s="77">
        <v>0</v>
      </c>
    </row>
    <row r="830" spans="1:13" ht="24">
      <c r="A830" s="1"/>
      <c r="B830" s="1"/>
      <c r="C830" s="69" t="s">
        <v>5</v>
      </c>
      <c r="D830" s="70" t="s">
        <v>36</v>
      </c>
      <c r="E830" s="71" t="s">
        <v>37</v>
      </c>
      <c r="F830" s="70"/>
      <c r="G830" s="70" t="s">
        <v>506</v>
      </c>
      <c r="H830" s="72" t="s">
        <v>507</v>
      </c>
      <c r="I830" s="72" t="s">
        <v>217</v>
      </c>
      <c r="J830" s="74">
        <v>0</v>
      </c>
      <c r="K830" s="74">
        <v>0</v>
      </c>
      <c r="L830" s="74">
        <v>0</v>
      </c>
      <c r="M830" s="77">
        <v>0</v>
      </c>
    </row>
    <row r="831" spans="1:13" ht="24">
      <c r="A831" s="1"/>
      <c r="B831" s="1"/>
      <c r="C831" s="69"/>
      <c r="D831" s="70"/>
      <c r="E831" s="71"/>
      <c r="F831" s="70"/>
      <c r="G831" s="70"/>
      <c r="H831" s="83" t="s">
        <v>218</v>
      </c>
      <c r="I831" s="84"/>
      <c r="J831" s="85"/>
      <c r="K831" s="85">
        <v>0</v>
      </c>
      <c r="L831" s="85">
        <v>0</v>
      </c>
      <c r="M831" s="86">
        <v>0</v>
      </c>
    </row>
    <row r="832" spans="1:13" ht="24">
      <c r="A832" s="1"/>
      <c r="B832" s="1"/>
      <c r="C832" s="69" t="s">
        <v>5</v>
      </c>
      <c r="D832" s="70" t="s">
        <v>36</v>
      </c>
      <c r="E832" s="71" t="s">
        <v>37</v>
      </c>
      <c r="F832" s="70"/>
      <c r="G832" s="70" t="s">
        <v>471</v>
      </c>
      <c r="H832" s="72" t="s">
        <v>472</v>
      </c>
      <c r="I832" s="73" t="s">
        <v>207</v>
      </c>
      <c r="J832" s="74">
        <v>1</v>
      </c>
      <c r="K832" s="74">
        <v>0</v>
      </c>
      <c r="L832" s="74">
        <v>1</v>
      </c>
      <c r="M832" s="77">
        <v>1</v>
      </c>
    </row>
    <row r="833" spans="1:13" ht="24">
      <c r="A833" s="1"/>
      <c r="B833" s="1"/>
      <c r="C833" s="69" t="s">
        <v>5</v>
      </c>
      <c r="D833" s="70" t="s">
        <v>36</v>
      </c>
      <c r="E833" s="71" t="s">
        <v>37</v>
      </c>
      <c r="F833" s="70"/>
      <c r="G833" s="70" t="s">
        <v>471</v>
      </c>
      <c r="H833" s="72" t="s">
        <v>472</v>
      </c>
      <c r="I833" s="72" t="s">
        <v>208</v>
      </c>
      <c r="J833" s="74">
        <v>70000000</v>
      </c>
      <c r="K833" s="74">
        <v>0</v>
      </c>
      <c r="L833" s="74">
        <v>15000000</v>
      </c>
      <c r="M833" s="77">
        <v>21664000</v>
      </c>
    </row>
    <row r="834" spans="1:13" ht="24">
      <c r="A834" s="1"/>
      <c r="B834" s="1"/>
      <c r="C834" s="69" t="s">
        <v>5</v>
      </c>
      <c r="D834" s="70" t="s">
        <v>36</v>
      </c>
      <c r="E834" s="71" t="s">
        <v>37</v>
      </c>
      <c r="F834" s="70"/>
      <c r="G834" s="70" t="s">
        <v>471</v>
      </c>
      <c r="H834" s="72" t="s">
        <v>472</v>
      </c>
      <c r="I834" s="72" t="s">
        <v>209</v>
      </c>
      <c r="J834" s="74">
        <v>70000000</v>
      </c>
      <c r="K834" s="74"/>
      <c r="L834" s="74">
        <v>15000000</v>
      </c>
      <c r="M834" s="77">
        <v>21664000</v>
      </c>
    </row>
    <row r="835" spans="1:13" ht="24">
      <c r="A835" s="1"/>
      <c r="B835" s="1"/>
      <c r="C835" s="69"/>
      <c r="D835" s="70"/>
      <c r="E835" s="71"/>
      <c r="F835" s="70"/>
      <c r="G835" s="70"/>
      <c r="H835" s="78" t="s">
        <v>210</v>
      </c>
      <c r="I835" s="79"/>
      <c r="J835" s="80"/>
      <c r="K835" s="80"/>
      <c r="L835" s="80"/>
      <c r="M835" s="81">
        <v>6664000</v>
      </c>
    </row>
    <row r="836" spans="1:13" ht="24">
      <c r="A836" s="1"/>
      <c r="B836" s="1"/>
      <c r="C836" s="69" t="s">
        <v>5</v>
      </c>
      <c r="D836" s="70" t="s">
        <v>36</v>
      </c>
      <c r="E836" s="71" t="s">
        <v>37</v>
      </c>
      <c r="F836" s="70"/>
      <c r="G836" s="70" t="s">
        <v>471</v>
      </c>
      <c r="H836" s="72" t="s">
        <v>472</v>
      </c>
      <c r="I836" s="73" t="s">
        <v>211</v>
      </c>
      <c r="J836" s="74">
        <v>1</v>
      </c>
      <c r="K836" s="74">
        <v>0</v>
      </c>
      <c r="L836" s="74">
        <v>1</v>
      </c>
      <c r="M836" s="77">
        <v>0</v>
      </c>
    </row>
    <row r="837" spans="1:13" ht="24">
      <c r="A837" s="1"/>
      <c r="B837" s="1"/>
      <c r="C837" s="69" t="s">
        <v>5</v>
      </c>
      <c r="D837" s="70" t="s">
        <v>36</v>
      </c>
      <c r="E837" s="71" t="s">
        <v>37</v>
      </c>
      <c r="F837" s="70"/>
      <c r="G837" s="70" t="s">
        <v>471</v>
      </c>
      <c r="H837" s="72" t="s">
        <v>472</v>
      </c>
      <c r="I837" s="72" t="s">
        <v>212</v>
      </c>
      <c r="J837" s="74">
        <v>0</v>
      </c>
      <c r="K837" s="74">
        <v>0</v>
      </c>
      <c r="L837" s="74">
        <v>0</v>
      </c>
      <c r="M837" s="77">
        <v>0</v>
      </c>
    </row>
    <row r="838" spans="1:13" ht="24">
      <c r="A838" s="1"/>
      <c r="B838" s="1"/>
      <c r="C838" s="69" t="s">
        <v>5</v>
      </c>
      <c r="D838" s="70" t="s">
        <v>36</v>
      </c>
      <c r="E838" s="71" t="s">
        <v>37</v>
      </c>
      <c r="F838" s="70"/>
      <c r="G838" s="70" t="s">
        <v>471</v>
      </c>
      <c r="H838" s="72" t="s">
        <v>472</v>
      </c>
      <c r="I838" s="72" t="s">
        <v>213</v>
      </c>
      <c r="J838" s="74">
        <v>0</v>
      </c>
      <c r="K838" s="74"/>
      <c r="L838" s="74">
        <v>0</v>
      </c>
      <c r="M838" s="77">
        <v>0</v>
      </c>
    </row>
    <row r="839" spans="1:13" ht="24">
      <c r="A839" s="1"/>
      <c r="B839" s="1"/>
      <c r="C839" s="69"/>
      <c r="D839" s="70"/>
      <c r="E839" s="71"/>
      <c r="F839" s="70"/>
      <c r="G839" s="70"/>
      <c r="H839" s="78" t="s">
        <v>214</v>
      </c>
      <c r="I839" s="79"/>
      <c r="J839" s="80"/>
      <c r="K839" s="80"/>
      <c r="L839" s="80"/>
      <c r="M839" s="81">
        <v>0</v>
      </c>
    </row>
    <row r="840" spans="1:13" ht="24">
      <c r="A840" s="1"/>
      <c r="B840" s="1"/>
      <c r="C840" s="69" t="s">
        <v>5</v>
      </c>
      <c r="D840" s="70" t="s">
        <v>36</v>
      </c>
      <c r="E840" s="71" t="s">
        <v>37</v>
      </c>
      <c r="F840" s="70"/>
      <c r="G840" s="70" t="s">
        <v>471</v>
      </c>
      <c r="H840" s="72" t="s">
        <v>472</v>
      </c>
      <c r="I840" s="73" t="s">
        <v>215</v>
      </c>
      <c r="J840" s="74"/>
      <c r="K840" s="74"/>
      <c r="L840" s="74">
        <v>0</v>
      </c>
      <c r="M840" s="77">
        <v>0</v>
      </c>
    </row>
    <row r="841" spans="1:13" ht="24">
      <c r="A841" s="1"/>
      <c r="B841" s="1"/>
      <c r="C841" s="69" t="s">
        <v>5</v>
      </c>
      <c r="D841" s="70" t="s">
        <v>36</v>
      </c>
      <c r="E841" s="71" t="s">
        <v>37</v>
      </c>
      <c r="F841" s="70"/>
      <c r="G841" s="70" t="s">
        <v>471</v>
      </c>
      <c r="H841" s="72" t="s">
        <v>472</v>
      </c>
      <c r="I841" s="72" t="s">
        <v>216</v>
      </c>
      <c r="J841" s="74">
        <v>0</v>
      </c>
      <c r="K841" s="74">
        <v>0</v>
      </c>
      <c r="L841" s="74">
        <v>0</v>
      </c>
      <c r="M841" s="77">
        <v>0</v>
      </c>
    </row>
    <row r="842" spans="1:13" ht="24">
      <c r="A842" s="1"/>
      <c r="B842" s="1"/>
      <c r="C842" s="69" t="s">
        <v>5</v>
      </c>
      <c r="D842" s="70" t="s">
        <v>36</v>
      </c>
      <c r="E842" s="71" t="s">
        <v>37</v>
      </c>
      <c r="F842" s="70"/>
      <c r="G842" s="70" t="s">
        <v>471</v>
      </c>
      <c r="H842" s="72" t="s">
        <v>472</v>
      </c>
      <c r="I842" s="72" t="s">
        <v>217</v>
      </c>
      <c r="J842" s="74">
        <v>0</v>
      </c>
      <c r="K842" s="74">
        <v>0</v>
      </c>
      <c r="L842" s="74">
        <v>0</v>
      </c>
      <c r="M842" s="77">
        <v>0</v>
      </c>
    </row>
    <row r="843" spans="1:13" ht="24">
      <c r="A843" s="1"/>
      <c r="B843" s="1"/>
      <c r="C843" s="69"/>
      <c r="D843" s="70"/>
      <c r="E843" s="71"/>
      <c r="F843" s="70"/>
      <c r="G843" s="70"/>
      <c r="H843" s="83" t="s">
        <v>218</v>
      </c>
      <c r="I843" s="84"/>
      <c r="J843" s="85"/>
      <c r="K843" s="85">
        <v>0</v>
      </c>
      <c r="L843" s="85">
        <v>0</v>
      </c>
      <c r="M843" s="86">
        <v>0</v>
      </c>
    </row>
    <row r="844" spans="1:13">
      <c r="A844" s="1"/>
      <c r="B844" s="1"/>
      <c r="C844" s="69" t="s">
        <v>5</v>
      </c>
      <c r="D844" s="70" t="s">
        <v>36</v>
      </c>
      <c r="E844" s="71" t="s">
        <v>37</v>
      </c>
      <c r="F844" s="70"/>
      <c r="G844" s="70" t="s">
        <v>508</v>
      </c>
      <c r="H844" s="72" t="s">
        <v>403</v>
      </c>
      <c r="I844" s="73" t="s">
        <v>207</v>
      </c>
      <c r="J844" s="74">
        <v>1</v>
      </c>
      <c r="K844" s="74"/>
      <c r="L844" s="74">
        <v>0</v>
      </c>
      <c r="M844" s="77"/>
    </row>
    <row r="845" spans="1:13">
      <c r="A845" s="1"/>
      <c r="B845" s="1"/>
      <c r="C845" s="69" t="s">
        <v>5</v>
      </c>
      <c r="D845" s="70" t="s">
        <v>36</v>
      </c>
      <c r="E845" s="71" t="s">
        <v>37</v>
      </c>
      <c r="F845" s="70"/>
      <c r="G845" s="70" t="s">
        <v>508</v>
      </c>
      <c r="H845" s="72" t="s">
        <v>403</v>
      </c>
      <c r="I845" s="72" t="s">
        <v>208</v>
      </c>
      <c r="J845" s="74">
        <v>8000000</v>
      </c>
      <c r="K845" s="74">
        <v>0</v>
      </c>
      <c r="L845" s="74">
        <v>0</v>
      </c>
      <c r="M845" s="77">
        <v>0</v>
      </c>
    </row>
    <row r="846" spans="1:13">
      <c r="A846" s="1"/>
      <c r="B846" s="1"/>
      <c r="C846" s="69" t="s">
        <v>5</v>
      </c>
      <c r="D846" s="70" t="s">
        <v>36</v>
      </c>
      <c r="E846" s="71" t="s">
        <v>37</v>
      </c>
      <c r="F846" s="70"/>
      <c r="G846" s="70" t="s">
        <v>508</v>
      </c>
      <c r="H846" s="72" t="s">
        <v>403</v>
      </c>
      <c r="I846" s="72" t="s">
        <v>209</v>
      </c>
      <c r="J846" s="74">
        <v>8000000</v>
      </c>
      <c r="K846" s="74">
        <v>0</v>
      </c>
      <c r="L846" s="74"/>
      <c r="M846" s="77">
        <v>0</v>
      </c>
    </row>
    <row r="847" spans="1:13" ht="24">
      <c r="A847" s="1"/>
      <c r="B847" s="1"/>
      <c r="C847" s="69"/>
      <c r="D847" s="70"/>
      <c r="E847" s="71"/>
      <c r="F847" s="70"/>
      <c r="G847" s="70"/>
      <c r="H847" s="78" t="s">
        <v>210</v>
      </c>
      <c r="I847" s="79"/>
      <c r="J847" s="80"/>
      <c r="K847" s="80">
        <v>-8000000</v>
      </c>
      <c r="L847" s="80"/>
      <c r="M847" s="81"/>
    </row>
    <row r="848" spans="1:13">
      <c r="A848" s="1"/>
      <c r="B848" s="1"/>
      <c r="C848" s="69" t="s">
        <v>5</v>
      </c>
      <c r="D848" s="70" t="s">
        <v>36</v>
      </c>
      <c r="E848" s="71" t="s">
        <v>37</v>
      </c>
      <c r="F848" s="70"/>
      <c r="G848" s="70" t="s">
        <v>508</v>
      </c>
      <c r="H848" s="72" t="s">
        <v>403</v>
      </c>
      <c r="I848" s="73" t="s">
        <v>211</v>
      </c>
      <c r="J848" s="74">
        <v>1</v>
      </c>
      <c r="K848" s="74"/>
      <c r="L848" s="74">
        <v>0</v>
      </c>
      <c r="M848" s="77"/>
    </row>
    <row r="849" spans="1:13">
      <c r="A849" s="1"/>
      <c r="B849" s="1"/>
      <c r="C849" s="69" t="s">
        <v>5</v>
      </c>
      <c r="D849" s="70" t="s">
        <v>36</v>
      </c>
      <c r="E849" s="71" t="s">
        <v>37</v>
      </c>
      <c r="F849" s="70"/>
      <c r="G849" s="70" t="s">
        <v>508</v>
      </c>
      <c r="H849" s="72" t="s">
        <v>403</v>
      </c>
      <c r="I849" s="72" t="s">
        <v>212</v>
      </c>
      <c r="J849" s="74">
        <v>0</v>
      </c>
      <c r="K849" s="74">
        <v>0</v>
      </c>
      <c r="L849" s="74">
        <v>0</v>
      </c>
      <c r="M849" s="77">
        <v>0</v>
      </c>
    </row>
    <row r="850" spans="1:13">
      <c r="A850" s="1"/>
      <c r="B850" s="1"/>
      <c r="C850" s="69" t="s">
        <v>5</v>
      </c>
      <c r="D850" s="70" t="s">
        <v>36</v>
      </c>
      <c r="E850" s="71" t="s">
        <v>37</v>
      </c>
      <c r="F850" s="70"/>
      <c r="G850" s="70" t="s">
        <v>508</v>
      </c>
      <c r="H850" s="72" t="s">
        <v>403</v>
      </c>
      <c r="I850" s="72" t="s">
        <v>213</v>
      </c>
      <c r="J850" s="74">
        <v>0</v>
      </c>
      <c r="K850" s="74">
        <v>0</v>
      </c>
      <c r="L850" s="74"/>
      <c r="M850" s="77">
        <v>0</v>
      </c>
    </row>
    <row r="851" spans="1:13" ht="24">
      <c r="A851" s="1"/>
      <c r="B851" s="1"/>
      <c r="C851" s="69"/>
      <c r="D851" s="70"/>
      <c r="E851" s="71"/>
      <c r="F851" s="70"/>
      <c r="G851" s="70"/>
      <c r="H851" s="78" t="s">
        <v>214</v>
      </c>
      <c r="I851" s="79"/>
      <c r="J851" s="80"/>
      <c r="K851" s="80">
        <v>0</v>
      </c>
      <c r="L851" s="80"/>
      <c r="M851" s="81"/>
    </row>
    <row r="852" spans="1:13">
      <c r="A852" s="1"/>
      <c r="B852" s="1"/>
      <c r="C852" s="69" t="s">
        <v>5</v>
      </c>
      <c r="D852" s="70" t="s">
        <v>36</v>
      </c>
      <c r="E852" s="71" t="s">
        <v>37</v>
      </c>
      <c r="F852" s="70"/>
      <c r="G852" s="70" t="s">
        <v>508</v>
      </c>
      <c r="H852" s="72" t="s">
        <v>403</v>
      </c>
      <c r="I852" s="73" t="s">
        <v>215</v>
      </c>
      <c r="J852" s="74"/>
      <c r="K852" s="74"/>
      <c r="L852" s="74"/>
      <c r="M852" s="77"/>
    </row>
    <row r="853" spans="1:13">
      <c r="A853" s="1"/>
      <c r="B853" s="1"/>
      <c r="C853" s="69" t="s">
        <v>5</v>
      </c>
      <c r="D853" s="70" t="s">
        <v>36</v>
      </c>
      <c r="E853" s="71" t="s">
        <v>37</v>
      </c>
      <c r="F853" s="70"/>
      <c r="G853" s="70" t="s">
        <v>508</v>
      </c>
      <c r="H853" s="72" t="s">
        <v>403</v>
      </c>
      <c r="I853" s="72" t="s">
        <v>216</v>
      </c>
      <c r="J853" s="74">
        <v>0</v>
      </c>
      <c r="K853" s="74">
        <v>0</v>
      </c>
      <c r="L853" s="74">
        <v>0</v>
      </c>
      <c r="M853" s="77">
        <v>0</v>
      </c>
    </row>
    <row r="854" spans="1:13">
      <c r="A854" s="1"/>
      <c r="B854" s="1"/>
      <c r="C854" s="69" t="s">
        <v>5</v>
      </c>
      <c r="D854" s="70" t="s">
        <v>36</v>
      </c>
      <c r="E854" s="71" t="s">
        <v>37</v>
      </c>
      <c r="F854" s="70"/>
      <c r="G854" s="70" t="s">
        <v>508</v>
      </c>
      <c r="H854" s="72" t="s">
        <v>403</v>
      </c>
      <c r="I854" s="72" t="s">
        <v>217</v>
      </c>
      <c r="J854" s="74">
        <v>0</v>
      </c>
      <c r="K854" s="74">
        <v>0</v>
      </c>
      <c r="L854" s="74">
        <v>0</v>
      </c>
      <c r="M854" s="77">
        <v>0</v>
      </c>
    </row>
    <row r="855" spans="1:13" ht="24">
      <c r="A855" s="1"/>
      <c r="B855" s="1"/>
      <c r="C855" s="69"/>
      <c r="D855" s="70"/>
      <c r="E855" s="71"/>
      <c r="F855" s="70"/>
      <c r="G855" s="70"/>
      <c r="H855" s="83" t="s">
        <v>218</v>
      </c>
      <c r="I855" s="84"/>
      <c r="J855" s="85"/>
      <c r="K855" s="85">
        <v>0</v>
      </c>
      <c r="L855" s="85">
        <v>0</v>
      </c>
      <c r="M855" s="86">
        <v>0</v>
      </c>
    </row>
    <row r="856" spans="1:13" ht="36">
      <c r="A856" s="1"/>
      <c r="B856" s="1"/>
      <c r="C856" s="69" t="s">
        <v>5</v>
      </c>
      <c r="D856" s="70" t="s">
        <v>36</v>
      </c>
      <c r="E856" s="71" t="s">
        <v>37</v>
      </c>
      <c r="F856" s="70"/>
      <c r="G856" s="70" t="s">
        <v>509</v>
      </c>
      <c r="H856" s="72" t="s">
        <v>510</v>
      </c>
      <c r="I856" s="73" t="s">
        <v>207</v>
      </c>
      <c r="J856" s="74">
        <v>1</v>
      </c>
      <c r="K856" s="74"/>
      <c r="L856" s="74">
        <v>0</v>
      </c>
      <c r="M856" s="77"/>
    </row>
    <row r="857" spans="1:13" ht="36">
      <c r="A857" s="1"/>
      <c r="B857" s="1"/>
      <c r="C857" s="69" t="s">
        <v>5</v>
      </c>
      <c r="D857" s="70" t="s">
        <v>36</v>
      </c>
      <c r="E857" s="71" t="s">
        <v>37</v>
      </c>
      <c r="F857" s="70"/>
      <c r="G857" s="70" t="s">
        <v>509</v>
      </c>
      <c r="H857" s="72" t="s">
        <v>510</v>
      </c>
      <c r="I857" s="72" t="s">
        <v>208</v>
      </c>
      <c r="J857" s="74">
        <v>1000000</v>
      </c>
      <c r="K857" s="74">
        <v>0</v>
      </c>
      <c r="L857" s="74">
        <v>0</v>
      </c>
      <c r="M857" s="77">
        <v>0</v>
      </c>
    </row>
    <row r="858" spans="1:13" ht="36">
      <c r="A858" s="1"/>
      <c r="B858" s="1"/>
      <c r="C858" s="69" t="s">
        <v>5</v>
      </c>
      <c r="D858" s="70" t="s">
        <v>36</v>
      </c>
      <c r="E858" s="71" t="s">
        <v>37</v>
      </c>
      <c r="F858" s="70"/>
      <c r="G858" s="70" t="s">
        <v>509</v>
      </c>
      <c r="H858" s="72" t="s">
        <v>510</v>
      </c>
      <c r="I858" s="72" t="s">
        <v>209</v>
      </c>
      <c r="J858" s="74">
        <v>1000000</v>
      </c>
      <c r="K858" s="74">
        <v>0</v>
      </c>
      <c r="L858" s="74"/>
      <c r="M858" s="77">
        <v>0</v>
      </c>
    </row>
    <row r="859" spans="1:13" ht="24">
      <c r="A859" s="1"/>
      <c r="B859" s="1"/>
      <c r="C859" s="69"/>
      <c r="D859" s="70"/>
      <c r="E859" s="71"/>
      <c r="F859" s="70"/>
      <c r="G859" s="70"/>
      <c r="H859" s="78" t="s">
        <v>210</v>
      </c>
      <c r="I859" s="79"/>
      <c r="J859" s="80"/>
      <c r="K859" s="80">
        <v>-1000000</v>
      </c>
      <c r="L859" s="80"/>
      <c r="M859" s="81"/>
    </row>
    <row r="860" spans="1:13" ht="36">
      <c r="A860" s="1"/>
      <c r="B860" s="1"/>
      <c r="C860" s="69" t="s">
        <v>5</v>
      </c>
      <c r="D860" s="70" t="s">
        <v>36</v>
      </c>
      <c r="E860" s="71" t="s">
        <v>37</v>
      </c>
      <c r="F860" s="70"/>
      <c r="G860" s="70" t="s">
        <v>509</v>
      </c>
      <c r="H860" s="72" t="s">
        <v>510</v>
      </c>
      <c r="I860" s="73" t="s">
        <v>211</v>
      </c>
      <c r="J860" s="74">
        <v>1</v>
      </c>
      <c r="K860" s="74"/>
      <c r="L860" s="74">
        <v>0</v>
      </c>
      <c r="M860" s="77"/>
    </row>
    <row r="861" spans="1:13" ht="36">
      <c r="A861" s="1"/>
      <c r="B861" s="1"/>
      <c r="C861" s="69" t="s">
        <v>5</v>
      </c>
      <c r="D861" s="70" t="s">
        <v>36</v>
      </c>
      <c r="E861" s="71" t="s">
        <v>37</v>
      </c>
      <c r="F861" s="70"/>
      <c r="G861" s="70" t="s">
        <v>509</v>
      </c>
      <c r="H861" s="72" t="s">
        <v>510</v>
      </c>
      <c r="I861" s="72" t="s">
        <v>212</v>
      </c>
      <c r="J861" s="74">
        <v>1000000</v>
      </c>
      <c r="K861" s="74">
        <v>0</v>
      </c>
      <c r="L861" s="74">
        <v>0</v>
      </c>
      <c r="M861" s="77">
        <v>0</v>
      </c>
    </row>
    <row r="862" spans="1:13" ht="36">
      <c r="A862" s="1"/>
      <c r="B862" s="1"/>
      <c r="C862" s="69" t="s">
        <v>5</v>
      </c>
      <c r="D862" s="70" t="s">
        <v>36</v>
      </c>
      <c r="E862" s="71" t="s">
        <v>37</v>
      </c>
      <c r="F862" s="70"/>
      <c r="G862" s="70" t="s">
        <v>509</v>
      </c>
      <c r="H862" s="72" t="s">
        <v>510</v>
      </c>
      <c r="I862" s="72" t="s">
        <v>213</v>
      </c>
      <c r="J862" s="74">
        <v>1000000</v>
      </c>
      <c r="K862" s="74">
        <v>0</v>
      </c>
      <c r="L862" s="74"/>
      <c r="M862" s="77">
        <v>0</v>
      </c>
    </row>
    <row r="863" spans="1:13" ht="24">
      <c r="A863" s="1"/>
      <c r="B863" s="1"/>
      <c r="C863" s="69"/>
      <c r="D863" s="70"/>
      <c r="E863" s="71"/>
      <c r="F863" s="70"/>
      <c r="G863" s="70"/>
      <c r="H863" s="78" t="s">
        <v>214</v>
      </c>
      <c r="I863" s="79"/>
      <c r="J863" s="80"/>
      <c r="K863" s="80">
        <v>-1000000</v>
      </c>
      <c r="L863" s="80"/>
      <c r="M863" s="81"/>
    </row>
    <row r="864" spans="1:13" ht="36">
      <c r="A864" s="1"/>
      <c r="B864" s="1"/>
      <c r="C864" s="69" t="s">
        <v>5</v>
      </c>
      <c r="D864" s="70" t="s">
        <v>36</v>
      </c>
      <c r="E864" s="71" t="s">
        <v>37</v>
      </c>
      <c r="F864" s="70"/>
      <c r="G864" s="70" t="s">
        <v>509</v>
      </c>
      <c r="H864" s="72" t="s">
        <v>510</v>
      </c>
      <c r="I864" s="73" t="s">
        <v>215</v>
      </c>
      <c r="J864" s="74">
        <v>1</v>
      </c>
      <c r="K864" s="74"/>
      <c r="L864" s="74"/>
      <c r="M864" s="77"/>
    </row>
    <row r="865" spans="1:13" ht="36">
      <c r="A865" s="1"/>
      <c r="B865" s="1"/>
      <c r="C865" s="69" t="s">
        <v>5</v>
      </c>
      <c r="D865" s="70" t="s">
        <v>36</v>
      </c>
      <c r="E865" s="71" t="s">
        <v>37</v>
      </c>
      <c r="F865" s="70"/>
      <c r="G865" s="70" t="s">
        <v>509</v>
      </c>
      <c r="H865" s="72" t="s">
        <v>510</v>
      </c>
      <c r="I865" s="72" t="s">
        <v>216</v>
      </c>
      <c r="J865" s="74">
        <v>853620</v>
      </c>
      <c r="K865" s="74">
        <v>0</v>
      </c>
      <c r="L865" s="74">
        <v>0</v>
      </c>
      <c r="M865" s="77">
        <v>0</v>
      </c>
    </row>
    <row r="866" spans="1:13" ht="36">
      <c r="A866" s="1"/>
      <c r="B866" s="1"/>
      <c r="C866" s="69" t="s">
        <v>5</v>
      </c>
      <c r="D866" s="70" t="s">
        <v>36</v>
      </c>
      <c r="E866" s="71" t="s">
        <v>37</v>
      </c>
      <c r="F866" s="70"/>
      <c r="G866" s="70" t="s">
        <v>509</v>
      </c>
      <c r="H866" s="72" t="s">
        <v>510</v>
      </c>
      <c r="I866" s="72" t="s">
        <v>217</v>
      </c>
      <c r="J866" s="74">
        <v>853620</v>
      </c>
      <c r="K866" s="74">
        <v>0</v>
      </c>
      <c r="L866" s="74">
        <v>0</v>
      </c>
      <c r="M866" s="77">
        <v>0</v>
      </c>
    </row>
    <row r="867" spans="1:13" ht="24">
      <c r="A867" s="1"/>
      <c r="B867" s="1"/>
      <c r="C867" s="69"/>
      <c r="D867" s="70"/>
      <c r="E867" s="71"/>
      <c r="F867" s="70"/>
      <c r="G867" s="70"/>
      <c r="H867" s="83" t="s">
        <v>218</v>
      </c>
      <c r="I867" s="84"/>
      <c r="J867" s="85"/>
      <c r="K867" s="85">
        <v>-853620</v>
      </c>
      <c r="L867" s="85">
        <v>0</v>
      </c>
      <c r="M867" s="86">
        <v>0</v>
      </c>
    </row>
    <row r="868" spans="1:13">
      <c r="A868" s="1"/>
      <c r="B868" s="1"/>
      <c r="C868" s="69" t="s">
        <v>5</v>
      </c>
      <c r="D868" s="70" t="s">
        <v>36</v>
      </c>
      <c r="E868" s="71" t="s">
        <v>37</v>
      </c>
      <c r="F868" s="70"/>
      <c r="G868" s="70" t="s">
        <v>511</v>
      </c>
      <c r="H868" s="72" t="s">
        <v>512</v>
      </c>
      <c r="I868" s="73" t="s">
        <v>207</v>
      </c>
      <c r="J868" s="74">
        <v>1</v>
      </c>
      <c r="K868" s="74"/>
      <c r="L868" s="74">
        <v>0</v>
      </c>
      <c r="M868" s="77"/>
    </row>
    <row r="869" spans="1:13">
      <c r="A869" s="1"/>
      <c r="B869" s="1"/>
      <c r="C869" s="69" t="s">
        <v>5</v>
      </c>
      <c r="D869" s="70" t="s">
        <v>36</v>
      </c>
      <c r="E869" s="71" t="s">
        <v>37</v>
      </c>
      <c r="F869" s="70"/>
      <c r="G869" s="70" t="s">
        <v>511</v>
      </c>
      <c r="H869" s="72" t="s">
        <v>512</v>
      </c>
      <c r="I869" s="72" t="s">
        <v>208</v>
      </c>
      <c r="J869" s="74">
        <v>4500000</v>
      </c>
      <c r="K869" s="74">
        <v>0</v>
      </c>
      <c r="L869" s="74">
        <v>0</v>
      </c>
      <c r="M869" s="77">
        <v>0</v>
      </c>
    </row>
    <row r="870" spans="1:13">
      <c r="A870" s="1"/>
      <c r="B870" s="1"/>
      <c r="C870" s="69" t="s">
        <v>5</v>
      </c>
      <c r="D870" s="70" t="s">
        <v>36</v>
      </c>
      <c r="E870" s="71" t="s">
        <v>37</v>
      </c>
      <c r="F870" s="70"/>
      <c r="G870" s="70" t="s">
        <v>511</v>
      </c>
      <c r="H870" s="72" t="s">
        <v>512</v>
      </c>
      <c r="I870" s="72" t="s">
        <v>209</v>
      </c>
      <c r="J870" s="74">
        <v>4500000</v>
      </c>
      <c r="K870" s="74">
        <v>0</v>
      </c>
      <c r="L870" s="74"/>
      <c r="M870" s="77">
        <v>0</v>
      </c>
    </row>
    <row r="871" spans="1:13" ht="24">
      <c r="A871" s="1"/>
      <c r="B871" s="1"/>
      <c r="C871" s="69"/>
      <c r="D871" s="70"/>
      <c r="E871" s="71"/>
      <c r="F871" s="70"/>
      <c r="G871" s="70"/>
      <c r="H871" s="78" t="s">
        <v>210</v>
      </c>
      <c r="I871" s="79"/>
      <c r="J871" s="80"/>
      <c r="K871" s="80">
        <v>-4500000</v>
      </c>
      <c r="L871" s="80"/>
      <c r="M871" s="81"/>
    </row>
    <row r="872" spans="1:13">
      <c r="A872" s="1"/>
      <c r="B872" s="1"/>
      <c r="C872" s="69" t="s">
        <v>5</v>
      </c>
      <c r="D872" s="70" t="s">
        <v>36</v>
      </c>
      <c r="E872" s="71" t="s">
        <v>37</v>
      </c>
      <c r="F872" s="70"/>
      <c r="G872" s="70" t="s">
        <v>511</v>
      </c>
      <c r="H872" s="72" t="s">
        <v>512</v>
      </c>
      <c r="I872" s="73" t="s">
        <v>211</v>
      </c>
      <c r="J872" s="74">
        <v>1</v>
      </c>
      <c r="K872" s="74"/>
      <c r="L872" s="74">
        <v>0</v>
      </c>
      <c r="M872" s="77"/>
    </row>
    <row r="873" spans="1:13">
      <c r="A873" s="1"/>
      <c r="B873" s="1"/>
      <c r="C873" s="69" t="s">
        <v>5</v>
      </c>
      <c r="D873" s="70" t="s">
        <v>36</v>
      </c>
      <c r="E873" s="71" t="s">
        <v>37</v>
      </c>
      <c r="F873" s="70"/>
      <c r="G873" s="70" t="s">
        <v>511</v>
      </c>
      <c r="H873" s="72" t="s">
        <v>512</v>
      </c>
      <c r="I873" s="72" t="s">
        <v>212</v>
      </c>
      <c r="J873" s="74">
        <v>4500000</v>
      </c>
      <c r="K873" s="74">
        <v>0</v>
      </c>
      <c r="L873" s="74">
        <v>0</v>
      </c>
      <c r="M873" s="77">
        <v>0</v>
      </c>
    </row>
    <row r="874" spans="1:13">
      <c r="A874" s="1"/>
      <c r="B874" s="1"/>
      <c r="C874" s="69" t="s">
        <v>5</v>
      </c>
      <c r="D874" s="70" t="s">
        <v>36</v>
      </c>
      <c r="E874" s="71" t="s">
        <v>37</v>
      </c>
      <c r="F874" s="70"/>
      <c r="G874" s="70" t="s">
        <v>511</v>
      </c>
      <c r="H874" s="72" t="s">
        <v>512</v>
      </c>
      <c r="I874" s="72" t="s">
        <v>213</v>
      </c>
      <c r="J874" s="74">
        <v>4500000</v>
      </c>
      <c r="K874" s="74">
        <v>0</v>
      </c>
      <c r="L874" s="74"/>
      <c r="M874" s="77">
        <v>0</v>
      </c>
    </row>
    <row r="875" spans="1:13" ht="24">
      <c r="A875" s="1"/>
      <c r="B875" s="1"/>
      <c r="C875" s="69"/>
      <c r="D875" s="70"/>
      <c r="E875" s="71"/>
      <c r="F875" s="70"/>
      <c r="G875" s="70"/>
      <c r="H875" s="78" t="s">
        <v>214</v>
      </c>
      <c r="I875" s="79"/>
      <c r="J875" s="80"/>
      <c r="K875" s="80">
        <v>-4500000</v>
      </c>
      <c r="L875" s="80"/>
      <c r="M875" s="81"/>
    </row>
    <row r="876" spans="1:13">
      <c r="A876" s="1"/>
      <c r="B876" s="1"/>
      <c r="C876" s="69" t="s">
        <v>5</v>
      </c>
      <c r="D876" s="70" t="s">
        <v>36</v>
      </c>
      <c r="E876" s="71" t="s">
        <v>37</v>
      </c>
      <c r="F876" s="70"/>
      <c r="G876" s="70" t="s">
        <v>511</v>
      </c>
      <c r="H876" s="72" t="s">
        <v>512</v>
      </c>
      <c r="I876" s="73" t="s">
        <v>215</v>
      </c>
      <c r="J876" s="74"/>
      <c r="K876" s="74"/>
      <c r="L876" s="74"/>
      <c r="M876" s="77"/>
    </row>
    <row r="877" spans="1:13">
      <c r="A877" s="1"/>
      <c r="B877" s="1"/>
      <c r="C877" s="69" t="s">
        <v>5</v>
      </c>
      <c r="D877" s="70" t="s">
        <v>36</v>
      </c>
      <c r="E877" s="71" t="s">
        <v>37</v>
      </c>
      <c r="F877" s="70"/>
      <c r="G877" s="70" t="s">
        <v>511</v>
      </c>
      <c r="H877" s="72" t="s">
        <v>512</v>
      </c>
      <c r="I877" s="72" t="s">
        <v>216</v>
      </c>
      <c r="J877" s="74">
        <v>4188000</v>
      </c>
      <c r="K877" s="74">
        <v>0</v>
      </c>
      <c r="L877" s="74">
        <v>0</v>
      </c>
      <c r="M877" s="77">
        <v>0</v>
      </c>
    </row>
    <row r="878" spans="1:13">
      <c r="A878" s="1"/>
      <c r="B878" s="1"/>
      <c r="C878" s="69" t="s">
        <v>5</v>
      </c>
      <c r="D878" s="70" t="s">
        <v>36</v>
      </c>
      <c r="E878" s="71" t="s">
        <v>37</v>
      </c>
      <c r="F878" s="70"/>
      <c r="G878" s="70" t="s">
        <v>511</v>
      </c>
      <c r="H878" s="72" t="s">
        <v>512</v>
      </c>
      <c r="I878" s="72" t="s">
        <v>217</v>
      </c>
      <c r="J878" s="74">
        <v>4188000</v>
      </c>
      <c r="K878" s="74">
        <v>0</v>
      </c>
      <c r="L878" s="74">
        <v>0</v>
      </c>
      <c r="M878" s="77">
        <v>0</v>
      </c>
    </row>
    <row r="879" spans="1:13" ht="24">
      <c r="A879" s="1"/>
      <c r="B879" s="1"/>
      <c r="C879" s="69"/>
      <c r="D879" s="70"/>
      <c r="E879" s="71"/>
      <c r="F879" s="70"/>
      <c r="G879" s="70"/>
      <c r="H879" s="83" t="s">
        <v>218</v>
      </c>
      <c r="I879" s="84"/>
      <c r="J879" s="85"/>
      <c r="K879" s="85">
        <v>-4188000</v>
      </c>
      <c r="L879" s="85">
        <v>0</v>
      </c>
      <c r="M879" s="86">
        <v>0</v>
      </c>
    </row>
    <row r="880" spans="1:13" ht="24">
      <c r="A880" s="1"/>
      <c r="B880" s="1"/>
      <c r="C880" s="69" t="s">
        <v>5</v>
      </c>
      <c r="D880" s="70" t="s">
        <v>36</v>
      </c>
      <c r="E880" s="71" t="s">
        <v>37</v>
      </c>
      <c r="F880" s="70"/>
      <c r="G880" s="70" t="s">
        <v>473</v>
      </c>
      <c r="H880" s="72" t="s">
        <v>474</v>
      </c>
      <c r="I880" s="73" t="s">
        <v>207</v>
      </c>
      <c r="J880" s="74">
        <v>1</v>
      </c>
      <c r="K880" s="74"/>
      <c r="L880" s="74">
        <v>0</v>
      </c>
      <c r="M880" s="77"/>
    </row>
    <row r="881" spans="1:13" ht="24">
      <c r="A881" s="1"/>
      <c r="B881" s="1"/>
      <c r="C881" s="69" t="s">
        <v>5</v>
      </c>
      <c r="D881" s="70" t="s">
        <v>36</v>
      </c>
      <c r="E881" s="71" t="s">
        <v>37</v>
      </c>
      <c r="F881" s="70"/>
      <c r="G881" s="70" t="s">
        <v>473</v>
      </c>
      <c r="H881" s="72" t="s">
        <v>474</v>
      </c>
      <c r="I881" s="72" t="s">
        <v>208</v>
      </c>
      <c r="J881" s="74">
        <v>3500000</v>
      </c>
      <c r="K881" s="74">
        <v>0</v>
      </c>
      <c r="L881" s="74">
        <v>5000000</v>
      </c>
      <c r="M881" s="77">
        <v>0</v>
      </c>
    </row>
    <row r="882" spans="1:13" ht="24">
      <c r="A882" s="1"/>
      <c r="B882" s="1"/>
      <c r="C882" s="69" t="s">
        <v>5</v>
      </c>
      <c r="D882" s="70" t="s">
        <v>36</v>
      </c>
      <c r="E882" s="71" t="s">
        <v>37</v>
      </c>
      <c r="F882" s="70"/>
      <c r="G882" s="70" t="s">
        <v>473</v>
      </c>
      <c r="H882" s="72" t="s">
        <v>474</v>
      </c>
      <c r="I882" s="72" t="s">
        <v>209</v>
      </c>
      <c r="J882" s="74">
        <v>3500000</v>
      </c>
      <c r="K882" s="74">
        <v>0</v>
      </c>
      <c r="L882" s="74"/>
      <c r="M882" s="77">
        <v>0</v>
      </c>
    </row>
    <row r="883" spans="1:13" ht="24">
      <c r="A883" s="1"/>
      <c r="B883" s="1"/>
      <c r="C883" s="69"/>
      <c r="D883" s="70"/>
      <c r="E883" s="71"/>
      <c r="F883" s="70"/>
      <c r="G883" s="70"/>
      <c r="H883" s="78" t="s">
        <v>210</v>
      </c>
      <c r="I883" s="79"/>
      <c r="J883" s="80"/>
      <c r="K883" s="80">
        <v>-3500000</v>
      </c>
      <c r="L883" s="80"/>
      <c r="M883" s="81"/>
    </row>
    <row r="884" spans="1:13" ht="24">
      <c r="A884" s="1"/>
      <c r="B884" s="1"/>
      <c r="C884" s="69" t="s">
        <v>5</v>
      </c>
      <c r="D884" s="70" t="s">
        <v>36</v>
      </c>
      <c r="E884" s="71" t="s">
        <v>37</v>
      </c>
      <c r="F884" s="70"/>
      <c r="G884" s="70" t="s">
        <v>473</v>
      </c>
      <c r="H884" s="72" t="s">
        <v>474</v>
      </c>
      <c r="I884" s="73" t="s">
        <v>211</v>
      </c>
      <c r="J884" s="74">
        <v>1</v>
      </c>
      <c r="K884" s="74"/>
      <c r="L884" s="74">
        <v>0</v>
      </c>
      <c r="M884" s="77"/>
    </row>
    <row r="885" spans="1:13" ht="24">
      <c r="A885" s="1"/>
      <c r="B885" s="1"/>
      <c r="C885" s="69" t="s">
        <v>5</v>
      </c>
      <c r="D885" s="70" t="s">
        <v>36</v>
      </c>
      <c r="E885" s="71" t="s">
        <v>37</v>
      </c>
      <c r="F885" s="70"/>
      <c r="G885" s="70" t="s">
        <v>473</v>
      </c>
      <c r="H885" s="72" t="s">
        <v>474</v>
      </c>
      <c r="I885" s="72" t="s">
        <v>212</v>
      </c>
      <c r="J885" s="74">
        <v>3500000</v>
      </c>
      <c r="K885" s="74">
        <v>0</v>
      </c>
      <c r="L885" s="74">
        <v>0</v>
      </c>
      <c r="M885" s="77">
        <v>0</v>
      </c>
    </row>
    <row r="886" spans="1:13" ht="24">
      <c r="A886" s="1"/>
      <c r="B886" s="1"/>
      <c r="C886" s="69" t="s">
        <v>5</v>
      </c>
      <c r="D886" s="70" t="s">
        <v>36</v>
      </c>
      <c r="E886" s="71" t="s">
        <v>37</v>
      </c>
      <c r="F886" s="70"/>
      <c r="G886" s="70" t="s">
        <v>473</v>
      </c>
      <c r="H886" s="72" t="s">
        <v>474</v>
      </c>
      <c r="I886" s="72" t="s">
        <v>213</v>
      </c>
      <c r="J886" s="74">
        <v>3500000</v>
      </c>
      <c r="K886" s="74">
        <v>0</v>
      </c>
      <c r="L886" s="74"/>
      <c r="M886" s="77">
        <v>0</v>
      </c>
    </row>
    <row r="887" spans="1:13" ht="24">
      <c r="A887" s="1"/>
      <c r="B887" s="1"/>
      <c r="C887" s="69"/>
      <c r="D887" s="70"/>
      <c r="E887" s="71"/>
      <c r="F887" s="70"/>
      <c r="G887" s="70"/>
      <c r="H887" s="78" t="s">
        <v>214</v>
      </c>
      <c r="I887" s="79"/>
      <c r="J887" s="80"/>
      <c r="K887" s="80">
        <v>-3500000</v>
      </c>
      <c r="L887" s="80"/>
      <c r="M887" s="81"/>
    </row>
    <row r="888" spans="1:13" ht="24">
      <c r="A888" s="1"/>
      <c r="B888" s="1"/>
      <c r="C888" s="69" t="s">
        <v>5</v>
      </c>
      <c r="D888" s="70" t="s">
        <v>36</v>
      </c>
      <c r="E888" s="71" t="s">
        <v>37</v>
      </c>
      <c r="F888" s="70"/>
      <c r="G888" s="70" t="s">
        <v>473</v>
      </c>
      <c r="H888" s="72" t="s">
        <v>474</v>
      </c>
      <c r="I888" s="73" t="s">
        <v>215</v>
      </c>
      <c r="J888" s="74"/>
      <c r="K888" s="74"/>
      <c r="L888" s="74"/>
      <c r="M888" s="77"/>
    </row>
    <row r="889" spans="1:13" ht="24">
      <c r="A889" s="1"/>
      <c r="B889" s="1"/>
      <c r="C889" s="69" t="s">
        <v>5</v>
      </c>
      <c r="D889" s="70" t="s">
        <v>36</v>
      </c>
      <c r="E889" s="71" t="s">
        <v>37</v>
      </c>
      <c r="F889" s="70"/>
      <c r="G889" s="70" t="s">
        <v>473</v>
      </c>
      <c r="H889" s="72" t="s">
        <v>474</v>
      </c>
      <c r="I889" s="72" t="s">
        <v>216</v>
      </c>
      <c r="J889" s="74">
        <v>3070000</v>
      </c>
      <c r="K889" s="74">
        <v>0</v>
      </c>
      <c r="L889" s="74">
        <v>0</v>
      </c>
      <c r="M889" s="77">
        <v>0</v>
      </c>
    </row>
    <row r="890" spans="1:13" ht="24">
      <c r="A890" s="1"/>
      <c r="B890" s="1"/>
      <c r="C890" s="69" t="s">
        <v>5</v>
      </c>
      <c r="D890" s="70" t="s">
        <v>36</v>
      </c>
      <c r="E890" s="71" t="s">
        <v>37</v>
      </c>
      <c r="F890" s="70"/>
      <c r="G890" s="70" t="s">
        <v>473</v>
      </c>
      <c r="H890" s="72" t="s">
        <v>474</v>
      </c>
      <c r="I890" s="72" t="s">
        <v>217</v>
      </c>
      <c r="J890" s="74">
        <v>3070000</v>
      </c>
      <c r="K890" s="74">
        <v>0</v>
      </c>
      <c r="L890" s="74">
        <v>0</v>
      </c>
      <c r="M890" s="77">
        <v>0</v>
      </c>
    </row>
    <row r="891" spans="1:13" ht="24">
      <c r="A891" s="1"/>
      <c r="B891" s="1"/>
      <c r="C891" s="69"/>
      <c r="D891" s="70"/>
      <c r="E891" s="71"/>
      <c r="F891" s="70"/>
      <c r="G891" s="70"/>
      <c r="H891" s="83" t="s">
        <v>218</v>
      </c>
      <c r="I891" s="84"/>
      <c r="J891" s="85"/>
      <c r="K891" s="85">
        <v>-3070000</v>
      </c>
      <c r="L891" s="85">
        <v>0</v>
      </c>
      <c r="M891" s="86">
        <v>0</v>
      </c>
    </row>
    <row r="892" spans="1:13" ht="36">
      <c r="A892" s="1"/>
      <c r="B892" s="1"/>
      <c r="C892" s="69" t="s">
        <v>5</v>
      </c>
      <c r="D892" s="70" t="s">
        <v>36</v>
      </c>
      <c r="E892" s="71" t="s">
        <v>37</v>
      </c>
      <c r="F892" s="70"/>
      <c r="G892" s="70" t="s">
        <v>475</v>
      </c>
      <c r="H892" s="72" t="s">
        <v>513</v>
      </c>
      <c r="I892" s="73" t="s">
        <v>207</v>
      </c>
      <c r="J892" s="74"/>
      <c r="K892" s="74"/>
      <c r="L892" s="74">
        <v>0</v>
      </c>
      <c r="M892" s="77"/>
    </row>
    <row r="893" spans="1:13" ht="36">
      <c r="A893" s="1"/>
      <c r="B893" s="1"/>
      <c r="C893" s="69" t="s">
        <v>5</v>
      </c>
      <c r="D893" s="70" t="s">
        <v>36</v>
      </c>
      <c r="E893" s="71" t="s">
        <v>37</v>
      </c>
      <c r="F893" s="70"/>
      <c r="G893" s="70" t="s">
        <v>475</v>
      </c>
      <c r="H893" s="72" t="s">
        <v>513</v>
      </c>
      <c r="I893" s="72" t="s">
        <v>208</v>
      </c>
      <c r="J893" s="74">
        <v>0</v>
      </c>
      <c r="K893" s="74">
        <v>0</v>
      </c>
      <c r="L893" s="74">
        <v>0</v>
      </c>
      <c r="M893" s="77">
        <v>0</v>
      </c>
    </row>
    <row r="894" spans="1:13" ht="36">
      <c r="A894" s="1"/>
      <c r="B894" s="1"/>
      <c r="C894" s="69" t="s">
        <v>5</v>
      </c>
      <c r="D894" s="70" t="s">
        <v>36</v>
      </c>
      <c r="E894" s="71" t="s">
        <v>37</v>
      </c>
      <c r="F894" s="70"/>
      <c r="G894" s="70" t="s">
        <v>475</v>
      </c>
      <c r="H894" s="72" t="s">
        <v>513</v>
      </c>
      <c r="I894" s="72" t="s">
        <v>209</v>
      </c>
      <c r="J894" s="74">
        <v>0</v>
      </c>
      <c r="K894" s="74">
        <v>0</v>
      </c>
      <c r="L894" s="74"/>
      <c r="M894" s="77">
        <v>0</v>
      </c>
    </row>
    <row r="895" spans="1:13" ht="24">
      <c r="A895" s="1"/>
      <c r="B895" s="1"/>
      <c r="C895" s="69"/>
      <c r="D895" s="70"/>
      <c r="E895" s="71"/>
      <c r="F895" s="70"/>
      <c r="G895" s="70"/>
      <c r="H895" s="78" t="s">
        <v>210</v>
      </c>
      <c r="I895" s="79"/>
      <c r="J895" s="80"/>
      <c r="K895" s="80">
        <v>0</v>
      </c>
      <c r="L895" s="80"/>
      <c r="M895" s="81"/>
    </row>
    <row r="896" spans="1:13" ht="36">
      <c r="A896" s="1"/>
      <c r="B896" s="1"/>
      <c r="C896" s="69" t="s">
        <v>5</v>
      </c>
      <c r="D896" s="70" t="s">
        <v>36</v>
      </c>
      <c r="E896" s="71" t="s">
        <v>37</v>
      </c>
      <c r="F896" s="70"/>
      <c r="G896" s="70" t="s">
        <v>475</v>
      </c>
      <c r="H896" s="72" t="s">
        <v>513</v>
      </c>
      <c r="I896" s="73" t="s">
        <v>211</v>
      </c>
      <c r="J896" s="74"/>
      <c r="K896" s="74"/>
      <c r="L896" s="74">
        <v>0</v>
      </c>
      <c r="M896" s="77"/>
    </row>
    <row r="897" spans="1:13" ht="36">
      <c r="A897" s="1"/>
      <c r="B897" s="1"/>
      <c r="C897" s="69" t="s">
        <v>5</v>
      </c>
      <c r="D897" s="70" t="s">
        <v>36</v>
      </c>
      <c r="E897" s="71" t="s">
        <v>37</v>
      </c>
      <c r="F897" s="70"/>
      <c r="G897" s="70" t="s">
        <v>475</v>
      </c>
      <c r="H897" s="72" t="s">
        <v>513</v>
      </c>
      <c r="I897" s="72" t="s">
        <v>212</v>
      </c>
      <c r="J897" s="74">
        <v>0</v>
      </c>
      <c r="K897" s="74">
        <v>0</v>
      </c>
      <c r="L897" s="74">
        <v>0</v>
      </c>
      <c r="M897" s="77">
        <v>0</v>
      </c>
    </row>
    <row r="898" spans="1:13" ht="36">
      <c r="A898" s="1"/>
      <c r="B898" s="1"/>
      <c r="C898" s="69" t="s">
        <v>5</v>
      </c>
      <c r="D898" s="70" t="s">
        <v>36</v>
      </c>
      <c r="E898" s="71" t="s">
        <v>37</v>
      </c>
      <c r="F898" s="70"/>
      <c r="G898" s="70" t="s">
        <v>475</v>
      </c>
      <c r="H898" s="72" t="s">
        <v>513</v>
      </c>
      <c r="I898" s="72" t="s">
        <v>213</v>
      </c>
      <c r="J898" s="74">
        <v>0</v>
      </c>
      <c r="K898" s="74">
        <v>0</v>
      </c>
      <c r="L898" s="74"/>
      <c r="M898" s="77">
        <v>0</v>
      </c>
    </row>
    <row r="899" spans="1:13" ht="24">
      <c r="A899" s="1"/>
      <c r="B899" s="1"/>
      <c r="C899" s="69"/>
      <c r="D899" s="70"/>
      <c r="E899" s="71"/>
      <c r="F899" s="70"/>
      <c r="G899" s="70"/>
      <c r="H899" s="78" t="s">
        <v>214</v>
      </c>
      <c r="I899" s="79"/>
      <c r="J899" s="80"/>
      <c r="K899" s="80">
        <v>0</v>
      </c>
      <c r="L899" s="80"/>
      <c r="M899" s="81"/>
    </row>
    <row r="900" spans="1:13" ht="36">
      <c r="A900" s="1"/>
      <c r="B900" s="1"/>
      <c r="C900" s="69" t="s">
        <v>5</v>
      </c>
      <c r="D900" s="70" t="s">
        <v>36</v>
      </c>
      <c r="E900" s="71" t="s">
        <v>37</v>
      </c>
      <c r="F900" s="70"/>
      <c r="G900" s="70" t="s">
        <v>475</v>
      </c>
      <c r="H900" s="72" t="s">
        <v>513</v>
      </c>
      <c r="I900" s="73" t="s">
        <v>215</v>
      </c>
      <c r="J900" s="74"/>
      <c r="K900" s="74"/>
      <c r="L900" s="74"/>
      <c r="M900" s="77"/>
    </row>
    <row r="901" spans="1:13" ht="36">
      <c r="A901" s="1"/>
      <c r="B901" s="1"/>
      <c r="C901" s="69" t="s">
        <v>5</v>
      </c>
      <c r="D901" s="70" t="s">
        <v>36</v>
      </c>
      <c r="E901" s="71" t="s">
        <v>37</v>
      </c>
      <c r="F901" s="70"/>
      <c r="G901" s="70" t="s">
        <v>475</v>
      </c>
      <c r="H901" s="72" t="s">
        <v>513</v>
      </c>
      <c r="I901" s="72" t="s">
        <v>216</v>
      </c>
      <c r="J901" s="74">
        <v>0</v>
      </c>
      <c r="K901" s="74">
        <v>0</v>
      </c>
      <c r="L901" s="74">
        <v>0</v>
      </c>
      <c r="M901" s="77">
        <v>0</v>
      </c>
    </row>
    <row r="902" spans="1:13" ht="36">
      <c r="A902" s="1"/>
      <c r="B902" s="1"/>
      <c r="C902" s="69" t="s">
        <v>5</v>
      </c>
      <c r="D902" s="70" t="s">
        <v>36</v>
      </c>
      <c r="E902" s="71" t="s">
        <v>37</v>
      </c>
      <c r="F902" s="70"/>
      <c r="G902" s="70" t="s">
        <v>475</v>
      </c>
      <c r="H902" s="72" t="s">
        <v>513</v>
      </c>
      <c r="I902" s="72" t="s">
        <v>217</v>
      </c>
      <c r="J902" s="74">
        <v>0</v>
      </c>
      <c r="K902" s="74">
        <v>0</v>
      </c>
      <c r="L902" s="74">
        <v>0</v>
      </c>
      <c r="M902" s="77">
        <v>0</v>
      </c>
    </row>
    <row r="903" spans="1:13" ht="24">
      <c r="A903" s="1"/>
      <c r="B903" s="1"/>
      <c r="C903" s="69"/>
      <c r="D903" s="70"/>
      <c r="E903" s="71"/>
      <c r="F903" s="70"/>
      <c r="G903" s="70"/>
      <c r="H903" s="83" t="s">
        <v>218</v>
      </c>
      <c r="I903" s="84"/>
      <c r="J903" s="85"/>
      <c r="K903" s="85">
        <v>0</v>
      </c>
      <c r="L903" s="85">
        <v>0</v>
      </c>
      <c r="M903" s="86">
        <v>0</v>
      </c>
    </row>
    <row r="904" spans="1:13">
      <c r="A904" s="1"/>
      <c r="B904" s="1"/>
      <c r="C904" s="69" t="s">
        <v>5</v>
      </c>
      <c r="D904" s="70" t="s">
        <v>36</v>
      </c>
      <c r="E904" s="71" t="s">
        <v>37</v>
      </c>
      <c r="F904" s="70"/>
      <c r="G904" s="70" t="s">
        <v>477</v>
      </c>
      <c r="H904" s="72" t="s">
        <v>478</v>
      </c>
      <c r="I904" s="73" t="s">
        <v>207</v>
      </c>
      <c r="J904" s="74"/>
      <c r="K904" s="74"/>
      <c r="L904" s="74">
        <v>0</v>
      </c>
      <c r="M904" s="77">
        <v>1</v>
      </c>
    </row>
    <row r="905" spans="1:13">
      <c r="A905" s="1"/>
      <c r="B905" s="1"/>
      <c r="C905" s="69" t="s">
        <v>5</v>
      </c>
      <c r="D905" s="70" t="s">
        <v>36</v>
      </c>
      <c r="E905" s="71" t="s">
        <v>37</v>
      </c>
      <c r="F905" s="70"/>
      <c r="G905" s="70" t="s">
        <v>477</v>
      </c>
      <c r="H905" s="72" t="s">
        <v>478</v>
      </c>
      <c r="I905" s="72" t="s">
        <v>208</v>
      </c>
      <c r="J905" s="74">
        <v>0</v>
      </c>
      <c r="K905" s="74">
        <v>0</v>
      </c>
      <c r="L905" s="74">
        <v>0</v>
      </c>
      <c r="M905" s="77">
        <v>73824000</v>
      </c>
    </row>
    <row r="906" spans="1:13">
      <c r="A906" s="1"/>
      <c r="B906" s="1"/>
      <c r="C906" s="69" t="s">
        <v>5</v>
      </c>
      <c r="D906" s="70" t="s">
        <v>36</v>
      </c>
      <c r="E906" s="71" t="s">
        <v>37</v>
      </c>
      <c r="F906" s="70"/>
      <c r="G906" s="70" t="s">
        <v>477</v>
      </c>
      <c r="H906" s="72" t="s">
        <v>478</v>
      </c>
      <c r="I906" s="72" t="s">
        <v>209</v>
      </c>
      <c r="J906" s="74">
        <v>0</v>
      </c>
      <c r="K906" s="74">
        <v>0</v>
      </c>
      <c r="L906" s="74"/>
      <c r="M906" s="77">
        <v>73824000</v>
      </c>
    </row>
    <row r="907" spans="1:13" ht="24">
      <c r="A907" s="1"/>
      <c r="B907" s="1"/>
      <c r="C907" s="69"/>
      <c r="D907" s="70"/>
      <c r="E907" s="71"/>
      <c r="F907" s="70"/>
      <c r="G907" s="70"/>
      <c r="H907" s="78" t="s">
        <v>210</v>
      </c>
      <c r="I907" s="79"/>
      <c r="J907" s="80"/>
      <c r="K907" s="80">
        <v>0</v>
      </c>
      <c r="L907" s="80"/>
      <c r="M907" s="81"/>
    </row>
    <row r="908" spans="1:13">
      <c r="A908" s="1"/>
      <c r="B908" s="1"/>
      <c r="C908" s="69" t="s">
        <v>5</v>
      </c>
      <c r="D908" s="70" t="s">
        <v>36</v>
      </c>
      <c r="E908" s="71" t="s">
        <v>37</v>
      </c>
      <c r="F908" s="70"/>
      <c r="G908" s="70" t="s">
        <v>477</v>
      </c>
      <c r="H908" s="72" t="s">
        <v>478</v>
      </c>
      <c r="I908" s="73" t="s">
        <v>211</v>
      </c>
      <c r="J908" s="74"/>
      <c r="K908" s="74"/>
      <c r="L908" s="74">
        <v>1</v>
      </c>
      <c r="M908" s="77">
        <v>1</v>
      </c>
    </row>
    <row r="909" spans="1:13">
      <c r="A909" s="1"/>
      <c r="B909" s="1"/>
      <c r="C909" s="69" t="s">
        <v>5</v>
      </c>
      <c r="D909" s="70" t="s">
        <v>36</v>
      </c>
      <c r="E909" s="71" t="s">
        <v>37</v>
      </c>
      <c r="F909" s="70"/>
      <c r="G909" s="70" t="s">
        <v>477</v>
      </c>
      <c r="H909" s="72" t="s">
        <v>478</v>
      </c>
      <c r="I909" s="72" t="s">
        <v>212</v>
      </c>
      <c r="J909" s="74">
        <v>0</v>
      </c>
      <c r="K909" s="74">
        <v>0</v>
      </c>
      <c r="L909" s="74">
        <v>70000000</v>
      </c>
      <c r="M909" s="77">
        <v>88034000</v>
      </c>
    </row>
    <row r="910" spans="1:13">
      <c r="A910" s="1"/>
      <c r="B910" s="1"/>
      <c r="C910" s="69" t="s">
        <v>5</v>
      </c>
      <c r="D910" s="70" t="s">
        <v>36</v>
      </c>
      <c r="E910" s="71" t="s">
        <v>37</v>
      </c>
      <c r="F910" s="70"/>
      <c r="G910" s="70" t="s">
        <v>477</v>
      </c>
      <c r="H910" s="72" t="s">
        <v>478</v>
      </c>
      <c r="I910" s="72" t="s">
        <v>213</v>
      </c>
      <c r="J910" s="74">
        <v>0</v>
      </c>
      <c r="K910" s="74">
        <v>0</v>
      </c>
      <c r="L910" s="74">
        <v>70000000</v>
      </c>
      <c r="M910" s="77">
        <v>88034000</v>
      </c>
    </row>
    <row r="911" spans="1:13" ht="24">
      <c r="A911" s="1"/>
      <c r="B911" s="1"/>
      <c r="C911" s="69"/>
      <c r="D911" s="70"/>
      <c r="E911" s="71"/>
      <c r="F911" s="70"/>
      <c r="G911" s="70"/>
      <c r="H911" s="78" t="s">
        <v>214</v>
      </c>
      <c r="I911" s="79"/>
      <c r="J911" s="80"/>
      <c r="K911" s="80">
        <v>0</v>
      </c>
      <c r="L911" s="80">
        <v>70000000</v>
      </c>
      <c r="M911" s="81">
        <f>L910-M910</f>
        <v>-18034000</v>
      </c>
    </row>
    <row r="912" spans="1:13">
      <c r="A912" s="1"/>
      <c r="B912" s="1"/>
      <c r="C912" s="69" t="s">
        <v>5</v>
      </c>
      <c r="D912" s="70" t="s">
        <v>36</v>
      </c>
      <c r="E912" s="71" t="s">
        <v>37</v>
      </c>
      <c r="F912" s="70"/>
      <c r="G912" s="70" t="s">
        <v>477</v>
      </c>
      <c r="H912" s="72" t="s">
        <v>478</v>
      </c>
      <c r="I912" s="73" t="s">
        <v>215</v>
      </c>
      <c r="J912" s="74"/>
      <c r="K912" s="74"/>
      <c r="L912" s="74">
        <v>1</v>
      </c>
      <c r="M912" s="77">
        <v>1</v>
      </c>
    </row>
    <row r="913" spans="1:13">
      <c r="A913" s="1"/>
      <c r="B913" s="1"/>
      <c r="C913" s="69" t="s">
        <v>5</v>
      </c>
      <c r="D913" s="70" t="s">
        <v>36</v>
      </c>
      <c r="E913" s="71" t="s">
        <v>37</v>
      </c>
      <c r="F913" s="70"/>
      <c r="G913" s="70" t="s">
        <v>477</v>
      </c>
      <c r="H913" s="72" t="s">
        <v>478</v>
      </c>
      <c r="I913" s="72" t="s">
        <v>216</v>
      </c>
      <c r="J913" s="74">
        <v>0</v>
      </c>
      <c r="K913" s="74">
        <v>0</v>
      </c>
      <c r="L913" s="74">
        <v>70000000</v>
      </c>
      <c r="M913" s="77">
        <v>88033940</v>
      </c>
    </row>
    <row r="914" spans="1:13">
      <c r="A914" s="1"/>
      <c r="B914" s="1"/>
      <c r="C914" s="69" t="s">
        <v>5</v>
      </c>
      <c r="D914" s="70" t="s">
        <v>36</v>
      </c>
      <c r="E914" s="71" t="s">
        <v>37</v>
      </c>
      <c r="F914" s="70"/>
      <c r="G914" s="70" t="s">
        <v>477</v>
      </c>
      <c r="H914" s="72" t="s">
        <v>478</v>
      </c>
      <c r="I914" s="72" t="s">
        <v>217</v>
      </c>
      <c r="J914" s="74">
        <v>0</v>
      </c>
      <c r="K914" s="74">
        <v>0</v>
      </c>
      <c r="L914" s="74">
        <v>70000000</v>
      </c>
      <c r="M914" s="77">
        <v>88033940</v>
      </c>
    </row>
    <row r="915" spans="1:13" ht="24">
      <c r="A915" s="1"/>
      <c r="B915" s="1"/>
      <c r="C915" s="69"/>
      <c r="D915" s="70"/>
      <c r="E915" s="71"/>
      <c r="F915" s="70"/>
      <c r="G915" s="70"/>
      <c r="H915" s="83" t="s">
        <v>218</v>
      </c>
      <c r="I915" s="84"/>
      <c r="J915" s="85"/>
      <c r="K915" s="85">
        <v>0</v>
      </c>
      <c r="L915" s="85">
        <v>70000000</v>
      </c>
      <c r="M915" s="86">
        <f>L914-M914</f>
        <v>-18033940</v>
      </c>
    </row>
    <row r="916" spans="1:13" ht="24">
      <c r="A916" s="1"/>
      <c r="B916" s="1"/>
      <c r="C916" s="69" t="s">
        <v>5</v>
      </c>
      <c r="D916" s="70" t="s">
        <v>36</v>
      </c>
      <c r="E916" s="71" t="s">
        <v>37</v>
      </c>
      <c r="F916" s="70"/>
      <c r="G916" s="70" t="s">
        <v>514</v>
      </c>
      <c r="H916" s="72" t="s">
        <v>515</v>
      </c>
      <c r="I916" s="73" t="s">
        <v>207</v>
      </c>
      <c r="J916" s="74"/>
      <c r="K916" s="74"/>
      <c r="L916" s="74"/>
      <c r="M916" s="77"/>
    </row>
    <row r="917" spans="1:13" ht="24">
      <c r="A917" s="1"/>
      <c r="B917" s="1"/>
      <c r="C917" s="69" t="s">
        <v>5</v>
      </c>
      <c r="D917" s="70" t="s">
        <v>36</v>
      </c>
      <c r="E917" s="71" t="s">
        <v>37</v>
      </c>
      <c r="F917" s="70"/>
      <c r="G917" s="70" t="s">
        <v>514</v>
      </c>
      <c r="H917" s="72" t="s">
        <v>515</v>
      </c>
      <c r="I917" s="72" t="s">
        <v>208</v>
      </c>
      <c r="J917" s="74">
        <v>0</v>
      </c>
      <c r="K917" s="74">
        <v>0</v>
      </c>
      <c r="L917" s="74">
        <v>0</v>
      </c>
      <c r="M917" s="77">
        <v>0</v>
      </c>
    </row>
    <row r="918" spans="1:13" ht="24">
      <c r="A918" s="1"/>
      <c r="B918" s="1"/>
      <c r="C918" s="69" t="s">
        <v>5</v>
      </c>
      <c r="D918" s="70" t="s">
        <v>36</v>
      </c>
      <c r="E918" s="71" t="s">
        <v>37</v>
      </c>
      <c r="F918" s="70"/>
      <c r="G918" s="70" t="s">
        <v>514</v>
      </c>
      <c r="H918" s="72" t="s">
        <v>515</v>
      </c>
      <c r="I918" s="72" t="s">
        <v>209</v>
      </c>
      <c r="J918" s="74">
        <v>0</v>
      </c>
      <c r="K918" s="74">
        <v>0</v>
      </c>
      <c r="L918" s="74">
        <v>0</v>
      </c>
      <c r="M918" s="77">
        <v>0</v>
      </c>
    </row>
    <row r="919" spans="1:13" ht="24">
      <c r="A919" s="1"/>
      <c r="B919" s="1"/>
      <c r="C919" s="69"/>
      <c r="D919" s="70"/>
      <c r="E919" s="71"/>
      <c r="F919" s="70"/>
      <c r="G919" s="70"/>
      <c r="H919" s="78" t="s">
        <v>210</v>
      </c>
      <c r="I919" s="79"/>
      <c r="J919" s="80"/>
      <c r="K919" s="80">
        <v>0</v>
      </c>
      <c r="L919" s="80">
        <v>0</v>
      </c>
      <c r="M919" s="81">
        <v>0</v>
      </c>
    </row>
    <row r="920" spans="1:13" ht="24">
      <c r="A920" s="1"/>
      <c r="B920" s="1"/>
      <c r="C920" s="69" t="s">
        <v>5</v>
      </c>
      <c r="D920" s="70" t="s">
        <v>36</v>
      </c>
      <c r="E920" s="71" t="s">
        <v>37</v>
      </c>
      <c r="F920" s="70"/>
      <c r="G920" s="70" t="s">
        <v>514</v>
      </c>
      <c r="H920" s="72" t="s">
        <v>515</v>
      </c>
      <c r="I920" s="73" t="s">
        <v>211</v>
      </c>
      <c r="J920" s="74"/>
      <c r="K920" s="74"/>
      <c r="L920" s="74"/>
      <c r="M920" s="77"/>
    </row>
    <row r="921" spans="1:13" ht="24">
      <c r="A921" s="1"/>
      <c r="B921" s="1"/>
      <c r="C921" s="69" t="s">
        <v>5</v>
      </c>
      <c r="D921" s="70" t="s">
        <v>36</v>
      </c>
      <c r="E921" s="71" t="s">
        <v>37</v>
      </c>
      <c r="F921" s="70"/>
      <c r="G921" s="70" t="s">
        <v>514</v>
      </c>
      <c r="H921" s="72" t="s">
        <v>515</v>
      </c>
      <c r="I921" s="72" t="s">
        <v>212</v>
      </c>
      <c r="J921" s="74">
        <v>0</v>
      </c>
      <c r="K921" s="74">
        <v>31162390</v>
      </c>
      <c r="L921" s="74">
        <v>0</v>
      </c>
      <c r="M921" s="77">
        <v>0</v>
      </c>
    </row>
    <row r="922" spans="1:13" ht="24">
      <c r="A922" s="1"/>
      <c r="B922" s="1"/>
      <c r="C922" s="69" t="s">
        <v>5</v>
      </c>
      <c r="D922" s="70" t="s">
        <v>36</v>
      </c>
      <c r="E922" s="71" t="s">
        <v>37</v>
      </c>
      <c r="F922" s="70"/>
      <c r="G922" s="70" t="s">
        <v>514</v>
      </c>
      <c r="H922" s="72" t="s">
        <v>515</v>
      </c>
      <c r="I922" s="72" t="s">
        <v>213</v>
      </c>
      <c r="J922" s="74">
        <v>0</v>
      </c>
      <c r="K922" s="74">
        <v>31162390</v>
      </c>
      <c r="L922" s="74">
        <v>0</v>
      </c>
      <c r="M922" s="77">
        <v>0</v>
      </c>
    </row>
    <row r="923" spans="1:13" ht="24">
      <c r="A923" s="1"/>
      <c r="B923" s="1"/>
      <c r="C923" s="69"/>
      <c r="D923" s="70"/>
      <c r="E923" s="71"/>
      <c r="F923" s="70"/>
      <c r="G923" s="70"/>
      <c r="H923" s="78" t="s">
        <v>214</v>
      </c>
      <c r="I923" s="79"/>
      <c r="J923" s="80"/>
      <c r="K923" s="80">
        <v>31162390</v>
      </c>
      <c r="L923" s="80">
        <v>-31162390</v>
      </c>
      <c r="M923" s="81">
        <v>0</v>
      </c>
    </row>
    <row r="924" spans="1:13" ht="24">
      <c r="A924" s="1"/>
      <c r="B924" s="1"/>
      <c r="C924" s="69" t="s">
        <v>5</v>
      </c>
      <c r="D924" s="70" t="s">
        <v>36</v>
      </c>
      <c r="E924" s="71" t="s">
        <v>37</v>
      </c>
      <c r="F924" s="70"/>
      <c r="G924" s="70" t="s">
        <v>514</v>
      </c>
      <c r="H924" s="72" t="s">
        <v>515</v>
      </c>
      <c r="I924" s="73" t="s">
        <v>215</v>
      </c>
      <c r="J924" s="74"/>
      <c r="K924" s="74"/>
      <c r="L924" s="74"/>
      <c r="M924" s="77"/>
    </row>
    <row r="925" spans="1:13" ht="24">
      <c r="A925" s="1"/>
      <c r="B925" s="1"/>
      <c r="C925" s="69" t="s">
        <v>5</v>
      </c>
      <c r="D925" s="70" t="s">
        <v>36</v>
      </c>
      <c r="E925" s="71" t="s">
        <v>37</v>
      </c>
      <c r="F925" s="70"/>
      <c r="G925" s="70" t="s">
        <v>514</v>
      </c>
      <c r="H925" s="72" t="s">
        <v>515</v>
      </c>
      <c r="I925" s="72" t="s">
        <v>216</v>
      </c>
      <c r="J925" s="74">
        <v>0</v>
      </c>
      <c r="K925" s="74">
        <v>18797990</v>
      </c>
      <c r="L925" s="74">
        <v>0</v>
      </c>
      <c r="M925" s="77">
        <v>0</v>
      </c>
    </row>
    <row r="926" spans="1:13" ht="24">
      <c r="A926" s="1"/>
      <c r="B926" s="1"/>
      <c r="C926" s="69" t="s">
        <v>5</v>
      </c>
      <c r="D926" s="70" t="s">
        <v>36</v>
      </c>
      <c r="E926" s="71" t="s">
        <v>37</v>
      </c>
      <c r="F926" s="70"/>
      <c r="G926" s="70" t="s">
        <v>514</v>
      </c>
      <c r="H926" s="72" t="s">
        <v>515</v>
      </c>
      <c r="I926" s="72" t="s">
        <v>217</v>
      </c>
      <c r="J926" s="74">
        <v>0</v>
      </c>
      <c r="K926" s="74">
        <v>18797990</v>
      </c>
      <c r="L926" s="74">
        <v>0</v>
      </c>
      <c r="M926" s="77">
        <v>0</v>
      </c>
    </row>
    <row r="927" spans="1:13" ht="24">
      <c r="A927" s="1"/>
      <c r="B927" s="1"/>
      <c r="C927" s="69"/>
      <c r="D927" s="70"/>
      <c r="E927" s="71"/>
      <c r="F927" s="70"/>
      <c r="G927" s="70"/>
      <c r="H927" s="83" t="s">
        <v>218</v>
      </c>
      <c r="I927" s="84"/>
      <c r="J927" s="85"/>
      <c r="K927" s="85">
        <v>18797990</v>
      </c>
      <c r="L927" s="85">
        <v>-18797990</v>
      </c>
      <c r="M927" s="86">
        <v>0</v>
      </c>
    </row>
    <row r="928" spans="1:13">
      <c r="A928" s="1"/>
      <c r="B928" s="1"/>
      <c r="C928" s="69" t="s">
        <v>5</v>
      </c>
      <c r="D928" s="70" t="s">
        <v>36</v>
      </c>
      <c r="E928" s="71" t="s">
        <v>37</v>
      </c>
      <c r="F928" s="70"/>
      <c r="G928" s="70" t="s">
        <v>118</v>
      </c>
      <c r="H928" s="72" t="s">
        <v>119</v>
      </c>
      <c r="I928" s="73" t="s">
        <v>207</v>
      </c>
      <c r="J928" s="74"/>
      <c r="K928" s="74"/>
      <c r="L928" s="74"/>
      <c r="M928" s="77"/>
    </row>
    <row r="929" spans="1:13">
      <c r="A929" s="1"/>
      <c r="B929" s="1"/>
      <c r="C929" s="69" t="s">
        <v>5</v>
      </c>
      <c r="D929" s="70" t="s">
        <v>36</v>
      </c>
      <c r="E929" s="71" t="s">
        <v>37</v>
      </c>
      <c r="F929" s="70"/>
      <c r="G929" s="70" t="s">
        <v>118</v>
      </c>
      <c r="H929" s="72" t="s">
        <v>119</v>
      </c>
      <c r="I929" s="72" t="s">
        <v>208</v>
      </c>
      <c r="J929" s="74">
        <v>0</v>
      </c>
      <c r="K929" s="74">
        <v>0</v>
      </c>
      <c r="L929" s="74">
        <v>83480000</v>
      </c>
      <c r="M929" s="77">
        <v>3000000</v>
      </c>
    </row>
    <row r="930" spans="1:13">
      <c r="A930" s="1"/>
      <c r="B930" s="1"/>
      <c r="C930" s="69" t="s">
        <v>5</v>
      </c>
      <c r="D930" s="70" t="s">
        <v>36</v>
      </c>
      <c r="E930" s="71" t="s">
        <v>37</v>
      </c>
      <c r="F930" s="70"/>
      <c r="G930" s="70" t="s">
        <v>118</v>
      </c>
      <c r="H930" s="72" t="s">
        <v>119</v>
      </c>
      <c r="I930" s="72" t="s">
        <v>209</v>
      </c>
      <c r="J930" s="74">
        <v>0</v>
      </c>
      <c r="K930" s="74">
        <v>0</v>
      </c>
      <c r="L930" s="74">
        <v>83480000</v>
      </c>
      <c r="M930" s="77">
        <v>3000000</v>
      </c>
    </row>
    <row r="931" spans="1:13" ht="24">
      <c r="A931" s="1"/>
      <c r="B931" s="1"/>
      <c r="C931" s="69"/>
      <c r="D931" s="70"/>
      <c r="E931" s="71"/>
      <c r="F931" s="70"/>
      <c r="G931" s="70"/>
      <c r="H931" s="78" t="s">
        <v>210</v>
      </c>
      <c r="I931" s="79"/>
      <c r="J931" s="80"/>
      <c r="K931" s="80">
        <v>0</v>
      </c>
      <c r="L931" s="80">
        <v>83480000</v>
      </c>
      <c r="M931" s="81">
        <v>-80480000</v>
      </c>
    </row>
    <row r="932" spans="1:13">
      <c r="A932" s="1"/>
      <c r="B932" s="1"/>
      <c r="C932" s="69" t="s">
        <v>5</v>
      </c>
      <c r="D932" s="70" t="s">
        <v>36</v>
      </c>
      <c r="E932" s="71" t="s">
        <v>37</v>
      </c>
      <c r="F932" s="70"/>
      <c r="G932" s="70" t="s">
        <v>118</v>
      </c>
      <c r="H932" s="72" t="s">
        <v>119</v>
      </c>
      <c r="I932" s="73" t="s">
        <v>211</v>
      </c>
      <c r="J932" s="74"/>
      <c r="K932" s="74"/>
      <c r="L932" s="74"/>
      <c r="M932" s="77"/>
    </row>
    <row r="933" spans="1:13">
      <c r="A933" s="1"/>
      <c r="B933" s="1"/>
      <c r="C933" s="69" t="s">
        <v>5</v>
      </c>
      <c r="D933" s="70" t="s">
        <v>36</v>
      </c>
      <c r="E933" s="71" t="s">
        <v>37</v>
      </c>
      <c r="F933" s="70"/>
      <c r="G933" s="70" t="s">
        <v>118</v>
      </c>
      <c r="H933" s="72" t="s">
        <v>119</v>
      </c>
      <c r="I933" s="72" t="s">
        <v>212</v>
      </c>
      <c r="J933" s="74">
        <v>0</v>
      </c>
      <c r="K933" s="74">
        <v>0</v>
      </c>
      <c r="L933" s="74">
        <v>0</v>
      </c>
      <c r="M933" s="77">
        <v>0</v>
      </c>
    </row>
    <row r="934" spans="1:13">
      <c r="A934" s="1"/>
      <c r="B934" s="1"/>
      <c r="C934" s="69" t="s">
        <v>5</v>
      </c>
      <c r="D934" s="70" t="s">
        <v>36</v>
      </c>
      <c r="E934" s="71" t="s">
        <v>37</v>
      </c>
      <c r="F934" s="70"/>
      <c r="G934" s="70" t="s">
        <v>118</v>
      </c>
      <c r="H934" s="72" t="s">
        <v>119</v>
      </c>
      <c r="I934" s="72" t="s">
        <v>213</v>
      </c>
      <c r="J934" s="74">
        <v>0</v>
      </c>
      <c r="K934" s="74">
        <v>0</v>
      </c>
      <c r="L934" s="74">
        <v>0</v>
      </c>
      <c r="M934" s="77">
        <v>0</v>
      </c>
    </row>
    <row r="935" spans="1:13" ht="24">
      <c r="A935" s="1"/>
      <c r="B935" s="1"/>
      <c r="C935" s="69"/>
      <c r="D935" s="70"/>
      <c r="E935" s="71"/>
      <c r="F935" s="70"/>
      <c r="G935" s="70"/>
      <c r="H935" s="78" t="s">
        <v>214</v>
      </c>
      <c r="I935" s="79"/>
      <c r="J935" s="80"/>
      <c r="K935" s="80">
        <v>0</v>
      </c>
      <c r="L935" s="80">
        <v>0</v>
      </c>
      <c r="M935" s="81">
        <v>0</v>
      </c>
    </row>
    <row r="936" spans="1:13">
      <c r="A936" s="1"/>
      <c r="B936" s="1"/>
      <c r="C936" s="69" t="s">
        <v>5</v>
      </c>
      <c r="D936" s="70" t="s">
        <v>36</v>
      </c>
      <c r="E936" s="71" t="s">
        <v>37</v>
      </c>
      <c r="F936" s="70"/>
      <c r="G936" s="70" t="s">
        <v>118</v>
      </c>
      <c r="H936" s="72" t="s">
        <v>119</v>
      </c>
      <c r="I936" s="73" t="s">
        <v>215</v>
      </c>
      <c r="J936" s="74"/>
      <c r="K936" s="74"/>
      <c r="L936" s="74"/>
      <c r="M936" s="77"/>
    </row>
    <row r="937" spans="1:13">
      <c r="A937" s="1"/>
      <c r="B937" s="1"/>
      <c r="C937" s="69" t="s">
        <v>5</v>
      </c>
      <c r="D937" s="70" t="s">
        <v>36</v>
      </c>
      <c r="E937" s="71" t="s">
        <v>37</v>
      </c>
      <c r="F937" s="70"/>
      <c r="G937" s="70" t="s">
        <v>118</v>
      </c>
      <c r="H937" s="72" t="s">
        <v>119</v>
      </c>
      <c r="I937" s="72" t="s">
        <v>216</v>
      </c>
      <c r="J937" s="74">
        <v>0</v>
      </c>
      <c r="K937" s="74">
        <v>0</v>
      </c>
      <c r="L937" s="74">
        <v>0</v>
      </c>
      <c r="M937" s="77">
        <v>0</v>
      </c>
    </row>
    <row r="938" spans="1:13">
      <c r="A938" s="1"/>
      <c r="B938" s="1"/>
      <c r="C938" s="69" t="s">
        <v>5</v>
      </c>
      <c r="D938" s="70" t="s">
        <v>36</v>
      </c>
      <c r="E938" s="71" t="s">
        <v>37</v>
      </c>
      <c r="F938" s="70"/>
      <c r="G938" s="70" t="s">
        <v>118</v>
      </c>
      <c r="H938" s="72" t="s">
        <v>119</v>
      </c>
      <c r="I938" s="72" t="s">
        <v>217</v>
      </c>
      <c r="J938" s="74">
        <v>0</v>
      </c>
      <c r="K938" s="74">
        <v>0</v>
      </c>
      <c r="L938" s="74">
        <v>0</v>
      </c>
      <c r="M938" s="77">
        <v>0</v>
      </c>
    </row>
    <row r="939" spans="1:13" ht="24">
      <c r="A939" s="1"/>
      <c r="B939" s="1"/>
      <c r="C939" s="69"/>
      <c r="D939" s="70"/>
      <c r="E939" s="71"/>
      <c r="F939" s="70"/>
      <c r="G939" s="70"/>
      <c r="H939" s="83" t="s">
        <v>218</v>
      </c>
      <c r="I939" s="84"/>
      <c r="J939" s="85"/>
      <c r="K939" s="85">
        <v>0</v>
      </c>
      <c r="L939" s="85">
        <v>0</v>
      </c>
      <c r="M939" s="86">
        <v>0</v>
      </c>
    </row>
    <row r="940" spans="1:13" ht="24">
      <c r="A940" s="1"/>
      <c r="B940" s="1"/>
      <c r="C940" s="69" t="s">
        <v>5</v>
      </c>
      <c r="D940" s="70" t="s">
        <v>36</v>
      </c>
      <c r="E940" s="71" t="s">
        <v>37</v>
      </c>
      <c r="F940" s="70"/>
      <c r="G940" s="70" t="s">
        <v>1307</v>
      </c>
      <c r="H940" s="72" t="s">
        <v>1306</v>
      </c>
      <c r="I940" s="73" t="s">
        <v>207</v>
      </c>
      <c r="J940" s="74"/>
      <c r="K940" s="74"/>
      <c r="L940" s="74"/>
      <c r="M940" s="77"/>
    </row>
    <row r="941" spans="1:13" ht="24">
      <c r="A941" s="1"/>
      <c r="B941" s="1"/>
      <c r="C941" s="69" t="s">
        <v>5</v>
      </c>
      <c r="D941" s="70" t="s">
        <v>36</v>
      </c>
      <c r="E941" s="71" t="s">
        <v>37</v>
      </c>
      <c r="F941" s="70"/>
      <c r="G941" s="70" t="s">
        <v>1307</v>
      </c>
      <c r="H941" s="72" t="s">
        <v>1306</v>
      </c>
      <c r="I941" s="72" t="s">
        <v>208</v>
      </c>
      <c r="J941" s="74">
        <v>0</v>
      </c>
      <c r="K941" s="74">
        <v>0</v>
      </c>
      <c r="L941" s="74">
        <v>0</v>
      </c>
      <c r="M941" s="77">
        <v>0</v>
      </c>
    </row>
    <row r="942" spans="1:13" ht="24">
      <c r="A942" s="1"/>
      <c r="B942" s="1"/>
      <c r="C942" s="69" t="s">
        <v>5</v>
      </c>
      <c r="D942" s="70" t="s">
        <v>36</v>
      </c>
      <c r="E942" s="71" t="s">
        <v>37</v>
      </c>
      <c r="F942" s="70"/>
      <c r="G942" s="70" t="s">
        <v>1307</v>
      </c>
      <c r="H942" s="72" t="s">
        <v>1306</v>
      </c>
      <c r="I942" s="72" t="s">
        <v>209</v>
      </c>
      <c r="J942" s="74">
        <v>0</v>
      </c>
      <c r="K942" s="74">
        <v>0</v>
      </c>
      <c r="L942" s="74">
        <v>0</v>
      </c>
      <c r="M942" s="77">
        <v>0</v>
      </c>
    </row>
    <row r="943" spans="1:13" ht="24">
      <c r="A943" s="1"/>
      <c r="B943" s="1"/>
      <c r="C943" s="69"/>
      <c r="D943" s="70"/>
      <c r="E943" s="71"/>
      <c r="F943" s="70"/>
      <c r="G943" s="70"/>
      <c r="H943" s="78" t="s">
        <v>210</v>
      </c>
      <c r="I943" s="79"/>
      <c r="J943" s="80"/>
      <c r="K943" s="80">
        <v>0</v>
      </c>
      <c r="L943" s="80">
        <v>0</v>
      </c>
      <c r="M943" s="81">
        <v>0</v>
      </c>
    </row>
    <row r="944" spans="1:13" ht="24">
      <c r="A944" s="1"/>
      <c r="B944" s="1"/>
      <c r="C944" s="69" t="s">
        <v>5</v>
      </c>
      <c r="D944" s="70" t="s">
        <v>36</v>
      </c>
      <c r="E944" s="71" t="s">
        <v>37</v>
      </c>
      <c r="F944" s="70"/>
      <c r="G944" s="70" t="s">
        <v>1307</v>
      </c>
      <c r="H944" s="72" t="s">
        <v>1306</v>
      </c>
      <c r="I944" s="73" t="s">
        <v>211</v>
      </c>
      <c r="J944" s="74"/>
      <c r="K944" s="74"/>
      <c r="L944" s="74"/>
      <c r="M944" s="77">
        <v>0</v>
      </c>
    </row>
    <row r="945" spans="1:13" ht="24">
      <c r="A945" s="1"/>
      <c r="B945" s="1"/>
      <c r="C945" s="69" t="s">
        <v>5</v>
      </c>
      <c r="D945" s="70" t="s">
        <v>36</v>
      </c>
      <c r="E945" s="71" t="s">
        <v>37</v>
      </c>
      <c r="F945" s="70"/>
      <c r="G945" s="70" t="s">
        <v>1307</v>
      </c>
      <c r="H945" s="72" t="s">
        <v>1306</v>
      </c>
      <c r="I945" s="72" t="s">
        <v>212</v>
      </c>
      <c r="J945" s="74">
        <v>0</v>
      </c>
      <c r="K945" s="74">
        <v>0</v>
      </c>
      <c r="L945" s="74">
        <v>0</v>
      </c>
      <c r="M945" s="77">
        <v>0</v>
      </c>
    </row>
    <row r="946" spans="1:13" ht="24">
      <c r="A946" s="1"/>
      <c r="B946" s="1"/>
      <c r="C946" s="69" t="s">
        <v>5</v>
      </c>
      <c r="D946" s="70" t="s">
        <v>36</v>
      </c>
      <c r="E946" s="71" t="s">
        <v>37</v>
      </c>
      <c r="F946" s="70"/>
      <c r="G946" s="70" t="s">
        <v>1307</v>
      </c>
      <c r="H946" s="72" t="s">
        <v>1306</v>
      </c>
      <c r="I946" s="72" t="s">
        <v>213</v>
      </c>
      <c r="J946" s="74">
        <v>0</v>
      </c>
      <c r="K946" s="74">
        <v>0</v>
      </c>
      <c r="L946" s="74">
        <v>0</v>
      </c>
      <c r="M946" s="77">
        <v>0</v>
      </c>
    </row>
    <row r="947" spans="1:13" ht="24">
      <c r="A947" s="1"/>
      <c r="B947" s="1"/>
      <c r="C947" s="69"/>
      <c r="D947" s="70"/>
      <c r="E947" s="71"/>
      <c r="F947" s="70"/>
      <c r="G947" s="70"/>
      <c r="H947" s="78" t="s">
        <v>214</v>
      </c>
      <c r="I947" s="79"/>
      <c r="J947" s="80"/>
      <c r="K947" s="80">
        <v>0</v>
      </c>
      <c r="L947" s="80">
        <v>0</v>
      </c>
      <c r="M947" s="81">
        <f>M946-L946</f>
        <v>0</v>
      </c>
    </row>
    <row r="948" spans="1:13" ht="24">
      <c r="A948" s="1"/>
      <c r="B948" s="1"/>
      <c r="C948" s="69" t="s">
        <v>5</v>
      </c>
      <c r="D948" s="70" t="s">
        <v>36</v>
      </c>
      <c r="E948" s="71" t="s">
        <v>37</v>
      </c>
      <c r="F948" s="70"/>
      <c r="G948" s="70" t="s">
        <v>1307</v>
      </c>
      <c r="H948" s="72" t="s">
        <v>1306</v>
      </c>
      <c r="I948" s="73" t="s">
        <v>215</v>
      </c>
      <c r="J948" s="74"/>
      <c r="K948" s="74"/>
      <c r="L948" s="74"/>
      <c r="M948" s="77">
        <v>0</v>
      </c>
    </row>
    <row r="949" spans="1:13" ht="24">
      <c r="A949" s="1"/>
      <c r="B949" s="1"/>
      <c r="C949" s="69" t="s">
        <v>5</v>
      </c>
      <c r="D949" s="70" t="s">
        <v>36</v>
      </c>
      <c r="E949" s="71" t="s">
        <v>37</v>
      </c>
      <c r="F949" s="70"/>
      <c r="G949" s="70" t="s">
        <v>1307</v>
      </c>
      <c r="H949" s="72" t="s">
        <v>1306</v>
      </c>
      <c r="I949" s="72" t="s">
        <v>216</v>
      </c>
      <c r="J949" s="74">
        <v>0</v>
      </c>
      <c r="K949" s="74">
        <v>0</v>
      </c>
      <c r="L949" s="74">
        <v>0</v>
      </c>
      <c r="M949" s="77">
        <v>0</v>
      </c>
    </row>
    <row r="950" spans="1:13" ht="24">
      <c r="A950" s="1"/>
      <c r="B950" s="1"/>
      <c r="C950" s="69" t="s">
        <v>5</v>
      </c>
      <c r="D950" s="70" t="s">
        <v>36</v>
      </c>
      <c r="E950" s="71" t="s">
        <v>37</v>
      </c>
      <c r="F950" s="70"/>
      <c r="G950" s="70" t="s">
        <v>1307</v>
      </c>
      <c r="H950" s="72" t="s">
        <v>1306</v>
      </c>
      <c r="I950" s="72" t="s">
        <v>217</v>
      </c>
      <c r="J950" s="74">
        <v>0</v>
      </c>
      <c r="K950" s="74">
        <v>0</v>
      </c>
      <c r="L950" s="74">
        <v>0</v>
      </c>
      <c r="M950" s="77">
        <v>0</v>
      </c>
    </row>
    <row r="951" spans="1:13" ht="24">
      <c r="A951" s="1"/>
      <c r="B951" s="1"/>
      <c r="C951" s="69"/>
      <c r="D951" s="70"/>
      <c r="E951" s="71"/>
      <c r="F951" s="70"/>
      <c r="G951" s="70"/>
      <c r="H951" s="83" t="s">
        <v>218</v>
      </c>
      <c r="I951" s="84"/>
      <c r="J951" s="85"/>
      <c r="K951" s="85">
        <v>0</v>
      </c>
      <c r="L951" s="85">
        <v>0</v>
      </c>
      <c r="M951" s="86">
        <v>0</v>
      </c>
    </row>
    <row r="952" spans="1:13">
      <c r="A952" s="1"/>
      <c r="B952" s="1"/>
      <c r="C952" s="69" t="s">
        <v>5</v>
      </c>
      <c r="D952" s="70" t="s">
        <v>36</v>
      </c>
      <c r="E952" s="71" t="s">
        <v>37</v>
      </c>
      <c r="F952" s="70"/>
      <c r="G952" s="70" t="s">
        <v>516</v>
      </c>
      <c r="H952" s="72" t="s">
        <v>517</v>
      </c>
      <c r="I952" s="73" t="s">
        <v>207</v>
      </c>
      <c r="J952" s="74"/>
      <c r="K952" s="74"/>
      <c r="L952" s="74"/>
      <c r="M952" s="77"/>
    </row>
    <row r="953" spans="1:13">
      <c r="A953" s="1"/>
      <c r="B953" s="1"/>
      <c r="C953" s="69" t="s">
        <v>5</v>
      </c>
      <c r="D953" s="70" t="s">
        <v>36</v>
      </c>
      <c r="E953" s="71" t="s">
        <v>37</v>
      </c>
      <c r="F953" s="70"/>
      <c r="G953" s="70" t="s">
        <v>516</v>
      </c>
      <c r="H953" s="72" t="s">
        <v>517</v>
      </c>
      <c r="I953" s="72" t="s">
        <v>208</v>
      </c>
      <c r="J953" s="74">
        <v>3214000</v>
      </c>
      <c r="K953" s="74">
        <v>0</v>
      </c>
      <c r="L953" s="74">
        <v>0</v>
      </c>
      <c r="M953" s="77">
        <v>0</v>
      </c>
    </row>
    <row r="954" spans="1:13">
      <c r="A954" s="1"/>
      <c r="B954" s="1"/>
      <c r="C954" s="69" t="s">
        <v>5</v>
      </c>
      <c r="D954" s="70" t="s">
        <v>36</v>
      </c>
      <c r="E954" s="71" t="s">
        <v>37</v>
      </c>
      <c r="F954" s="70"/>
      <c r="G954" s="70" t="s">
        <v>516</v>
      </c>
      <c r="H954" s="72" t="s">
        <v>517</v>
      </c>
      <c r="I954" s="72" t="s">
        <v>209</v>
      </c>
      <c r="J954" s="74">
        <v>3214000</v>
      </c>
      <c r="K954" s="74">
        <v>0</v>
      </c>
      <c r="L954" s="74">
        <v>0</v>
      </c>
      <c r="M954" s="77">
        <v>0</v>
      </c>
    </row>
    <row r="955" spans="1:13" ht="24">
      <c r="A955" s="1"/>
      <c r="B955" s="1"/>
      <c r="C955" s="69"/>
      <c r="D955" s="70"/>
      <c r="E955" s="71"/>
      <c r="F955" s="70"/>
      <c r="G955" s="70"/>
      <c r="H955" s="78" t="s">
        <v>210</v>
      </c>
      <c r="I955" s="79"/>
      <c r="J955" s="80"/>
      <c r="K955" s="80">
        <v>-3214000</v>
      </c>
      <c r="L955" s="80">
        <v>0</v>
      </c>
      <c r="M955" s="81">
        <v>0</v>
      </c>
    </row>
    <row r="956" spans="1:13">
      <c r="A956" s="1"/>
      <c r="B956" s="1"/>
      <c r="C956" s="69" t="s">
        <v>5</v>
      </c>
      <c r="D956" s="70" t="s">
        <v>36</v>
      </c>
      <c r="E956" s="71" t="s">
        <v>37</v>
      </c>
      <c r="F956" s="70"/>
      <c r="G956" s="70" t="s">
        <v>516</v>
      </c>
      <c r="H956" s="72" t="s">
        <v>517</v>
      </c>
      <c r="I956" s="73" t="s">
        <v>211</v>
      </c>
      <c r="J956" s="74"/>
      <c r="K956" s="74"/>
      <c r="L956" s="74"/>
      <c r="M956" s="77"/>
    </row>
    <row r="957" spans="1:13">
      <c r="A957" s="1"/>
      <c r="B957" s="1"/>
      <c r="C957" s="69" t="s">
        <v>5</v>
      </c>
      <c r="D957" s="70" t="s">
        <v>36</v>
      </c>
      <c r="E957" s="71" t="s">
        <v>37</v>
      </c>
      <c r="F957" s="70"/>
      <c r="G957" s="70" t="s">
        <v>516</v>
      </c>
      <c r="H957" s="72" t="s">
        <v>517</v>
      </c>
      <c r="I957" s="72" t="s">
        <v>212</v>
      </c>
      <c r="J957" s="74">
        <v>1000000</v>
      </c>
      <c r="K957" s="74">
        <v>0</v>
      </c>
      <c r="L957" s="74">
        <v>0</v>
      </c>
      <c r="M957" s="77">
        <v>0</v>
      </c>
    </row>
    <row r="958" spans="1:13">
      <c r="A958" s="1"/>
      <c r="B958" s="1"/>
      <c r="C958" s="69" t="s">
        <v>5</v>
      </c>
      <c r="D958" s="70" t="s">
        <v>36</v>
      </c>
      <c r="E958" s="71" t="s">
        <v>37</v>
      </c>
      <c r="F958" s="70"/>
      <c r="G958" s="70" t="s">
        <v>516</v>
      </c>
      <c r="H958" s="72" t="s">
        <v>517</v>
      </c>
      <c r="I958" s="72" t="s">
        <v>213</v>
      </c>
      <c r="J958" s="74">
        <v>1000000</v>
      </c>
      <c r="K958" s="74">
        <v>0</v>
      </c>
      <c r="L958" s="74">
        <v>0</v>
      </c>
      <c r="M958" s="77">
        <v>0</v>
      </c>
    </row>
    <row r="959" spans="1:13" ht="24">
      <c r="A959" s="1"/>
      <c r="B959" s="1"/>
      <c r="C959" s="69"/>
      <c r="D959" s="70"/>
      <c r="E959" s="71"/>
      <c r="F959" s="70"/>
      <c r="G959" s="70"/>
      <c r="H959" s="78" t="s">
        <v>214</v>
      </c>
      <c r="I959" s="79"/>
      <c r="J959" s="80"/>
      <c r="K959" s="80">
        <v>-1000000</v>
      </c>
      <c r="L959" s="80">
        <v>0</v>
      </c>
      <c r="M959" s="81">
        <v>0</v>
      </c>
    </row>
    <row r="960" spans="1:13">
      <c r="A960" s="1"/>
      <c r="B960" s="1"/>
      <c r="C960" s="69" t="s">
        <v>5</v>
      </c>
      <c r="D960" s="70" t="s">
        <v>36</v>
      </c>
      <c r="E960" s="71" t="s">
        <v>37</v>
      </c>
      <c r="F960" s="70"/>
      <c r="G960" s="70" t="s">
        <v>516</v>
      </c>
      <c r="H960" s="72" t="s">
        <v>517</v>
      </c>
      <c r="I960" s="73" t="s">
        <v>215</v>
      </c>
      <c r="J960" s="74"/>
      <c r="K960" s="74"/>
      <c r="L960" s="74"/>
      <c r="M960" s="77"/>
    </row>
    <row r="961" spans="1:13">
      <c r="A961" s="1"/>
      <c r="B961" s="1"/>
      <c r="C961" s="69" t="s">
        <v>5</v>
      </c>
      <c r="D961" s="70" t="s">
        <v>36</v>
      </c>
      <c r="E961" s="71" t="s">
        <v>37</v>
      </c>
      <c r="F961" s="70"/>
      <c r="G961" s="70" t="s">
        <v>516</v>
      </c>
      <c r="H961" s="72" t="s">
        <v>517</v>
      </c>
      <c r="I961" s="72" t="s">
        <v>216</v>
      </c>
      <c r="J961" s="74">
        <v>936000</v>
      </c>
      <c r="K961" s="74">
        <v>0</v>
      </c>
      <c r="L961" s="74">
        <v>0</v>
      </c>
      <c r="M961" s="77">
        <v>0</v>
      </c>
    </row>
    <row r="962" spans="1:13">
      <c r="A962" s="1"/>
      <c r="B962" s="1"/>
      <c r="C962" s="69" t="s">
        <v>5</v>
      </c>
      <c r="D962" s="70" t="s">
        <v>36</v>
      </c>
      <c r="E962" s="71" t="s">
        <v>37</v>
      </c>
      <c r="F962" s="70"/>
      <c r="G962" s="70" t="s">
        <v>516</v>
      </c>
      <c r="H962" s="72" t="s">
        <v>517</v>
      </c>
      <c r="I962" s="72" t="s">
        <v>217</v>
      </c>
      <c r="J962" s="74">
        <v>936000</v>
      </c>
      <c r="K962" s="74">
        <v>0</v>
      </c>
      <c r="L962" s="74">
        <v>0</v>
      </c>
      <c r="M962" s="77">
        <v>0</v>
      </c>
    </row>
    <row r="963" spans="1:13" ht="24">
      <c r="A963" s="1"/>
      <c r="B963" s="1"/>
      <c r="C963" s="69"/>
      <c r="D963" s="70"/>
      <c r="E963" s="71"/>
      <c r="F963" s="70"/>
      <c r="G963" s="70"/>
      <c r="H963" s="83" t="s">
        <v>218</v>
      </c>
      <c r="I963" s="84"/>
      <c r="J963" s="85"/>
      <c r="K963" s="85">
        <v>-936000</v>
      </c>
      <c r="L963" s="85">
        <v>0</v>
      </c>
      <c r="M963" s="86">
        <v>0</v>
      </c>
    </row>
    <row r="964" spans="1:13">
      <c r="A964" s="1"/>
      <c r="B964" s="1"/>
      <c r="C964" s="69" t="s">
        <v>5</v>
      </c>
      <c r="D964" s="70" t="s">
        <v>36</v>
      </c>
      <c r="E964" s="71" t="s">
        <v>37</v>
      </c>
      <c r="F964" s="70"/>
      <c r="G964" s="70" t="s">
        <v>479</v>
      </c>
      <c r="H964" s="72" t="s">
        <v>480</v>
      </c>
      <c r="I964" s="73" t="s">
        <v>207</v>
      </c>
      <c r="J964" s="74">
        <v>1</v>
      </c>
      <c r="K964" s="74"/>
      <c r="L964" s="74">
        <v>0</v>
      </c>
      <c r="M964" s="77"/>
    </row>
    <row r="965" spans="1:13">
      <c r="A965" s="1"/>
      <c r="B965" s="1"/>
      <c r="C965" s="69" t="s">
        <v>5</v>
      </c>
      <c r="D965" s="70" t="s">
        <v>36</v>
      </c>
      <c r="E965" s="71" t="s">
        <v>37</v>
      </c>
      <c r="F965" s="70"/>
      <c r="G965" s="70" t="s">
        <v>479</v>
      </c>
      <c r="H965" s="72" t="s">
        <v>480</v>
      </c>
      <c r="I965" s="72" t="s">
        <v>208</v>
      </c>
      <c r="J965" s="74">
        <v>1500000</v>
      </c>
      <c r="K965" s="74">
        <v>0</v>
      </c>
      <c r="L965" s="74">
        <v>5000000</v>
      </c>
      <c r="M965" s="77">
        <v>0</v>
      </c>
    </row>
    <row r="966" spans="1:13">
      <c r="A966" s="1"/>
      <c r="B966" s="1"/>
      <c r="C966" s="69" t="s">
        <v>5</v>
      </c>
      <c r="D966" s="70" t="s">
        <v>36</v>
      </c>
      <c r="E966" s="71" t="s">
        <v>37</v>
      </c>
      <c r="F966" s="70"/>
      <c r="G966" s="70" t="s">
        <v>479</v>
      </c>
      <c r="H966" s="72" t="s">
        <v>480</v>
      </c>
      <c r="I966" s="72" t="s">
        <v>209</v>
      </c>
      <c r="J966" s="74">
        <v>1500000</v>
      </c>
      <c r="K966" s="74">
        <v>0</v>
      </c>
      <c r="L966" s="74"/>
      <c r="M966" s="77">
        <v>0</v>
      </c>
    </row>
    <row r="967" spans="1:13" ht="24">
      <c r="A967" s="1"/>
      <c r="B967" s="1"/>
      <c r="C967" s="69"/>
      <c r="D967" s="70"/>
      <c r="E967" s="71"/>
      <c r="F967" s="70"/>
      <c r="G967" s="70"/>
      <c r="H967" s="78" t="s">
        <v>210</v>
      </c>
      <c r="I967" s="79"/>
      <c r="J967" s="80"/>
      <c r="K967" s="80">
        <v>-1500000</v>
      </c>
      <c r="L967" s="80"/>
      <c r="M967" s="81"/>
    </row>
    <row r="968" spans="1:13">
      <c r="A968" s="1"/>
      <c r="B968" s="1"/>
      <c r="C968" s="69" t="s">
        <v>5</v>
      </c>
      <c r="D968" s="70" t="s">
        <v>36</v>
      </c>
      <c r="E968" s="71" t="s">
        <v>37</v>
      </c>
      <c r="F968" s="70"/>
      <c r="G968" s="70" t="s">
        <v>479</v>
      </c>
      <c r="H968" s="72" t="s">
        <v>480</v>
      </c>
      <c r="I968" s="73" t="s">
        <v>211</v>
      </c>
      <c r="J968" s="74">
        <v>1</v>
      </c>
      <c r="K968" s="74"/>
      <c r="L968" s="74">
        <v>12</v>
      </c>
      <c r="M968" s="77"/>
    </row>
    <row r="969" spans="1:13">
      <c r="A969" s="1"/>
      <c r="B969" s="1"/>
      <c r="C969" s="69" t="s">
        <v>5</v>
      </c>
      <c r="D969" s="70" t="s">
        <v>36</v>
      </c>
      <c r="E969" s="71" t="s">
        <v>37</v>
      </c>
      <c r="F969" s="70"/>
      <c r="G969" s="70" t="s">
        <v>479</v>
      </c>
      <c r="H969" s="72" t="s">
        <v>480</v>
      </c>
      <c r="I969" s="72" t="s">
        <v>212</v>
      </c>
      <c r="J969" s="74">
        <v>1500000</v>
      </c>
      <c r="K969" s="74">
        <v>0</v>
      </c>
      <c r="L969" s="74">
        <v>1000000</v>
      </c>
      <c r="M969" s="77">
        <v>0</v>
      </c>
    </row>
    <row r="970" spans="1:13">
      <c r="A970" s="1"/>
      <c r="B970" s="1"/>
      <c r="C970" s="69" t="s">
        <v>5</v>
      </c>
      <c r="D970" s="70" t="s">
        <v>36</v>
      </c>
      <c r="E970" s="71" t="s">
        <v>37</v>
      </c>
      <c r="F970" s="70"/>
      <c r="G970" s="70" t="s">
        <v>479</v>
      </c>
      <c r="H970" s="72" t="s">
        <v>480</v>
      </c>
      <c r="I970" s="72" t="s">
        <v>213</v>
      </c>
      <c r="J970" s="74">
        <v>1500000</v>
      </c>
      <c r="K970" s="74">
        <v>0</v>
      </c>
      <c r="L970" s="74">
        <v>83333</v>
      </c>
      <c r="M970" s="77">
        <v>0</v>
      </c>
    </row>
    <row r="971" spans="1:13" ht="24">
      <c r="A971" s="1"/>
      <c r="B971" s="1"/>
      <c r="C971" s="69"/>
      <c r="D971" s="70"/>
      <c r="E971" s="71"/>
      <c r="F971" s="70"/>
      <c r="G971" s="70"/>
      <c r="H971" s="78" t="s">
        <v>214</v>
      </c>
      <c r="I971" s="79"/>
      <c r="J971" s="80"/>
      <c r="K971" s="80">
        <v>-1500000</v>
      </c>
      <c r="L971" s="80">
        <v>83333</v>
      </c>
      <c r="M971" s="81">
        <v>-83333</v>
      </c>
    </row>
    <row r="972" spans="1:13">
      <c r="A972" s="1"/>
      <c r="B972" s="1"/>
      <c r="C972" s="69" t="s">
        <v>5</v>
      </c>
      <c r="D972" s="70" t="s">
        <v>36</v>
      </c>
      <c r="E972" s="71" t="s">
        <v>37</v>
      </c>
      <c r="F972" s="70"/>
      <c r="G972" s="70" t="s">
        <v>479</v>
      </c>
      <c r="H972" s="72" t="s">
        <v>480</v>
      </c>
      <c r="I972" s="73" t="s">
        <v>215</v>
      </c>
      <c r="J972" s="74"/>
      <c r="K972" s="74"/>
      <c r="L972" s="74">
        <v>6</v>
      </c>
      <c r="M972" s="77"/>
    </row>
    <row r="973" spans="1:13">
      <c r="A973" s="1"/>
      <c r="B973" s="1"/>
      <c r="C973" s="69" t="s">
        <v>5</v>
      </c>
      <c r="D973" s="70" t="s">
        <v>36</v>
      </c>
      <c r="E973" s="71" t="s">
        <v>37</v>
      </c>
      <c r="F973" s="70"/>
      <c r="G973" s="70" t="s">
        <v>479</v>
      </c>
      <c r="H973" s="72" t="s">
        <v>480</v>
      </c>
      <c r="I973" s="72" t="s">
        <v>216</v>
      </c>
      <c r="J973" s="74">
        <v>1151160</v>
      </c>
      <c r="K973" s="74">
        <v>0</v>
      </c>
      <c r="L973" s="74">
        <v>489643</v>
      </c>
      <c r="M973" s="77">
        <v>0</v>
      </c>
    </row>
    <row r="974" spans="1:13">
      <c r="A974" s="1"/>
      <c r="B974" s="1"/>
      <c r="C974" s="69" t="s">
        <v>5</v>
      </c>
      <c r="D974" s="70" t="s">
        <v>36</v>
      </c>
      <c r="E974" s="71" t="s">
        <v>37</v>
      </c>
      <c r="F974" s="70"/>
      <c r="G974" s="70" t="s">
        <v>479</v>
      </c>
      <c r="H974" s="72" t="s">
        <v>480</v>
      </c>
      <c r="I974" s="72" t="s">
        <v>217</v>
      </c>
      <c r="J974" s="74">
        <v>1151160</v>
      </c>
      <c r="K974" s="74">
        <v>0</v>
      </c>
      <c r="L974" s="74">
        <v>81607</v>
      </c>
      <c r="M974" s="77">
        <v>0</v>
      </c>
    </row>
    <row r="975" spans="1:13" ht="24">
      <c r="A975" s="1"/>
      <c r="B975" s="1"/>
      <c r="C975" s="69"/>
      <c r="D975" s="70"/>
      <c r="E975" s="71"/>
      <c r="F975" s="70"/>
      <c r="G975" s="70"/>
      <c r="H975" s="83" t="s">
        <v>218</v>
      </c>
      <c r="I975" s="84"/>
      <c r="J975" s="85"/>
      <c r="K975" s="85">
        <v>-1151160</v>
      </c>
      <c r="L975" s="85">
        <v>81607</v>
      </c>
      <c r="M975" s="86">
        <v>-81607</v>
      </c>
    </row>
    <row r="976" spans="1:13">
      <c r="A976" s="1"/>
      <c r="B976" s="1"/>
      <c r="C976" s="69" t="s">
        <v>5</v>
      </c>
      <c r="D976" s="70" t="s">
        <v>36</v>
      </c>
      <c r="E976" s="71" t="s">
        <v>37</v>
      </c>
      <c r="F976" s="70"/>
      <c r="G976" s="70" t="s">
        <v>518</v>
      </c>
      <c r="H976" s="72" t="s">
        <v>519</v>
      </c>
      <c r="I976" s="73" t="s">
        <v>207</v>
      </c>
      <c r="J976" s="74">
        <v>1</v>
      </c>
      <c r="K976" s="74"/>
      <c r="L976" s="74">
        <v>0</v>
      </c>
      <c r="M976" s="77"/>
    </row>
    <row r="977" spans="1:13">
      <c r="A977" s="1"/>
      <c r="B977" s="1"/>
      <c r="C977" s="69" t="s">
        <v>5</v>
      </c>
      <c r="D977" s="70" t="s">
        <v>36</v>
      </c>
      <c r="E977" s="71" t="s">
        <v>37</v>
      </c>
      <c r="F977" s="70"/>
      <c r="G977" s="70" t="s">
        <v>518</v>
      </c>
      <c r="H977" s="72" t="s">
        <v>519</v>
      </c>
      <c r="I977" s="72" t="s">
        <v>208</v>
      </c>
      <c r="J977" s="74">
        <v>500000</v>
      </c>
      <c r="K977" s="74">
        <v>0</v>
      </c>
      <c r="L977" s="74">
        <v>0</v>
      </c>
      <c r="M977" s="77">
        <v>0</v>
      </c>
    </row>
    <row r="978" spans="1:13">
      <c r="A978" s="1"/>
      <c r="B978" s="1"/>
      <c r="C978" s="69" t="s">
        <v>5</v>
      </c>
      <c r="D978" s="70" t="s">
        <v>36</v>
      </c>
      <c r="E978" s="71" t="s">
        <v>37</v>
      </c>
      <c r="F978" s="70"/>
      <c r="G978" s="70" t="s">
        <v>518</v>
      </c>
      <c r="H978" s="72" t="s">
        <v>519</v>
      </c>
      <c r="I978" s="72" t="s">
        <v>209</v>
      </c>
      <c r="J978" s="74">
        <v>500000</v>
      </c>
      <c r="K978" s="74">
        <v>0</v>
      </c>
      <c r="L978" s="74"/>
      <c r="M978" s="77">
        <v>0</v>
      </c>
    </row>
    <row r="979" spans="1:13" ht="24">
      <c r="A979" s="1"/>
      <c r="B979" s="1"/>
      <c r="C979" s="69"/>
      <c r="D979" s="70"/>
      <c r="E979" s="71"/>
      <c r="F979" s="70"/>
      <c r="G979" s="70"/>
      <c r="H979" s="78" t="s">
        <v>210</v>
      </c>
      <c r="I979" s="79"/>
      <c r="J979" s="80"/>
      <c r="K979" s="80">
        <v>-500000</v>
      </c>
      <c r="L979" s="80"/>
      <c r="M979" s="81"/>
    </row>
    <row r="980" spans="1:13">
      <c r="A980" s="1"/>
      <c r="B980" s="1"/>
      <c r="C980" s="69" t="s">
        <v>5</v>
      </c>
      <c r="D980" s="70" t="s">
        <v>36</v>
      </c>
      <c r="E980" s="71" t="s">
        <v>37</v>
      </c>
      <c r="F980" s="70"/>
      <c r="G980" s="70" t="s">
        <v>518</v>
      </c>
      <c r="H980" s="72" t="s">
        <v>519</v>
      </c>
      <c r="I980" s="73" t="s">
        <v>211</v>
      </c>
      <c r="J980" s="74">
        <v>1</v>
      </c>
      <c r="K980" s="74"/>
      <c r="L980" s="74">
        <v>0</v>
      </c>
      <c r="M980" s="77"/>
    </row>
    <row r="981" spans="1:13">
      <c r="A981" s="1"/>
      <c r="B981" s="1"/>
      <c r="C981" s="69" t="s">
        <v>5</v>
      </c>
      <c r="D981" s="70" t="s">
        <v>36</v>
      </c>
      <c r="E981" s="71" t="s">
        <v>37</v>
      </c>
      <c r="F981" s="70"/>
      <c r="G981" s="70" t="s">
        <v>518</v>
      </c>
      <c r="H981" s="72" t="s">
        <v>519</v>
      </c>
      <c r="I981" s="72" t="s">
        <v>212</v>
      </c>
      <c r="J981" s="74">
        <v>500000</v>
      </c>
      <c r="K981" s="74">
        <v>0</v>
      </c>
      <c r="L981" s="74">
        <v>0</v>
      </c>
      <c r="M981" s="77">
        <v>0</v>
      </c>
    </row>
    <row r="982" spans="1:13">
      <c r="A982" s="1"/>
      <c r="B982" s="1"/>
      <c r="C982" s="69" t="s">
        <v>5</v>
      </c>
      <c r="D982" s="70" t="s">
        <v>36</v>
      </c>
      <c r="E982" s="71" t="s">
        <v>37</v>
      </c>
      <c r="F982" s="70"/>
      <c r="G982" s="70" t="s">
        <v>518</v>
      </c>
      <c r="H982" s="72" t="s">
        <v>519</v>
      </c>
      <c r="I982" s="72" t="s">
        <v>213</v>
      </c>
      <c r="J982" s="74">
        <v>500000</v>
      </c>
      <c r="K982" s="74">
        <v>0</v>
      </c>
      <c r="L982" s="74"/>
      <c r="M982" s="77">
        <v>0</v>
      </c>
    </row>
    <row r="983" spans="1:13" ht="24">
      <c r="A983" s="1"/>
      <c r="B983" s="1"/>
      <c r="C983" s="69"/>
      <c r="D983" s="70"/>
      <c r="E983" s="71"/>
      <c r="F983" s="70"/>
      <c r="G983" s="70"/>
      <c r="H983" s="78" t="s">
        <v>214</v>
      </c>
      <c r="I983" s="79"/>
      <c r="J983" s="80"/>
      <c r="K983" s="80">
        <v>-500000</v>
      </c>
      <c r="L983" s="80"/>
      <c r="M983" s="81"/>
    </row>
    <row r="984" spans="1:13">
      <c r="A984" s="1"/>
      <c r="B984" s="1"/>
      <c r="C984" s="69" t="s">
        <v>5</v>
      </c>
      <c r="D984" s="70" t="s">
        <v>36</v>
      </c>
      <c r="E984" s="71" t="s">
        <v>37</v>
      </c>
      <c r="F984" s="70"/>
      <c r="G984" s="70" t="s">
        <v>518</v>
      </c>
      <c r="H984" s="72" t="s">
        <v>519</v>
      </c>
      <c r="I984" s="73" t="s">
        <v>215</v>
      </c>
      <c r="J984" s="74">
        <v>1</v>
      </c>
      <c r="K984" s="74"/>
      <c r="L984" s="74"/>
      <c r="M984" s="77"/>
    </row>
    <row r="985" spans="1:13">
      <c r="A985" s="1"/>
      <c r="B985" s="1"/>
      <c r="C985" s="69" t="s">
        <v>5</v>
      </c>
      <c r="D985" s="70" t="s">
        <v>36</v>
      </c>
      <c r="E985" s="71" t="s">
        <v>37</v>
      </c>
      <c r="F985" s="70"/>
      <c r="G985" s="70" t="s">
        <v>518</v>
      </c>
      <c r="H985" s="72" t="s">
        <v>519</v>
      </c>
      <c r="I985" s="72" t="s">
        <v>216</v>
      </c>
      <c r="J985" s="74">
        <v>309600</v>
      </c>
      <c r="K985" s="74">
        <v>0</v>
      </c>
      <c r="L985" s="74">
        <v>0</v>
      </c>
      <c r="M985" s="77">
        <v>0</v>
      </c>
    </row>
    <row r="986" spans="1:13">
      <c r="A986" s="1"/>
      <c r="B986" s="1"/>
      <c r="C986" s="69" t="s">
        <v>5</v>
      </c>
      <c r="D986" s="70" t="s">
        <v>36</v>
      </c>
      <c r="E986" s="71" t="s">
        <v>37</v>
      </c>
      <c r="F986" s="70"/>
      <c r="G986" s="70" t="s">
        <v>518</v>
      </c>
      <c r="H986" s="72" t="s">
        <v>519</v>
      </c>
      <c r="I986" s="72" t="s">
        <v>217</v>
      </c>
      <c r="J986" s="74">
        <v>309600</v>
      </c>
      <c r="K986" s="74">
        <v>0</v>
      </c>
      <c r="L986" s="74">
        <v>0</v>
      </c>
      <c r="M986" s="77">
        <v>0</v>
      </c>
    </row>
    <row r="987" spans="1:13" ht="24">
      <c r="A987" s="1"/>
      <c r="B987" s="1"/>
      <c r="C987" s="69"/>
      <c r="D987" s="70"/>
      <c r="E987" s="71"/>
      <c r="F987" s="70"/>
      <c r="G987" s="70"/>
      <c r="H987" s="83" t="s">
        <v>218</v>
      </c>
      <c r="I987" s="84"/>
      <c r="J987" s="85"/>
      <c r="K987" s="85">
        <v>-309600</v>
      </c>
      <c r="L987" s="85">
        <v>0</v>
      </c>
      <c r="M987" s="86">
        <v>0</v>
      </c>
    </row>
    <row r="988" spans="1:13">
      <c r="A988" s="1"/>
      <c r="B988" s="1"/>
      <c r="C988" s="69" t="s">
        <v>5</v>
      </c>
      <c r="D988" s="70" t="s">
        <v>36</v>
      </c>
      <c r="E988" s="71" t="s">
        <v>37</v>
      </c>
      <c r="F988" s="70"/>
      <c r="G988" s="70" t="s">
        <v>481</v>
      </c>
      <c r="H988" s="72" t="s">
        <v>482</v>
      </c>
      <c r="I988" s="73" t="s">
        <v>207</v>
      </c>
      <c r="J988" s="74">
        <v>1</v>
      </c>
      <c r="K988" s="74"/>
      <c r="L988" s="74">
        <v>0</v>
      </c>
      <c r="M988" s="77"/>
    </row>
    <row r="989" spans="1:13">
      <c r="A989" s="1"/>
      <c r="B989" s="1"/>
      <c r="C989" s="69" t="s">
        <v>5</v>
      </c>
      <c r="D989" s="70" t="s">
        <v>36</v>
      </c>
      <c r="E989" s="71" t="s">
        <v>37</v>
      </c>
      <c r="F989" s="70"/>
      <c r="G989" s="70" t="s">
        <v>481</v>
      </c>
      <c r="H989" s="72" t="s">
        <v>482</v>
      </c>
      <c r="I989" s="72" t="s">
        <v>208</v>
      </c>
      <c r="J989" s="74">
        <v>9000000</v>
      </c>
      <c r="K989" s="74">
        <v>0</v>
      </c>
      <c r="L989" s="74">
        <v>0</v>
      </c>
      <c r="M989" s="77">
        <v>0</v>
      </c>
    </row>
    <row r="990" spans="1:13">
      <c r="A990" s="1"/>
      <c r="B990" s="1"/>
      <c r="C990" s="69" t="s">
        <v>5</v>
      </c>
      <c r="D990" s="70" t="s">
        <v>36</v>
      </c>
      <c r="E990" s="71" t="s">
        <v>37</v>
      </c>
      <c r="F990" s="70"/>
      <c r="G990" s="70" t="s">
        <v>481</v>
      </c>
      <c r="H990" s="72" t="s">
        <v>482</v>
      </c>
      <c r="I990" s="72" t="s">
        <v>209</v>
      </c>
      <c r="J990" s="74">
        <v>9000000</v>
      </c>
      <c r="K990" s="74">
        <v>0</v>
      </c>
      <c r="L990" s="74"/>
      <c r="M990" s="77">
        <v>0</v>
      </c>
    </row>
    <row r="991" spans="1:13" ht="24">
      <c r="A991" s="1"/>
      <c r="B991" s="1"/>
      <c r="C991" s="69"/>
      <c r="D991" s="70"/>
      <c r="E991" s="71"/>
      <c r="F991" s="70"/>
      <c r="G991" s="70"/>
      <c r="H991" s="78" t="s">
        <v>210</v>
      </c>
      <c r="I991" s="79"/>
      <c r="J991" s="80"/>
      <c r="K991" s="80">
        <v>-9000000</v>
      </c>
      <c r="L991" s="80"/>
      <c r="M991" s="81"/>
    </row>
    <row r="992" spans="1:13">
      <c r="A992" s="1"/>
      <c r="B992" s="1"/>
      <c r="C992" s="69" t="s">
        <v>5</v>
      </c>
      <c r="D992" s="70" t="s">
        <v>36</v>
      </c>
      <c r="E992" s="71" t="s">
        <v>37</v>
      </c>
      <c r="F992" s="70"/>
      <c r="G992" s="70" t="s">
        <v>481</v>
      </c>
      <c r="H992" s="72" t="s">
        <v>482</v>
      </c>
      <c r="I992" s="73" t="s">
        <v>211</v>
      </c>
      <c r="J992" s="74">
        <v>1</v>
      </c>
      <c r="K992" s="74"/>
      <c r="L992" s="74">
        <v>3</v>
      </c>
      <c r="M992" s="77"/>
    </row>
    <row r="993" spans="1:13">
      <c r="A993" s="1"/>
      <c r="B993" s="1"/>
      <c r="C993" s="69" t="s">
        <v>5</v>
      </c>
      <c r="D993" s="70" t="s">
        <v>36</v>
      </c>
      <c r="E993" s="71" t="s">
        <v>37</v>
      </c>
      <c r="F993" s="70"/>
      <c r="G993" s="70" t="s">
        <v>481</v>
      </c>
      <c r="H993" s="72" t="s">
        <v>482</v>
      </c>
      <c r="I993" s="72" t="s">
        <v>212</v>
      </c>
      <c r="J993" s="74">
        <v>9000000</v>
      </c>
      <c r="K993" s="74">
        <v>0</v>
      </c>
      <c r="L993" s="74">
        <v>9000000</v>
      </c>
      <c r="M993" s="77">
        <v>0</v>
      </c>
    </row>
    <row r="994" spans="1:13">
      <c r="A994" s="1"/>
      <c r="B994" s="1"/>
      <c r="C994" s="69" t="s">
        <v>5</v>
      </c>
      <c r="D994" s="70" t="s">
        <v>36</v>
      </c>
      <c r="E994" s="71" t="s">
        <v>37</v>
      </c>
      <c r="F994" s="70"/>
      <c r="G994" s="70" t="s">
        <v>481</v>
      </c>
      <c r="H994" s="72" t="s">
        <v>482</v>
      </c>
      <c r="I994" s="72" t="s">
        <v>213</v>
      </c>
      <c r="J994" s="74">
        <v>9000000</v>
      </c>
      <c r="K994" s="74">
        <v>0</v>
      </c>
      <c r="L994" s="74">
        <v>3000000</v>
      </c>
      <c r="M994" s="77">
        <v>0</v>
      </c>
    </row>
    <row r="995" spans="1:13" ht="24">
      <c r="A995" s="1"/>
      <c r="B995" s="1"/>
      <c r="C995" s="69"/>
      <c r="D995" s="70"/>
      <c r="E995" s="71"/>
      <c r="F995" s="70"/>
      <c r="G995" s="70"/>
      <c r="H995" s="78" t="s">
        <v>214</v>
      </c>
      <c r="I995" s="79"/>
      <c r="J995" s="80"/>
      <c r="K995" s="80">
        <v>-9000000</v>
      </c>
      <c r="L995" s="80">
        <v>3000000</v>
      </c>
      <c r="M995" s="81">
        <v>-3000000</v>
      </c>
    </row>
    <row r="996" spans="1:13">
      <c r="A996" s="1"/>
      <c r="B996" s="1"/>
      <c r="C996" s="69" t="s">
        <v>5</v>
      </c>
      <c r="D996" s="70" t="s">
        <v>36</v>
      </c>
      <c r="E996" s="71" t="s">
        <v>37</v>
      </c>
      <c r="F996" s="70"/>
      <c r="G996" s="70" t="s">
        <v>481</v>
      </c>
      <c r="H996" s="72" t="s">
        <v>482</v>
      </c>
      <c r="I996" s="73" t="s">
        <v>215</v>
      </c>
      <c r="J996" s="74"/>
      <c r="K996" s="74"/>
      <c r="L996" s="74">
        <v>3</v>
      </c>
      <c r="M996" s="77"/>
    </row>
    <row r="997" spans="1:13">
      <c r="A997" s="1"/>
      <c r="B997" s="1"/>
      <c r="C997" s="69" t="s">
        <v>5</v>
      </c>
      <c r="D997" s="70" t="s">
        <v>36</v>
      </c>
      <c r="E997" s="71" t="s">
        <v>37</v>
      </c>
      <c r="F997" s="70"/>
      <c r="G997" s="70" t="s">
        <v>481</v>
      </c>
      <c r="H997" s="72" t="s">
        <v>482</v>
      </c>
      <c r="I997" s="72" t="s">
        <v>216</v>
      </c>
      <c r="J997" s="74">
        <v>8880000</v>
      </c>
      <c r="K997" s="74">
        <v>0</v>
      </c>
      <c r="L997" s="74">
        <v>8760000</v>
      </c>
      <c r="M997" s="77">
        <v>0</v>
      </c>
    </row>
    <row r="998" spans="1:13">
      <c r="A998" s="1"/>
      <c r="B998" s="1"/>
      <c r="C998" s="69" t="s">
        <v>5</v>
      </c>
      <c r="D998" s="70" t="s">
        <v>36</v>
      </c>
      <c r="E998" s="71" t="s">
        <v>37</v>
      </c>
      <c r="F998" s="70"/>
      <c r="G998" s="70" t="s">
        <v>481</v>
      </c>
      <c r="H998" s="72" t="s">
        <v>482</v>
      </c>
      <c r="I998" s="72" t="s">
        <v>217</v>
      </c>
      <c r="J998" s="74">
        <v>8880000</v>
      </c>
      <c r="K998" s="74">
        <v>0</v>
      </c>
      <c r="L998" s="74">
        <v>2920000</v>
      </c>
      <c r="M998" s="77">
        <v>0</v>
      </c>
    </row>
    <row r="999" spans="1:13" ht="24">
      <c r="A999" s="1"/>
      <c r="B999" s="1"/>
      <c r="C999" s="69"/>
      <c r="D999" s="70"/>
      <c r="E999" s="71"/>
      <c r="F999" s="70"/>
      <c r="G999" s="70"/>
      <c r="H999" s="83" t="s">
        <v>218</v>
      </c>
      <c r="I999" s="84"/>
      <c r="J999" s="85"/>
      <c r="K999" s="85">
        <v>-8880000</v>
      </c>
      <c r="L999" s="85">
        <v>2920000</v>
      </c>
      <c r="M999" s="86">
        <v>-2920000</v>
      </c>
    </row>
    <row r="1000" spans="1:13">
      <c r="A1000" s="1"/>
      <c r="B1000" s="789"/>
      <c r="C1000" s="789"/>
      <c r="D1000" s="789"/>
      <c r="E1000" s="1"/>
      <c r="F1000" s="1"/>
      <c r="G1000" s="1"/>
      <c r="H1000" s="1"/>
      <c r="I1000" s="1"/>
      <c r="J1000" s="1"/>
      <c r="K1000" s="1"/>
      <c r="L1000" s="1"/>
      <c r="M1000" s="1"/>
    </row>
    <row r="1005" spans="1:13" ht="18.75" thickBot="1">
      <c r="A1005" s="1"/>
      <c r="B1005" s="1"/>
      <c r="C1005" s="841" t="s">
        <v>928</v>
      </c>
      <c r="D1005" s="841"/>
      <c r="E1005" s="841"/>
      <c r="F1005" s="841"/>
      <c r="G1005" s="841"/>
      <c r="H1005" s="841"/>
      <c r="I1005" s="841"/>
      <c r="J1005" s="841"/>
      <c r="K1005" s="841"/>
      <c r="L1005" s="841"/>
      <c r="M1005" s="841"/>
    </row>
    <row r="1006" spans="1:13" ht="16.5" thickTop="1" thickBot="1">
      <c r="A1006" s="1"/>
      <c r="B1006" s="1"/>
      <c r="C1006" s="784" t="s">
        <v>1319</v>
      </c>
      <c r="D1006" s="784"/>
      <c r="E1006" s="784"/>
      <c r="F1006" s="784"/>
      <c r="G1006" s="784"/>
      <c r="H1006" s="784"/>
      <c r="I1006" s="784"/>
      <c r="J1006" s="784"/>
      <c r="K1006" s="784"/>
      <c r="L1006" s="784"/>
      <c r="M1006" s="784"/>
    </row>
    <row r="1007" spans="1:13" ht="24.75" thickTop="1">
      <c r="A1007" s="808"/>
      <c r="B1007" s="808"/>
      <c r="C1007" s="65" t="s">
        <v>200</v>
      </c>
      <c r="D1007" s="66" t="s">
        <v>201</v>
      </c>
      <c r="E1007" s="66" t="s">
        <v>202</v>
      </c>
      <c r="F1007" s="66" t="s">
        <v>203</v>
      </c>
      <c r="G1007" s="66" t="s">
        <v>204</v>
      </c>
      <c r="H1007" s="66" t="s">
        <v>205</v>
      </c>
      <c r="I1007" s="66" t="s">
        <v>206</v>
      </c>
      <c r="J1007" s="67">
        <v>2022</v>
      </c>
      <c r="K1007" s="67">
        <v>2023</v>
      </c>
      <c r="L1007" s="67">
        <v>2024</v>
      </c>
      <c r="M1007" s="68">
        <v>2025</v>
      </c>
    </row>
    <row r="1008" spans="1:13" ht="24">
      <c r="A1008" s="1"/>
      <c r="B1008" s="1"/>
      <c r="C1008" s="69" t="s">
        <v>5</v>
      </c>
      <c r="D1008" s="70" t="s">
        <v>38</v>
      </c>
      <c r="E1008" s="71" t="s">
        <v>39</v>
      </c>
      <c r="F1008" s="70"/>
      <c r="G1008" s="70" t="s">
        <v>535</v>
      </c>
      <c r="H1008" s="72" t="s">
        <v>536</v>
      </c>
      <c r="I1008" s="73" t="s">
        <v>207</v>
      </c>
      <c r="J1008" s="74">
        <v>25000</v>
      </c>
      <c r="K1008" s="74">
        <v>25000</v>
      </c>
      <c r="L1008" s="74">
        <v>25000</v>
      </c>
      <c r="M1008" s="120">
        <v>40000</v>
      </c>
    </row>
    <row r="1009" spans="1:15" ht="24">
      <c r="A1009" s="1"/>
      <c r="B1009" s="1"/>
      <c r="C1009" s="69" t="s">
        <v>5</v>
      </c>
      <c r="D1009" s="70" t="s">
        <v>38</v>
      </c>
      <c r="E1009" s="71" t="s">
        <v>39</v>
      </c>
      <c r="F1009" s="70"/>
      <c r="G1009" s="70" t="s">
        <v>535</v>
      </c>
      <c r="H1009" s="72" t="s">
        <v>536</v>
      </c>
      <c r="I1009" s="72" t="s">
        <v>208</v>
      </c>
      <c r="J1009" s="74">
        <v>35000000</v>
      </c>
      <c r="K1009" s="74">
        <v>67460000</v>
      </c>
      <c r="L1009" s="74">
        <v>73310000</v>
      </c>
      <c r="M1009" s="121">
        <v>80000000</v>
      </c>
    </row>
    <row r="1010" spans="1:15" ht="24">
      <c r="A1010" s="1"/>
      <c r="B1010" s="1"/>
      <c r="C1010" s="69" t="s">
        <v>5</v>
      </c>
      <c r="D1010" s="70" t="s">
        <v>38</v>
      </c>
      <c r="E1010" s="71" t="s">
        <v>39</v>
      </c>
      <c r="F1010" s="70"/>
      <c r="G1010" s="70" t="s">
        <v>535</v>
      </c>
      <c r="H1010" s="72" t="s">
        <v>536</v>
      </c>
      <c r="I1010" s="72" t="s">
        <v>209</v>
      </c>
      <c r="J1010" s="74">
        <v>1400</v>
      </c>
      <c r="K1010" s="74">
        <v>2698</v>
      </c>
      <c r="L1010" s="74">
        <v>2932</v>
      </c>
      <c r="M1010" s="77">
        <f>+M1009/M1008</f>
        <v>2000</v>
      </c>
    </row>
    <row r="1011" spans="1:15" ht="24">
      <c r="A1011" s="1"/>
      <c r="B1011" s="1"/>
      <c r="C1011" s="69"/>
      <c r="D1011" s="70"/>
      <c r="E1011" s="71"/>
      <c r="F1011" s="70"/>
      <c r="G1011" s="70"/>
      <c r="H1011" s="78" t="s">
        <v>210</v>
      </c>
      <c r="I1011" s="79"/>
      <c r="J1011" s="80"/>
      <c r="K1011" s="80">
        <v>1298</v>
      </c>
      <c r="L1011" s="80">
        <v>234</v>
      </c>
      <c r="M1011" s="86">
        <f>M1010-L1010</f>
        <v>-932</v>
      </c>
      <c r="O1011" s="87"/>
    </row>
    <row r="1012" spans="1:15" ht="24">
      <c r="A1012" s="1"/>
      <c r="B1012" s="1"/>
      <c r="C1012" s="69" t="s">
        <v>5</v>
      </c>
      <c r="D1012" s="70" t="s">
        <v>38</v>
      </c>
      <c r="E1012" s="71" t="s">
        <v>39</v>
      </c>
      <c r="F1012" s="70"/>
      <c r="G1012" s="70" t="s">
        <v>535</v>
      </c>
      <c r="H1012" s="72" t="s">
        <v>536</v>
      </c>
      <c r="I1012" s="73" t="s">
        <v>211</v>
      </c>
      <c r="J1012" s="74">
        <v>25000</v>
      </c>
      <c r="K1012" s="74">
        <v>25000</v>
      </c>
      <c r="L1012" s="74">
        <v>40000</v>
      </c>
      <c r="M1012" s="122">
        <v>40000</v>
      </c>
      <c r="O1012" s="87"/>
    </row>
    <row r="1013" spans="1:15" ht="24">
      <c r="A1013" s="1"/>
      <c r="B1013" s="1"/>
      <c r="C1013" s="69" t="s">
        <v>5</v>
      </c>
      <c r="D1013" s="70" t="s">
        <v>38</v>
      </c>
      <c r="E1013" s="71" t="s">
        <v>39</v>
      </c>
      <c r="F1013" s="70"/>
      <c r="G1013" s="70" t="s">
        <v>535</v>
      </c>
      <c r="H1013" s="72" t="s">
        <v>536</v>
      </c>
      <c r="I1013" s="72" t="s">
        <v>212</v>
      </c>
      <c r="J1013" s="74">
        <v>54600000</v>
      </c>
      <c r="K1013" s="74">
        <v>68350000</v>
      </c>
      <c r="L1013" s="74">
        <v>114640000</v>
      </c>
      <c r="M1013" s="121">
        <v>80000000</v>
      </c>
    </row>
    <row r="1014" spans="1:15" ht="24">
      <c r="A1014" s="1"/>
      <c r="B1014" s="1"/>
      <c r="C1014" s="69" t="s">
        <v>5</v>
      </c>
      <c r="D1014" s="70" t="s">
        <v>38</v>
      </c>
      <c r="E1014" s="71" t="s">
        <v>39</v>
      </c>
      <c r="F1014" s="70"/>
      <c r="G1014" s="70" t="s">
        <v>535</v>
      </c>
      <c r="H1014" s="72" t="s">
        <v>536</v>
      </c>
      <c r="I1014" s="72" t="s">
        <v>213</v>
      </c>
      <c r="J1014" s="74">
        <v>2184</v>
      </c>
      <c r="K1014" s="74">
        <v>2734</v>
      </c>
      <c r="L1014" s="74">
        <v>2866</v>
      </c>
      <c r="M1014" s="77">
        <f>+M1013/M1012</f>
        <v>2000</v>
      </c>
    </row>
    <row r="1015" spans="1:15" ht="24">
      <c r="A1015" s="1"/>
      <c r="B1015" s="1"/>
      <c r="C1015" s="69"/>
      <c r="D1015" s="70"/>
      <c r="E1015" s="71"/>
      <c r="F1015" s="70"/>
      <c r="G1015" s="70"/>
      <c r="H1015" s="78" t="s">
        <v>214</v>
      </c>
      <c r="I1015" s="79"/>
      <c r="J1015" s="80"/>
      <c r="K1015" s="80">
        <v>550</v>
      </c>
      <c r="L1015" s="80">
        <v>132</v>
      </c>
      <c r="M1015" s="86">
        <f>M1014-L1014</f>
        <v>-866</v>
      </c>
      <c r="O1015" s="87"/>
    </row>
    <row r="1016" spans="1:15" ht="24">
      <c r="A1016" s="1"/>
      <c r="B1016" s="1"/>
      <c r="C1016" s="69" t="s">
        <v>5</v>
      </c>
      <c r="D1016" s="70" t="s">
        <v>38</v>
      </c>
      <c r="E1016" s="71" t="s">
        <v>39</v>
      </c>
      <c r="F1016" s="70"/>
      <c r="G1016" s="70" t="s">
        <v>535</v>
      </c>
      <c r="H1016" s="72" t="s">
        <v>536</v>
      </c>
      <c r="I1016" s="73" t="s">
        <v>215</v>
      </c>
      <c r="J1016" s="74">
        <v>32000</v>
      </c>
      <c r="K1016" s="74">
        <v>30000</v>
      </c>
      <c r="L1016" s="74">
        <v>40000</v>
      </c>
      <c r="M1016" s="122">
        <v>20000</v>
      </c>
    </row>
    <row r="1017" spans="1:15" ht="24">
      <c r="A1017" s="1"/>
      <c r="B1017" s="1"/>
      <c r="C1017" s="69" t="s">
        <v>5</v>
      </c>
      <c r="D1017" s="70" t="s">
        <v>38</v>
      </c>
      <c r="E1017" s="71" t="s">
        <v>39</v>
      </c>
      <c r="F1017" s="70"/>
      <c r="G1017" s="70" t="s">
        <v>535</v>
      </c>
      <c r="H1017" s="72" t="s">
        <v>536</v>
      </c>
      <c r="I1017" s="72" t="s">
        <v>216</v>
      </c>
      <c r="J1017" s="74">
        <v>54599411</v>
      </c>
      <c r="K1017" s="74">
        <v>67324117</v>
      </c>
      <c r="L1017" s="74">
        <v>113303110</v>
      </c>
      <c r="M1017" s="121">
        <v>79496450</v>
      </c>
    </row>
    <row r="1018" spans="1:15" ht="24">
      <c r="A1018" s="1"/>
      <c r="B1018" s="1"/>
      <c r="C1018" s="69" t="s">
        <v>5</v>
      </c>
      <c r="D1018" s="70" t="s">
        <v>38</v>
      </c>
      <c r="E1018" s="71" t="s">
        <v>39</v>
      </c>
      <c r="F1018" s="70"/>
      <c r="G1018" s="70" t="s">
        <v>535</v>
      </c>
      <c r="H1018" s="72" t="s">
        <v>536</v>
      </c>
      <c r="I1018" s="72" t="s">
        <v>217</v>
      </c>
      <c r="J1018" s="74">
        <v>1706</v>
      </c>
      <c r="K1018" s="74">
        <v>2244</v>
      </c>
      <c r="L1018" s="74">
        <v>2833</v>
      </c>
      <c r="M1018" s="77">
        <f>+M1017/M1016</f>
        <v>3974.8225000000002</v>
      </c>
    </row>
    <row r="1019" spans="1:15" ht="24">
      <c r="A1019" s="1"/>
      <c r="B1019" s="1"/>
      <c r="C1019" s="69"/>
      <c r="D1019" s="70"/>
      <c r="E1019" s="71"/>
      <c r="F1019" s="70"/>
      <c r="G1019" s="70"/>
      <c r="H1019" s="83" t="s">
        <v>218</v>
      </c>
      <c r="I1019" s="84"/>
      <c r="J1019" s="85"/>
      <c r="K1019" s="85">
        <v>538</v>
      </c>
      <c r="L1019" s="85">
        <v>589</v>
      </c>
      <c r="M1019" s="86">
        <f>M1018-L1018</f>
        <v>1141.8225000000002</v>
      </c>
    </row>
    <row r="1020" spans="1:15" ht="24">
      <c r="A1020" s="1"/>
      <c r="B1020" s="1"/>
      <c r="C1020" s="69" t="s">
        <v>5</v>
      </c>
      <c r="D1020" s="70" t="s">
        <v>38</v>
      </c>
      <c r="E1020" s="71" t="s">
        <v>39</v>
      </c>
      <c r="F1020" s="70"/>
      <c r="G1020" s="70" t="s">
        <v>537</v>
      </c>
      <c r="H1020" s="72" t="s">
        <v>538</v>
      </c>
      <c r="I1020" s="73" t="s">
        <v>207</v>
      </c>
      <c r="J1020" s="74">
        <v>45000</v>
      </c>
      <c r="K1020" s="74">
        <v>45000</v>
      </c>
      <c r="L1020" s="74">
        <v>45000</v>
      </c>
      <c r="M1020" s="122">
        <v>60000</v>
      </c>
    </row>
    <row r="1021" spans="1:15" ht="24">
      <c r="A1021" s="1"/>
      <c r="B1021" s="1"/>
      <c r="C1021" s="69" t="s">
        <v>5</v>
      </c>
      <c r="D1021" s="70" t="s">
        <v>38</v>
      </c>
      <c r="E1021" s="71" t="s">
        <v>39</v>
      </c>
      <c r="F1021" s="70"/>
      <c r="G1021" s="70" t="s">
        <v>537</v>
      </c>
      <c r="H1021" s="72" t="s">
        <v>538</v>
      </c>
      <c r="I1021" s="72" t="s">
        <v>208</v>
      </c>
      <c r="J1021" s="74">
        <v>165000000</v>
      </c>
      <c r="K1021" s="74">
        <v>282380000</v>
      </c>
      <c r="L1021" s="74">
        <v>299930000</v>
      </c>
      <c r="M1021" s="121">
        <v>207400000</v>
      </c>
    </row>
    <row r="1022" spans="1:15" ht="24">
      <c r="A1022" s="1"/>
      <c r="B1022" s="1"/>
      <c r="C1022" s="69" t="s">
        <v>5</v>
      </c>
      <c r="D1022" s="70" t="s">
        <v>38</v>
      </c>
      <c r="E1022" s="71" t="s">
        <v>39</v>
      </c>
      <c r="F1022" s="70"/>
      <c r="G1022" s="70" t="s">
        <v>537</v>
      </c>
      <c r="H1022" s="72" t="s">
        <v>538</v>
      </c>
      <c r="I1022" s="72" t="s">
        <v>209</v>
      </c>
      <c r="J1022" s="74">
        <v>3667</v>
      </c>
      <c r="K1022" s="74">
        <v>6275</v>
      </c>
      <c r="L1022" s="74">
        <v>6665</v>
      </c>
      <c r="M1022" s="77">
        <f>+M1021/M1020</f>
        <v>3456.6666666666665</v>
      </c>
    </row>
    <row r="1023" spans="1:15" ht="24">
      <c r="A1023" s="1"/>
      <c r="B1023" s="1"/>
      <c r="C1023" s="69"/>
      <c r="D1023" s="70"/>
      <c r="E1023" s="71"/>
      <c r="F1023" s="70"/>
      <c r="G1023" s="70"/>
      <c r="H1023" s="78" t="s">
        <v>210</v>
      </c>
      <c r="I1023" s="79"/>
      <c r="J1023" s="80"/>
      <c r="K1023" s="80">
        <v>2608</v>
      </c>
      <c r="L1023" s="80">
        <v>390</v>
      </c>
      <c r="M1023" s="86">
        <f>M1022-L1022</f>
        <v>-3208.3333333333335</v>
      </c>
    </row>
    <row r="1024" spans="1:15" ht="24">
      <c r="A1024" s="1"/>
      <c r="B1024" s="1"/>
      <c r="C1024" s="69" t="s">
        <v>5</v>
      </c>
      <c r="D1024" s="70" t="s">
        <v>38</v>
      </c>
      <c r="E1024" s="71" t="s">
        <v>39</v>
      </c>
      <c r="F1024" s="70"/>
      <c r="G1024" s="70" t="s">
        <v>537</v>
      </c>
      <c r="H1024" s="72" t="s">
        <v>538</v>
      </c>
      <c r="I1024" s="73" t="s">
        <v>211</v>
      </c>
      <c r="J1024" s="74">
        <v>45000</v>
      </c>
      <c r="K1024" s="74">
        <v>45000</v>
      </c>
      <c r="L1024" s="74">
        <v>60000</v>
      </c>
      <c r="M1024" s="122">
        <v>65000</v>
      </c>
    </row>
    <row r="1025" spans="1:13" ht="24">
      <c r="A1025" s="1"/>
      <c r="B1025" s="1"/>
      <c r="C1025" s="69" t="s">
        <v>5</v>
      </c>
      <c r="D1025" s="70" t="s">
        <v>38</v>
      </c>
      <c r="E1025" s="71" t="s">
        <v>39</v>
      </c>
      <c r="F1025" s="70"/>
      <c r="G1025" s="70" t="s">
        <v>537</v>
      </c>
      <c r="H1025" s="72" t="s">
        <v>538</v>
      </c>
      <c r="I1025" s="72" t="s">
        <v>212</v>
      </c>
      <c r="J1025" s="74">
        <v>171953404</v>
      </c>
      <c r="K1025" s="74">
        <v>288080000</v>
      </c>
      <c r="L1025" s="74">
        <v>341570000</v>
      </c>
      <c r="M1025" s="121">
        <v>290850567</v>
      </c>
    </row>
    <row r="1026" spans="1:13" ht="24">
      <c r="A1026" s="1"/>
      <c r="B1026" s="1"/>
      <c r="C1026" s="69" t="s">
        <v>5</v>
      </c>
      <c r="D1026" s="70" t="s">
        <v>38</v>
      </c>
      <c r="E1026" s="71" t="s">
        <v>39</v>
      </c>
      <c r="F1026" s="70"/>
      <c r="G1026" s="70" t="s">
        <v>537</v>
      </c>
      <c r="H1026" s="72" t="s">
        <v>538</v>
      </c>
      <c r="I1026" s="72" t="s">
        <v>213</v>
      </c>
      <c r="J1026" s="74">
        <v>3821</v>
      </c>
      <c r="K1026" s="74">
        <v>6402</v>
      </c>
      <c r="L1026" s="74">
        <v>5693</v>
      </c>
      <c r="M1026" s="77">
        <f>+M1025/M1024</f>
        <v>4474.6241076923079</v>
      </c>
    </row>
    <row r="1027" spans="1:13" ht="24">
      <c r="A1027" s="1"/>
      <c r="B1027" s="1"/>
      <c r="C1027" s="69"/>
      <c r="D1027" s="70"/>
      <c r="E1027" s="71"/>
      <c r="F1027" s="70"/>
      <c r="G1027" s="70"/>
      <c r="H1027" s="78" t="s">
        <v>214</v>
      </c>
      <c r="I1027" s="79"/>
      <c r="J1027" s="80"/>
      <c r="K1027" s="80">
        <v>2581</v>
      </c>
      <c r="L1027" s="80">
        <v>-709</v>
      </c>
      <c r="M1027" s="86">
        <f>M1026-L1026</f>
        <v>-1218.3758923076921</v>
      </c>
    </row>
    <row r="1028" spans="1:13" ht="24">
      <c r="A1028" s="1"/>
      <c r="B1028" s="1"/>
      <c r="C1028" s="69" t="s">
        <v>5</v>
      </c>
      <c r="D1028" s="70" t="s">
        <v>38</v>
      </c>
      <c r="E1028" s="71" t="s">
        <v>39</v>
      </c>
      <c r="F1028" s="70"/>
      <c r="G1028" s="70" t="s">
        <v>537</v>
      </c>
      <c r="H1028" s="72" t="s">
        <v>538</v>
      </c>
      <c r="I1028" s="73" t="s">
        <v>215</v>
      </c>
      <c r="J1028" s="74">
        <v>40000</v>
      </c>
      <c r="K1028" s="74">
        <v>65000</v>
      </c>
      <c r="L1028" s="74">
        <v>65000</v>
      </c>
      <c r="M1028" s="122">
        <v>45000</v>
      </c>
    </row>
    <row r="1029" spans="1:13" ht="24">
      <c r="A1029" s="1"/>
      <c r="B1029" s="1"/>
      <c r="C1029" s="69" t="s">
        <v>5</v>
      </c>
      <c r="D1029" s="70" t="s">
        <v>38</v>
      </c>
      <c r="E1029" s="71" t="s">
        <v>39</v>
      </c>
      <c r="F1029" s="70"/>
      <c r="G1029" s="70" t="s">
        <v>537</v>
      </c>
      <c r="H1029" s="72" t="s">
        <v>538</v>
      </c>
      <c r="I1029" s="72" t="s">
        <v>216</v>
      </c>
      <c r="J1029" s="74">
        <v>171953172</v>
      </c>
      <c r="K1029" s="74">
        <v>287246788</v>
      </c>
      <c r="L1029" s="74">
        <v>336975583</v>
      </c>
      <c r="M1029" s="121">
        <v>268392916</v>
      </c>
    </row>
    <row r="1030" spans="1:13" ht="24">
      <c r="A1030" s="1"/>
      <c r="B1030" s="1"/>
      <c r="C1030" s="69" t="s">
        <v>5</v>
      </c>
      <c r="D1030" s="70" t="s">
        <v>38</v>
      </c>
      <c r="E1030" s="71" t="s">
        <v>39</v>
      </c>
      <c r="F1030" s="70"/>
      <c r="G1030" s="70" t="s">
        <v>537</v>
      </c>
      <c r="H1030" s="72" t="s">
        <v>538</v>
      </c>
      <c r="I1030" s="72" t="s">
        <v>217</v>
      </c>
      <c r="J1030" s="74">
        <v>4299</v>
      </c>
      <c r="K1030" s="74">
        <v>4419</v>
      </c>
      <c r="L1030" s="74">
        <v>5184</v>
      </c>
      <c r="M1030" s="77">
        <f>+M1029/M1028</f>
        <v>5964.2870222222218</v>
      </c>
    </row>
    <row r="1031" spans="1:13" ht="24">
      <c r="A1031" s="1"/>
      <c r="B1031" s="1"/>
      <c r="C1031" s="69"/>
      <c r="D1031" s="70"/>
      <c r="E1031" s="71"/>
      <c r="F1031" s="70"/>
      <c r="G1031" s="70"/>
      <c r="H1031" s="83" t="s">
        <v>218</v>
      </c>
      <c r="I1031" s="84"/>
      <c r="J1031" s="85"/>
      <c r="K1031" s="85">
        <v>120</v>
      </c>
      <c r="L1031" s="85">
        <v>765</v>
      </c>
      <c r="M1031" s="86">
        <f>M1030-L1030</f>
        <v>780.28702222222182</v>
      </c>
    </row>
    <row r="1032" spans="1:13" ht="36">
      <c r="A1032" s="1"/>
      <c r="B1032" s="1"/>
      <c r="C1032" s="69" t="s">
        <v>5</v>
      </c>
      <c r="D1032" s="70" t="s">
        <v>38</v>
      </c>
      <c r="E1032" s="71" t="s">
        <v>39</v>
      </c>
      <c r="F1032" s="70"/>
      <c r="G1032" s="70" t="s">
        <v>539</v>
      </c>
      <c r="H1032" s="72" t="s">
        <v>772</v>
      </c>
      <c r="I1032" s="73" t="s">
        <v>207</v>
      </c>
      <c r="J1032" s="74">
        <v>70000</v>
      </c>
      <c r="K1032" s="74">
        <v>70000</v>
      </c>
      <c r="L1032" s="74">
        <v>70000</v>
      </c>
      <c r="M1032" s="122">
        <v>70000</v>
      </c>
    </row>
    <row r="1033" spans="1:13" ht="36">
      <c r="A1033" s="1"/>
      <c r="B1033" s="1"/>
      <c r="C1033" s="69" t="s">
        <v>5</v>
      </c>
      <c r="D1033" s="70" t="s">
        <v>38</v>
      </c>
      <c r="E1033" s="71" t="s">
        <v>39</v>
      </c>
      <c r="F1033" s="70"/>
      <c r="G1033" s="70" t="s">
        <v>539</v>
      </c>
      <c r="H1033" s="72" t="s">
        <v>772</v>
      </c>
      <c r="I1033" s="72" t="s">
        <v>208</v>
      </c>
      <c r="J1033" s="74">
        <v>183600000</v>
      </c>
      <c r="K1033" s="74">
        <v>554760000</v>
      </c>
      <c r="L1033" s="74">
        <v>590260000</v>
      </c>
      <c r="M1033" s="121">
        <v>343000000</v>
      </c>
    </row>
    <row r="1034" spans="1:13" ht="36">
      <c r="A1034" s="1"/>
      <c r="B1034" s="1"/>
      <c r="C1034" s="69" t="s">
        <v>5</v>
      </c>
      <c r="D1034" s="70" t="s">
        <v>38</v>
      </c>
      <c r="E1034" s="71" t="s">
        <v>39</v>
      </c>
      <c r="F1034" s="70"/>
      <c r="G1034" s="70" t="s">
        <v>539</v>
      </c>
      <c r="H1034" s="72" t="s">
        <v>772</v>
      </c>
      <c r="I1034" s="72" t="s">
        <v>209</v>
      </c>
      <c r="J1034" s="74">
        <v>2623</v>
      </c>
      <c r="K1034" s="74">
        <v>7925</v>
      </c>
      <c r="L1034" s="74">
        <v>8432</v>
      </c>
      <c r="M1034" s="77">
        <f>+M1033/M1032</f>
        <v>4900</v>
      </c>
    </row>
    <row r="1035" spans="1:13" ht="24">
      <c r="A1035" s="1"/>
      <c r="B1035" s="1"/>
      <c r="C1035" s="69"/>
      <c r="D1035" s="70"/>
      <c r="E1035" s="71"/>
      <c r="F1035" s="70"/>
      <c r="G1035" s="70"/>
      <c r="H1035" s="78" t="s">
        <v>210</v>
      </c>
      <c r="I1035" s="79"/>
      <c r="J1035" s="80"/>
      <c r="K1035" s="80">
        <v>5302</v>
      </c>
      <c r="L1035" s="80">
        <v>507</v>
      </c>
      <c r="M1035" s="86">
        <f>M1034-L1034</f>
        <v>-3532</v>
      </c>
    </row>
    <row r="1036" spans="1:13" ht="36">
      <c r="A1036" s="1"/>
      <c r="B1036" s="1"/>
      <c r="C1036" s="69" t="s">
        <v>5</v>
      </c>
      <c r="D1036" s="70" t="s">
        <v>38</v>
      </c>
      <c r="E1036" s="71" t="s">
        <v>39</v>
      </c>
      <c r="F1036" s="70"/>
      <c r="G1036" s="70" t="s">
        <v>539</v>
      </c>
      <c r="H1036" s="72" t="s">
        <v>772</v>
      </c>
      <c r="I1036" s="73" t="s">
        <v>211</v>
      </c>
      <c r="J1036" s="74">
        <v>70000</v>
      </c>
      <c r="K1036" s="74">
        <v>70000</v>
      </c>
      <c r="L1036" s="74">
        <v>70000</v>
      </c>
      <c r="M1036" s="122">
        <v>70000</v>
      </c>
    </row>
    <row r="1037" spans="1:13" ht="36">
      <c r="A1037" s="1"/>
      <c r="B1037" s="1"/>
      <c r="C1037" s="69" t="s">
        <v>5</v>
      </c>
      <c r="D1037" s="70" t="s">
        <v>38</v>
      </c>
      <c r="E1037" s="71" t="s">
        <v>39</v>
      </c>
      <c r="F1037" s="70"/>
      <c r="G1037" s="70" t="s">
        <v>539</v>
      </c>
      <c r="H1037" s="72" t="s">
        <v>772</v>
      </c>
      <c r="I1037" s="72" t="s">
        <v>212</v>
      </c>
      <c r="J1037" s="74">
        <v>169640000</v>
      </c>
      <c r="K1037" s="74">
        <v>546390000</v>
      </c>
      <c r="L1037" s="74">
        <v>484890000</v>
      </c>
      <c r="M1037" s="121">
        <v>286591575</v>
      </c>
    </row>
    <row r="1038" spans="1:13" ht="36">
      <c r="A1038" s="1"/>
      <c r="B1038" s="1"/>
      <c r="C1038" s="69" t="s">
        <v>5</v>
      </c>
      <c r="D1038" s="70" t="s">
        <v>38</v>
      </c>
      <c r="E1038" s="71" t="s">
        <v>39</v>
      </c>
      <c r="F1038" s="70"/>
      <c r="G1038" s="70" t="s">
        <v>539</v>
      </c>
      <c r="H1038" s="72" t="s">
        <v>772</v>
      </c>
      <c r="I1038" s="72" t="s">
        <v>213</v>
      </c>
      <c r="J1038" s="74">
        <v>2423</v>
      </c>
      <c r="K1038" s="74">
        <v>7806</v>
      </c>
      <c r="L1038" s="74">
        <v>6927</v>
      </c>
      <c r="M1038" s="77">
        <f>+M1037/M1036</f>
        <v>4094.1653571428569</v>
      </c>
    </row>
    <row r="1039" spans="1:13" ht="24">
      <c r="A1039" s="1"/>
      <c r="B1039" s="1"/>
      <c r="C1039" s="69"/>
      <c r="D1039" s="70"/>
      <c r="E1039" s="71"/>
      <c r="F1039" s="70"/>
      <c r="G1039" s="70"/>
      <c r="H1039" s="78" t="s">
        <v>214</v>
      </c>
      <c r="I1039" s="79"/>
      <c r="J1039" s="80"/>
      <c r="K1039" s="80">
        <v>5383</v>
      </c>
      <c r="L1039" s="80">
        <v>-879</v>
      </c>
      <c r="M1039" s="86">
        <f>M1038-L1038</f>
        <v>-2832.8346428571431</v>
      </c>
    </row>
    <row r="1040" spans="1:13" ht="36">
      <c r="A1040" s="1"/>
      <c r="B1040" s="1"/>
      <c r="C1040" s="69" t="s">
        <v>5</v>
      </c>
      <c r="D1040" s="70" t="s">
        <v>38</v>
      </c>
      <c r="E1040" s="71" t="s">
        <v>39</v>
      </c>
      <c r="F1040" s="70"/>
      <c r="G1040" s="70" t="s">
        <v>539</v>
      </c>
      <c r="H1040" s="72" t="s">
        <v>772</v>
      </c>
      <c r="I1040" s="73" t="s">
        <v>215</v>
      </c>
      <c r="J1040" s="74">
        <v>140000</v>
      </c>
      <c r="K1040" s="74">
        <v>70000</v>
      </c>
      <c r="L1040" s="74">
        <v>70000</v>
      </c>
      <c r="M1040" s="122">
        <v>70000</v>
      </c>
    </row>
    <row r="1041" spans="1:13" ht="36">
      <c r="A1041" s="1"/>
      <c r="B1041" s="1"/>
      <c r="C1041" s="69" t="s">
        <v>5</v>
      </c>
      <c r="D1041" s="70" t="s">
        <v>38</v>
      </c>
      <c r="E1041" s="71" t="s">
        <v>39</v>
      </c>
      <c r="F1041" s="70"/>
      <c r="G1041" s="70" t="s">
        <v>539</v>
      </c>
      <c r="H1041" s="72" t="s">
        <v>772</v>
      </c>
      <c r="I1041" s="72" t="s">
        <v>216</v>
      </c>
      <c r="J1041" s="74">
        <v>163283645.40000001</v>
      </c>
      <c r="K1041" s="74">
        <v>540400857</v>
      </c>
      <c r="L1041" s="74">
        <v>468224397</v>
      </c>
      <c r="M1041" s="121">
        <v>281853665</v>
      </c>
    </row>
    <row r="1042" spans="1:13" ht="36">
      <c r="A1042" s="1"/>
      <c r="B1042" s="1"/>
      <c r="C1042" s="69" t="s">
        <v>5</v>
      </c>
      <c r="D1042" s="70" t="s">
        <v>38</v>
      </c>
      <c r="E1042" s="71" t="s">
        <v>39</v>
      </c>
      <c r="F1042" s="70"/>
      <c r="G1042" s="70" t="s">
        <v>539</v>
      </c>
      <c r="H1042" s="72" t="s">
        <v>772</v>
      </c>
      <c r="I1042" s="72" t="s">
        <v>217</v>
      </c>
      <c r="J1042" s="74">
        <v>1166</v>
      </c>
      <c r="K1042" s="74">
        <v>7720</v>
      </c>
      <c r="L1042" s="74">
        <v>6689</v>
      </c>
      <c r="M1042" s="77">
        <f>+M1041/M1040</f>
        <v>4026.4809285714286</v>
      </c>
    </row>
    <row r="1043" spans="1:13" ht="24">
      <c r="A1043" s="1"/>
      <c r="B1043" s="1"/>
      <c r="C1043" s="69"/>
      <c r="D1043" s="70"/>
      <c r="E1043" s="71"/>
      <c r="F1043" s="70"/>
      <c r="G1043" s="70"/>
      <c r="H1043" s="83" t="s">
        <v>218</v>
      </c>
      <c r="I1043" s="84"/>
      <c r="J1043" s="85"/>
      <c r="K1043" s="85">
        <v>6554</v>
      </c>
      <c r="L1043" s="85">
        <v>-1031</v>
      </c>
      <c r="M1043" s="86">
        <f>M1042-L1042</f>
        <v>-2662.5190714285714</v>
      </c>
    </row>
    <row r="1044" spans="1:13" ht="24">
      <c r="A1044" s="1"/>
      <c r="B1044" s="1"/>
      <c r="C1044" s="69" t="s">
        <v>5</v>
      </c>
      <c r="D1044" s="70" t="s">
        <v>38</v>
      </c>
      <c r="E1044" s="71" t="s">
        <v>39</v>
      </c>
      <c r="F1044" s="70"/>
      <c r="G1044" s="70" t="s">
        <v>541</v>
      </c>
      <c r="H1044" s="72" t="s">
        <v>542</v>
      </c>
      <c r="I1044" s="73" t="s">
        <v>207</v>
      </c>
      <c r="J1044" s="74">
        <v>350</v>
      </c>
      <c r="K1044" s="74"/>
      <c r="L1044" s="74">
        <v>0</v>
      </c>
      <c r="M1044" s="122">
        <v>410</v>
      </c>
    </row>
    <row r="1045" spans="1:13" ht="24">
      <c r="A1045" s="1"/>
      <c r="B1045" s="1"/>
      <c r="C1045" s="69" t="s">
        <v>5</v>
      </c>
      <c r="D1045" s="70" t="s">
        <v>38</v>
      </c>
      <c r="E1045" s="71" t="s">
        <v>39</v>
      </c>
      <c r="F1045" s="70"/>
      <c r="G1045" s="70" t="s">
        <v>541</v>
      </c>
      <c r="H1045" s="72" t="s">
        <v>542</v>
      </c>
      <c r="I1045" s="72" t="s">
        <v>208</v>
      </c>
      <c r="J1045" s="74">
        <v>260000000</v>
      </c>
      <c r="K1045" s="74">
        <v>0</v>
      </c>
      <c r="L1045" s="74">
        <v>0</v>
      </c>
      <c r="M1045" s="121">
        <v>361076000</v>
      </c>
    </row>
    <row r="1046" spans="1:13" ht="24">
      <c r="A1046" s="1"/>
      <c r="B1046" s="1"/>
      <c r="C1046" s="69" t="s">
        <v>5</v>
      </c>
      <c r="D1046" s="70" t="s">
        <v>38</v>
      </c>
      <c r="E1046" s="71" t="s">
        <v>39</v>
      </c>
      <c r="F1046" s="70"/>
      <c r="G1046" s="70" t="s">
        <v>541</v>
      </c>
      <c r="H1046" s="72" t="s">
        <v>542</v>
      </c>
      <c r="I1046" s="72" t="s">
        <v>209</v>
      </c>
      <c r="J1046" s="74">
        <v>742857</v>
      </c>
      <c r="K1046" s="74">
        <v>0</v>
      </c>
      <c r="L1046" s="74">
        <v>0</v>
      </c>
      <c r="M1046" s="77">
        <f>+M1045/M1044</f>
        <v>880673.17073170736</v>
      </c>
    </row>
    <row r="1047" spans="1:13" ht="24">
      <c r="A1047" s="1"/>
      <c r="B1047" s="1"/>
      <c r="C1047" s="69"/>
      <c r="D1047" s="70"/>
      <c r="E1047" s="71"/>
      <c r="F1047" s="70"/>
      <c r="G1047" s="70"/>
      <c r="H1047" s="78" t="s">
        <v>210</v>
      </c>
      <c r="I1047" s="79"/>
      <c r="J1047" s="80"/>
      <c r="K1047" s="80">
        <v>-742857</v>
      </c>
      <c r="L1047" s="80">
        <v>0</v>
      </c>
      <c r="M1047" s="86">
        <f>M1046-L1046</f>
        <v>880673.17073170736</v>
      </c>
    </row>
    <row r="1048" spans="1:13" ht="24">
      <c r="A1048" s="1"/>
      <c r="B1048" s="1"/>
      <c r="C1048" s="69" t="s">
        <v>5</v>
      </c>
      <c r="D1048" s="70" t="s">
        <v>38</v>
      </c>
      <c r="E1048" s="71" t="s">
        <v>39</v>
      </c>
      <c r="F1048" s="70"/>
      <c r="G1048" s="70" t="s">
        <v>541</v>
      </c>
      <c r="H1048" s="72" t="s">
        <v>542</v>
      </c>
      <c r="I1048" s="73" t="s">
        <v>211</v>
      </c>
      <c r="J1048" s="74">
        <v>350</v>
      </c>
      <c r="K1048" s="74">
        <v>0</v>
      </c>
      <c r="L1048" s="74">
        <v>0</v>
      </c>
      <c r="M1048" s="122">
        <v>410</v>
      </c>
    </row>
    <row r="1049" spans="1:13" ht="24">
      <c r="A1049" s="1"/>
      <c r="B1049" s="1"/>
      <c r="C1049" s="69" t="s">
        <v>5</v>
      </c>
      <c r="D1049" s="70" t="s">
        <v>38</v>
      </c>
      <c r="E1049" s="71" t="s">
        <v>39</v>
      </c>
      <c r="F1049" s="70"/>
      <c r="G1049" s="70" t="s">
        <v>541</v>
      </c>
      <c r="H1049" s="72" t="s">
        <v>542</v>
      </c>
      <c r="I1049" s="72" t="s">
        <v>212</v>
      </c>
      <c r="J1049" s="74">
        <v>261443000</v>
      </c>
      <c r="K1049" s="74">
        <v>1400000</v>
      </c>
      <c r="L1049" s="74">
        <v>7160000</v>
      </c>
      <c r="M1049" s="121">
        <v>419076000</v>
      </c>
    </row>
    <row r="1050" spans="1:13" ht="24">
      <c r="A1050" s="1"/>
      <c r="B1050" s="1"/>
      <c r="C1050" s="69" t="s">
        <v>5</v>
      </c>
      <c r="D1050" s="70" t="s">
        <v>38</v>
      </c>
      <c r="E1050" s="71" t="s">
        <v>39</v>
      </c>
      <c r="F1050" s="70"/>
      <c r="G1050" s="70" t="s">
        <v>541</v>
      </c>
      <c r="H1050" s="72" t="s">
        <v>542</v>
      </c>
      <c r="I1050" s="72" t="s">
        <v>213</v>
      </c>
      <c r="J1050" s="74">
        <v>746980</v>
      </c>
      <c r="K1050" s="74">
        <v>0</v>
      </c>
      <c r="L1050" s="74">
        <v>0</v>
      </c>
      <c r="M1050" s="77">
        <f>+M1049/M1048</f>
        <v>1022136.5853658536</v>
      </c>
    </row>
    <row r="1051" spans="1:13" ht="24">
      <c r="A1051" s="1"/>
      <c r="B1051" s="1"/>
      <c r="C1051" s="69"/>
      <c r="D1051" s="70"/>
      <c r="E1051" s="71"/>
      <c r="F1051" s="70"/>
      <c r="G1051" s="70"/>
      <c r="H1051" s="78" t="s">
        <v>214</v>
      </c>
      <c r="I1051" s="79"/>
      <c r="J1051" s="80"/>
      <c r="K1051" s="80">
        <f>K1050-J1050</f>
        <v>-746980</v>
      </c>
      <c r="L1051" s="80">
        <f t="shared" ref="L1051" si="0">L1050-K1050</f>
        <v>0</v>
      </c>
      <c r="M1051" s="86">
        <f>M1050-L1050</f>
        <v>1022136.5853658536</v>
      </c>
    </row>
    <row r="1052" spans="1:13" ht="24">
      <c r="A1052" s="1"/>
      <c r="B1052" s="1"/>
      <c r="C1052" s="69" t="s">
        <v>5</v>
      </c>
      <c r="D1052" s="70" t="s">
        <v>38</v>
      </c>
      <c r="E1052" s="71" t="s">
        <v>39</v>
      </c>
      <c r="F1052" s="70"/>
      <c r="G1052" s="70" t="s">
        <v>541</v>
      </c>
      <c r="H1052" s="72" t="s">
        <v>542</v>
      </c>
      <c r="I1052" s="73" t="s">
        <v>215</v>
      </c>
      <c r="J1052" s="74">
        <v>700</v>
      </c>
      <c r="K1052" s="74"/>
      <c r="L1052" s="74"/>
      <c r="M1052" s="122">
        <v>410</v>
      </c>
    </row>
    <row r="1053" spans="1:13" ht="24">
      <c r="A1053" s="1"/>
      <c r="B1053" s="1"/>
      <c r="C1053" s="69" t="s">
        <v>5</v>
      </c>
      <c r="D1053" s="70" t="s">
        <v>38</v>
      </c>
      <c r="E1053" s="71" t="s">
        <v>39</v>
      </c>
      <c r="F1053" s="70"/>
      <c r="G1053" s="70" t="s">
        <v>541</v>
      </c>
      <c r="H1053" s="72" t="s">
        <v>542</v>
      </c>
      <c r="I1053" s="72" t="s">
        <v>216</v>
      </c>
      <c r="J1053" s="74">
        <v>261196104</v>
      </c>
      <c r="K1053" s="74">
        <v>983336</v>
      </c>
      <c r="L1053" s="74">
        <v>6855630</v>
      </c>
      <c r="M1053" s="121">
        <v>415084476</v>
      </c>
    </row>
    <row r="1054" spans="1:13" ht="24">
      <c r="A1054" s="1"/>
      <c r="B1054" s="1"/>
      <c r="C1054" s="69" t="s">
        <v>5</v>
      </c>
      <c r="D1054" s="70" t="s">
        <v>38</v>
      </c>
      <c r="E1054" s="71" t="s">
        <v>39</v>
      </c>
      <c r="F1054" s="70"/>
      <c r="G1054" s="70" t="s">
        <v>541</v>
      </c>
      <c r="H1054" s="72" t="s">
        <v>542</v>
      </c>
      <c r="I1054" s="72" t="s">
        <v>217</v>
      </c>
      <c r="J1054" s="74">
        <v>373137</v>
      </c>
      <c r="K1054" s="74">
        <v>983336</v>
      </c>
      <c r="L1054" s="74">
        <v>6855630</v>
      </c>
      <c r="M1054" s="77">
        <f>+M1053/M1052</f>
        <v>1012401.1609756098</v>
      </c>
    </row>
    <row r="1055" spans="1:13" ht="24">
      <c r="A1055" s="1"/>
      <c r="B1055" s="1"/>
      <c r="C1055" s="69"/>
      <c r="D1055" s="70"/>
      <c r="E1055" s="71"/>
      <c r="F1055" s="70"/>
      <c r="G1055" s="70"/>
      <c r="H1055" s="83" t="s">
        <v>218</v>
      </c>
      <c r="I1055" s="84"/>
      <c r="J1055" s="85"/>
      <c r="K1055" s="85">
        <v>610199</v>
      </c>
      <c r="L1055" s="85">
        <v>5872294</v>
      </c>
      <c r="M1055" s="86">
        <f>M1054-L1054</f>
        <v>-5843228.8390243901</v>
      </c>
    </row>
    <row r="1056" spans="1:13" ht="48">
      <c r="A1056" s="1"/>
      <c r="B1056" s="1"/>
      <c r="C1056" s="69" t="s">
        <v>5</v>
      </c>
      <c r="D1056" s="70" t="s">
        <v>38</v>
      </c>
      <c r="E1056" s="71" t="s">
        <v>39</v>
      </c>
      <c r="F1056" s="70"/>
      <c r="G1056" s="70" t="s">
        <v>795</v>
      </c>
      <c r="H1056" s="71" t="s">
        <v>796</v>
      </c>
      <c r="I1056" s="248" t="s">
        <v>207</v>
      </c>
      <c r="J1056" s="249">
        <v>4</v>
      </c>
      <c r="K1056" s="249"/>
      <c r="L1056" s="249">
        <v>0</v>
      </c>
      <c r="M1056" s="121"/>
    </row>
    <row r="1057" spans="1:13" ht="48">
      <c r="A1057" s="1"/>
      <c r="B1057" s="1"/>
      <c r="C1057" s="69" t="s">
        <v>5</v>
      </c>
      <c r="D1057" s="70" t="s">
        <v>38</v>
      </c>
      <c r="E1057" s="71" t="s">
        <v>39</v>
      </c>
      <c r="F1057" s="70"/>
      <c r="G1057" s="70" t="s">
        <v>795</v>
      </c>
      <c r="H1057" s="71" t="s">
        <v>796</v>
      </c>
      <c r="I1057" s="71" t="s">
        <v>208</v>
      </c>
      <c r="J1057" s="249">
        <v>24000000</v>
      </c>
      <c r="K1057" s="249">
        <v>0</v>
      </c>
      <c r="L1057" s="249">
        <v>0</v>
      </c>
      <c r="M1057" s="121">
        <v>0</v>
      </c>
    </row>
    <row r="1058" spans="1:13" ht="48">
      <c r="A1058" s="1"/>
      <c r="B1058" s="1"/>
      <c r="C1058" s="69" t="s">
        <v>5</v>
      </c>
      <c r="D1058" s="70" t="s">
        <v>38</v>
      </c>
      <c r="E1058" s="71" t="s">
        <v>39</v>
      </c>
      <c r="F1058" s="70"/>
      <c r="G1058" s="70" t="s">
        <v>795</v>
      </c>
      <c r="H1058" s="71" t="s">
        <v>796</v>
      </c>
      <c r="I1058" s="71" t="s">
        <v>209</v>
      </c>
      <c r="J1058" s="249">
        <v>6000000</v>
      </c>
      <c r="K1058" s="249">
        <v>0</v>
      </c>
      <c r="L1058" s="249"/>
      <c r="M1058" s="121">
        <v>0</v>
      </c>
    </row>
    <row r="1059" spans="1:13" ht="24">
      <c r="A1059" s="1"/>
      <c r="B1059" s="1"/>
      <c r="C1059" s="69"/>
      <c r="D1059" s="70"/>
      <c r="E1059" s="71"/>
      <c r="F1059" s="70"/>
      <c r="G1059" s="70"/>
      <c r="H1059" s="250" t="s">
        <v>210</v>
      </c>
      <c r="I1059" s="248"/>
      <c r="J1059" s="251"/>
      <c r="K1059" s="251">
        <v>-6000000</v>
      </c>
      <c r="L1059" s="251"/>
      <c r="M1059" s="252"/>
    </row>
    <row r="1060" spans="1:13" ht="48">
      <c r="A1060" s="1"/>
      <c r="B1060" s="1"/>
      <c r="C1060" s="69" t="s">
        <v>5</v>
      </c>
      <c r="D1060" s="70" t="s">
        <v>38</v>
      </c>
      <c r="E1060" s="71" t="s">
        <v>39</v>
      </c>
      <c r="F1060" s="70"/>
      <c r="G1060" s="70" t="s">
        <v>795</v>
      </c>
      <c r="H1060" s="71" t="s">
        <v>796</v>
      </c>
      <c r="I1060" s="248" t="s">
        <v>211</v>
      </c>
      <c r="J1060" s="249">
        <v>4</v>
      </c>
      <c r="K1060" s="249"/>
      <c r="L1060" s="249">
        <v>0</v>
      </c>
      <c r="M1060" s="121"/>
    </row>
    <row r="1061" spans="1:13" ht="48">
      <c r="A1061" s="1"/>
      <c r="B1061" s="1"/>
      <c r="C1061" s="69" t="s">
        <v>5</v>
      </c>
      <c r="D1061" s="70" t="s">
        <v>38</v>
      </c>
      <c r="E1061" s="71" t="s">
        <v>39</v>
      </c>
      <c r="F1061" s="70"/>
      <c r="G1061" s="70" t="s">
        <v>795</v>
      </c>
      <c r="H1061" s="71" t="s">
        <v>796</v>
      </c>
      <c r="I1061" s="71" t="s">
        <v>212</v>
      </c>
      <c r="J1061" s="249">
        <v>27946596</v>
      </c>
      <c r="K1061" s="249">
        <v>0</v>
      </c>
      <c r="L1061" s="249">
        <v>0</v>
      </c>
      <c r="M1061" s="121">
        <v>0</v>
      </c>
    </row>
    <row r="1062" spans="1:13" ht="48">
      <c r="A1062" s="1"/>
      <c r="B1062" s="1"/>
      <c r="C1062" s="69" t="s">
        <v>5</v>
      </c>
      <c r="D1062" s="70" t="s">
        <v>38</v>
      </c>
      <c r="E1062" s="71" t="s">
        <v>39</v>
      </c>
      <c r="F1062" s="70"/>
      <c r="G1062" s="70" t="s">
        <v>795</v>
      </c>
      <c r="H1062" s="71" t="s">
        <v>796</v>
      </c>
      <c r="I1062" s="71" t="s">
        <v>213</v>
      </c>
      <c r="J1062" s="249">
        <v>6986649</v>
      </c>
      <c r="K1062" s="249">
        <v>0</v>
      </c>
      <c r="L1062" s="249"/>
      <c r="M1062" s="121">
        <v>0</v>
      </c>
    </row>
    <row r="1063" spans="1:13" ht="24">
      <c r="A1063" s="1"/>
      <c r="B1063" s="1"/>
      <c r="C1063" s="69"/>
      <c r="D1063" s="70"/>
      <c r="E1063" s="71"/>
      <c r="F1063" s="70"/>
      <c r="G1063" s="70"/>
      <c r="H1063" s="250" t="s">
        <v>214</v>
      </c>
      <c r="I1063" s="248"/>
      <c r="J1063" s="251"/>
      <c r="K1063" s="251">
        <v>-6986649</v>
      </c>
      <c r="L1063" s="251"/>
      <c r="M1063" s="252"/>
    </row>
    <row r="1064" spans="1:13" ht="48">
      <c r="A1064" s="1"/>
      <c r="B1064" s="1"/>
      <c r="C1064" s="69" t="s">
        <v>5</v>
      </c>
      <c r="D1064" s="70" t="s">
        <v>38</v>
      </c>
      <c r="E1064" s="71" t="s">
        <v>39</v>
      </c>
      <c r="F1064" s="70"/>
      <c r="G1064" s="70" t="s">
        <v>795</v>
      </c>
      <c r="H1064" s="71" t="s">
        <v>796</v>
      </c>
      <c r="I1064" s="248" t="s">
        <v>215</v>
      </c>
      <c r="J1064" s="249">
        <v>8</v>
      </c>
      <c r="K1064" s="249"/>
      <c r="L1064" s="249"/>
      <c r="M1064" s="121"/>
    </row>
    <row r="1065" spans="1:13" ht="48">
      <c r="A1065" s="1"/>
      <c r="B1065" s="1"/>
      <c r="C1065" s="69" t="s">
        <v>5</v>
      </c>
      <c r="D1065" s="70" t="s">
        <v>38</v>
      </c>
      <c r="E1065" s="71" t="s">
        <v>39</v>
      </c>
      <c r="F1065" s="70"/>
      <c r="G1065" s="70" t="s">
        <v>795</v>
      </c>
      <c r="H1065" s="71" t="s">
        <v>796</v>
      </c>
      <c r="I1065" s="71" t="s">
        <v>216</v>
      </c>
      <c r="J1065" s="249">
        <v>27858322</v>
      </c>
      <c r="K1065" s="249">
        <v>0</v>
      </c>
      <c r="L1065" s="249">
        <v>0</v>
      </c>
      <c r="M1065" s="121">
        <v>0</v>
      </c>
    </row>
    <row r="1066" spans="1:13" ht="48">
      <c r="A1066" s="1"/>
      <c r="B1066" s="1"/>
      <c r="C1066" s="69" t="s">
        <v>5</v>
      </c>
      <c r="D1066" s="70" t="s">
        <v>38</v>
      </c>
      <c r="E1066" s="71" t="s">
        <v>39</v>
      </c>
      <c r="F1066" s="70"/>
      <c r="G1066" s="70" t="s">
        <v>795</v>
      </c>
      <c r="H1066" s="71" t="s">
        <v>796</v>
      </c>
      <c r="I1066" s="71" t="s">
        <v>217</v>
      </c>
      <c r="J1066" s="249">
        <v>3482290</v>
      </c>
      <c r="K1066" s="249">
        <v>0</v>
      </c>
      <c r="L1066" s="249">
        <v>0</v>
      </c>
      <c r="M1066" s="121">
        <v>0</v>
      </c>
    </row>
    <row r="1067" spans="1:13" ht="24">
      <c r="A1067" s="1"/>
      <c r="B1067" s="1"/>
      <c r="C1067" s="69"/>
      <c r="D1067" s="70"/>
      <c r="E1067" s="71"/>
      <c r="F1067" s="70"/>
      <c r="G1067" s="70"/>
      <c r="H1067" s="253" t="s">
        <v>218</v>
      </c>
      <c r="I1067" s="71"/>
      <c r="J1067" s="254"/>
      <c r="K1067" s="254">
        <v>-3482290</v>
      </c>
      <c r="L1067" s="254">
        <v>0</v>
      </c>
      <c r="M1067" s="255">
        <v>0</v>
      </c>
    </row>
    <row r="1068" spans="1:13">
      <c r="A1068" s="1"/>
      <c r="B1068" s="1"/>
      <c r="C1068" s="69" t="s">
        <v>5</v>
      </c>
      <c r="D1068" s="70" t="s">
        <v>38</v>
      </c>
      <c r="E1068" s="71" t="s">
        <v>39</v>
      </c>
      <c r="F1068" s="70"/>
      <c r="G1068" s="70" t="s">
        <v>797</v>
      </c>
      <c r="H1068" s="71" t="s">
        <v>798</v>
      </c>
      <c r="I1068" s="248" t="s">
        <v>207</v>
      </c>
      <c r="J1068" s="249">
        <v>0</v>
      </c>
      <c r="K1068" s="249"/>
      <c r="L1068" s="249">
        <v>0</v>
      </c>
      <c r="M1068" s="121"/>
    </row>
    <row r="1069" spans="1:13">
      <c r="A1069" s="1"/>
      <c r="B1069" s="1"/>
      <c r="C1069" s="69" t="s">
        <v>5</v>
      </c>
      <c r="D1069" s="70" t="s">
        <v>38</v>
      </c>
      <c r="E1069" s="71" t="s">
        <v>39</v>
      </c>
      <c r="F1069" s="70"/>
      <c r="G1069" s="70" t="s">
        <v>797</v>
      </c>
      <c r="H1069" s="71" t="s">
        <v>798</v>
      </c>
      <c r="I1069" s="71" t="s">
        <v>208</v>
      </c>
      <c r="J1069" s="249">
        <v>0</v>
      </c>
      <c r="K1069" s="249">
        <v>0</v>
      </c>
      <c r="L1069" s="249">
        <v>0</v>
      </c>
      <c r="M1069" s="121">
        <v>0</v>
      </c>
    </row>
    <row r="1070" spans="1:13">
      <c r="A1070" s="1"/>
      <c r="B1070" s="1"/>
      <c r="C1070" s="69" t="s">
        <v>5</v>
      </c>
      <c r="D1070" s="70" t="s">
        <v>38</v>
      </c>
      <c r="E1070" s="71" t="s">
        <v>39</v>
      </c>
      <c r="F1070" s="70"/>
      <c r="G1070" s="70" t="s">
        <v>797</v>
      </c>
      <c r="H1070" s="71" t="s">
        <v>798</v>
      </c>
      <c r="I1070" s="71" t="s">
        <v>209</v>
      </c>
      <c r="J1070" s="249"/>
      <c r="K1070" s="249">
        <v>0</v>
      </c>
      <c r="L1070" s="249"/>
      <c r="M1070" s="121">
        <v>0</v>
      </c>
    </row>
    <row r="1071" spans="1:13" ht="24">
      <c r="A1071" s="1"/>
      <c r="B1071" s="1"/>
      <c r="C1071" s="69"/>
      <c r="D1071" s="70"/>
      <c r="E1071" s="71"/>
      <c r="F1071" s="70"/>
      <c r="G1071" s="70"/>
      <c r="H1071" s="250" t="s">
        <v>210</v>
      </c>
      <c r="I1071" s="248"/>
      <c r="J1071" s="251"/>
      <c r="K1071" s="251"/>
      <c r="L1071" s="251"/>
      <c r="M1071" s="252"/>
    </row>
    <row r="1072" spans="1:13">
      <c r="A1072" s="1"/>
      <c r="B1072" s="1"/>
      <c r="C1072" s="69" t="s">
        <v>5</v>
      </c>
      <c r="D1072" s="70" t="s">
        <v>38</v>
      </c>
      <c r="E1072" s="71" t="s">
        <v>39</v>
      </c>
      <c r="F1072" s="70"/>
      <c r="G1072" s="70" t="s">
        <v>797</v>
      </c>
      <c r="H1072" s="71" t="s">
        <v>798</v>
      </c>
      <c r="I1072" s="248" t="s">
        <v>211</v>
      </c>
      <c r="J1072" s="249">
        <v>0</v>
      </c>
      <c r="K1072" s="249"/>
      <c r="L1072" s="249">
        <v>0</v>
      </c>
      <c r="M1072" s="121"/>
    </row>
    <row r="1073" spans="1:13">
      <c r="A1073" s="1"/>
      <c r="B1073" s="1"/>
      <c r="C1073" s="69" t="s">
        <v>5</v>
      </c>
      <c r="D1073" s="70" t="s">
        <v>38</v>
      </c>
      <c r="E1073" s="71" t="s">
        <v>39</v>
      </c>
      <c r="F1073" s="70"/>
      <c r="G1073" s="70" t="s">
        <v>797</v>
      </c>
      <c r="H1073" s="71" t="s">
        <v>798</v>
      </c>
      <c r="I1073" s="71" t="s">
        <v>212</v>
      </c>
      <c r="J1073" s="249">
        <v>0</v>
      </c>
      <c r="K1073" s="249">
        <v>0</v>
      </c>
      <c r="L1073" s="249">
        <v>0</v>
      </c>
      <c r="M1073" s="121">
        <v>0</v>
      </c>
    </row>
    <row r="1074" spans="1:13">
      <c r="A1074" s="1"/>
      <c r="B1074" s="1"/>
      <c r="C1074" s="69" t="s">
        <v>5</v>
      </c>
      <c r="D1074" s="70" t="s">
        <v>38</v>
      </c>
      <c r="E1074" s="71" t="s">
        <v>39</v>
      </c>
      <c r="F1074" s="70"/>
      <c r="G1074" s="70" t="s">
        <v>797</v>
      </c>
      <c r="H1074" s="71" t="s">
        <v>798</v>
      </c>
      <c r="I1074" s="71" t="s">
        <v>213</v>
      </c>
      <c r="J1074" s="249"/>
      <c r="K1074" s="249">
        <v>0</v>
      </c>
      <c r="L1074" s="249"/>
      <c r="M1074" s="121">
        <v>0</v>
      </c>
    </row>
    <row r="1075" spans="1:13" ht="24">
      <c r="A1075" s="1"/>
      <c r="B1075" s="1"/>
      <c r="C1075" s="69"/>
      <c r="D1075" s="70"/>
      <c r="E1075" s="71"/>
      <c r="F1075" s="70"/>
      <c r="G1075" s="70"/>
      <c r="H1075" s="250" t="s">
        <v>214</v>
      </c>
      <c r="I1075" s="248"/>
      <c r="J1075" s="251"/>
      <c r="K1075" s="251"/>
      <c r="L1075" s="251"/>
      <c r="M1075" s="252"/>
    </row>
    <row r="1076" spans="1:13">
      <c r="A1076" s="1"/>
      <c r="B1076" s="1"/>
      <c r="C1076" s="69" t="s">
        <v>5</v>
      </c>
      <c r="D1076" s="70" t="s">
        <v>38</v>
      </c>
      <c r="E1076" s="71" t="s">
        <v>39</v>
      </c>
      <c r="F1076" s="70"/>
      <c r="G1076" s="70" t="s">
        <v>797</v>
      </c>
      <c r="H1076" s="71" t="s">
        <v>798</v>
      </c>
      <c r="I1076" s="248" t="s">
        <v>215</v>
      </c>
      <c r="J1076" s="249"/>
      <c r="K1076" s="249"/>
      <c r="L1076" s="249"/>
      <c r="M1076" s="121"/>
    </row>
    <row r="1077" spans="1:13">
      <c r="A1077" s="1"/>
      <c r="B1077" s="1"/>
      <c r="C1077" s="69" t="s">
        <v>5</v>
      </c>
      <c r="D1077" s="70" t="s">
        <v>38</v>
      </c>
      <c r="E1077" s="71" t="s">
        <v>39</v>
      </c>
      <c r="F1077" s="70"/>
      <c r="G1077" s="70" t="s">
        <v>797</v>
      </c>
      <c r="H1077" s="71" t="s">
        <v>798</v>
      </c>
      <c r="I1077" s="71" t="s">
        <v>216</v>
      </c>
      <c r="J1077" s="249">
        <v>0</v>
      </c>
      <c r="K1077" s="249">
        <v>0</v>
      </c>
      <c r="L1077" s="249">
        <v>0</v>
      </c>
      <c r="M1077" s="121">
        <v>0</v>
      </c>
    </row>
    <row r="1078" spans="1:13">
      <c r="A1078" s="1"/>
      <c r="B1078" s="1"/>
      <c r="C1078" s="69" t="s">
        <v>5</v>
      </c>
      <c r="D1078" s="70" t="s">
        <v>38</v>
      </c>
      <c r="E1078" s="71" t="s">
        <v>39</v>
      </c>
      <c r="F1078" s="70"/>
      <c r="G1078" s="70" t="s">
        <v>797</v>
      </c>
      <c r="H1078" s="71" t="s">
        <v>798</v>
      </c>
      <c r="I1078" s="71" t="s">
        <v>217</v>
      </c>
      <c r="J1078" s="249">
        <v>0</v>
      </c>
      <c r="K1078" s="249">
        <v>0</v>
      </c>
      <c r="L1078" s="249">
        <v>0</v>
      </c>
      <c r="M1078" s="121">
        <v>0</v>
      </c>
    </row>
    <row r="1079" spans="1:13" ht="24">
      <c r="A1079" s="1"/>
      <c r="B1079" s="1"/>
      <c r="C1079" s="69"/>
      <c r="D1079" s="70"/>
      <c r="E1079" s="71"/>
      <c r="F1079" s="70"/>
      <c r="G1079" s="70"/>
      <c r="H1079" s="253" t="s">
        <v>218</v>
      </c>
      <c r="I1079" s="71"/>
      <c r="J1079" s="254"/>
      <c r="K1079" s="254">
        <v>0</v>
      </c>
      <c r="L1079" s="254">
        <v>0</v>
      </c>
      <c r="M1079" s="255">
        <v>0</v>
      </c>
    </row>
    <row r="1080" spans="1:13" ht="24">
      <c r="A1080" s="1"/>
      <c r="B1080" s="1"/>
      <c r="C1080" s="69" t="s">
        <v>5</v>
      </c>
      <c r="D1080" s="70" t="s">
        <v>38</v>
      </c>
      <c r="E1080" s="71" t="s">
        <v>39</v>
      </c>
      <c r="F1080" s="70"/>
      <c r="G1080" s="70" t="s">
        <v>799</v>
      </c>
      <c r="H1080" s="71" t="s">
        <v>800</v>
      </c>
      <c r="I1080" s="248" t="s">
        <v>207</v>
      </c>
      <c r="J1080" s="249">
        <v>0</v>
      </c>
      <c r="K1080" s="249"/>
      <c r="L1080" s="249">
        <v>0</v>
      </c>
      <c r="M1080" s="121"/>
    </row>
    <row r="1081" spans="1:13" ht="24">
      <c r="A1081" s="1"/>
      <c r="B1081" s="1"/>
      <c r="C1081" s="69" t="s">
        <v>5</v>
      </c>
      <c r="D1081" s="70" t="s">
        <v>38</v>
      </c>
      <c r="E1081" s="71" t="s">
        <v>39</v>
      </c>
      <c r="F1081" s="70"/>
      <c r="G1081" s="70" t="s">
        <v>799</v>
      </c>
      <c r="H1081" s="71" t="s">
        <v>800</v>
      </c>
      <c r="I1081" s="71" t="s">
        <v>208</v>
      </c>
      <c r="J1081" s="249">
        <v>0</v>
      </c>
      <c r="K1081" s="249">
        <v>0</v>
      </c>
      <c r="L1081" s="249">
        <v>0</v>
      </c>
      <c r="M1081" s="121">
        <v>0</v>
      </c>
    </row>
    <row r="1082" spans="1:13" ht="24">
      <c r="A1082" s="1"/>
      <c r="B1082" s="1"/>
      <c r="C1082" s="69" t="s">
        <v>5</v>
      </c>
      <c r="D1082" s="70" t="s">
        <v>38</v>
      </c>
      <c r="E1082" s="71" t="s">
        <v>39</v>
      </c>
      <c r="F1082" s="70"/>
      <c r="G1082" s="70" t="s">
        <v>799</v>
      </c>
      <c r="H1082" s="71" t="s">
        <v>800</v>
      </c>
      <c r="I1082" s="71" t="s">
        <v>209</v>
      </c>
      <c r="J1082" s="249"/>
      <c r="K1082" s="249">
        <v>0</v>
      </c>
      <c r="L1082" s="249"/>
      <c r="M1082" s="121">
        <v>0</v>
      </c>
    </row>
    <row r="1083" spans="1:13" ht="24">
      <c r="A1083" s="1"/>
      <c r="B1083" s="1"/>
      <c r="C1083" s="69"/>
      <c r="D1083" s="70"/>
      <c r="E1083" s="71"/>
      <c r="F1083" s="70"/>
      <c r="G1083" s="70"/>
      <c r="H1083" s="250" t="s">
        <v>210</v>
      </c>
      <c r="I1083" s="248"/>
      <c r="J1083" s="251"/>
      <c r="K1083" s="251"/>
      <c r="L1083" s="251"/>
      <c r="M1083" s="252"/>
    </row>
    <row r="1084" spans="1:13" ht="24">
      <c r="A1084" s="1"/>
      <c r="B1084" s="1"/>
      <c r="C1084" s="69" t="s">
        <v>5</v>
      </c>
      <c r="D1084" s="70" t="s">
        <v>38</v>
      </c>
      <c r="E1084" s="71" t="s">
        <v>39</v>
      </c>
      <c r="F1084" s="70"/>
      <c r="G1084" s="70" t="s">
        <v>799</v>
      </c>
      <c r="H1084" s="71" t="s">
        <v>800</v>
      </c>
      <c r="I1084" s="248" t="s">
        <v>211</v>
      </c>
      <c r="J1084" s="249">
        <v>0</v>
      </c>
      <c r="K1084" s="249"/>
      <c r="L1084" s="249">
        <v>0</v>
      </c>
      <c r="M1084" s="121"/>
    </row>
    <row r="1085" spans="1:13" ht="24">
      <c r="A1085" s="1"/>
      <c r="B1085" s="1"/>
      <c r="C1085" s="69" t="s">
        <v>5</v>
      </c>
      <c r="D1085" s="70" t="s">
        <v>38</v>
      </c>
      <c r="E1085" s="71" t="s">
        <v>39</v>
      </c>
      <c r="F1085" s="70"/>
      <c r="G1085" s="70" t="s">
        <v>799</v>
      </c>
      <c r="H1085" s="71" t="s">
        <v>800</v>
      </c>
      <c r="I1085" s="71" t="s">
        <v>212</v>
      </c>
      <c r="J1085" s="249">
        <v>15000000</v>
      </c>
      <c r="K1085" s="249">
        <v>0</v>
      </c>
      <c r="L1085" s="249">
        <v>0</v>
      </c>
      <c r="M1085" s="121">
        <v>0</v>
      </c>
    </row>
    <row r="1086" spans="1:13" ht="24">
      <c r="A1086" s="1"/>
      <c r="B1086" s="1"/>
      <c r="C1086" s="69" t="s">
        <v>5</v>
      </c>
      <c r="D1086" s="70" t="s">
        <v>38</v>
      </c>
      <c r="E1086" s="71" t="s">
        <v>39</v>
      </c>
      <c r="F1086" s="70"/>
      <c r="G1086" s="70" t="s">
        <v>799</v>
      </c>
      <c r="H1086" s="71" t="s">
        <v>800</v>
      </c>
      <c r="I1086" s="71" t="s">
        <v>213</v>
      </c>
      <c r="J1086" s="249"/>
      <c r="K1086" s="249">
        <v>0</v>
      </c>
      <c r="L1086" s="249"/>
      <c r="M1086" s="121">
        <v>0</v>
      </c>
    </row>
    <row r="1087" spans="1:13" ht="24">
      <c r="A1087" s="1"/>
      <c r="B1087" s="1"/>
      <c r="C1087" s="69"/>
      <c r="D1087" s="70"/>
      <c r="E1087" s="71"/>
      <c r="F1087" s="70"/>
      <c r="G1087" s="70"/>
      <c r="H1087" s="250" t="s">
        <v>214</v>
      </c>
      <c r="I1087" s="248"/>
      <c r="J1087" s="251"/>
      <c r="K1087" s="251"/>
      <c r="L1087" s="251"/>
      <c r="M1087" s="252"/>
    </row>
    <row r="1088" spans="1:13" ht="24">
      <c r="A1088" s="1"/>
      <c r="B1088" s="1"/>
      <c r="C1088" s="69" t="s">
        <v>5</v>
      </c>
      <c r="D1088" s="70" t="s">
        <v>38</v>
      </c>
      <c r="E1088" s="71" t="s">
        <v>39</v>
      </c>
      <c r="F1088" s="70"/>
      <c r="G1088" s="70" t="s">
        <v>799</v>
      </c>
      <c r="H1088" s="71" t="s">
        <v>800</v>
      </c>
      <c r="I1088" s="248" t="s">
        <v>215</v>
      </c>
      <c r="J1088" s="249"/>
      <c r="K1088" s="249"/>
      <c r="L1088" s="249"/>
      <c r="M1088" s="121"/>
    </row>
    <row r="1089" spans="1:13" ht="24">
      <c r="A1089" s="1"/>
      <c r="B1089" s="1"/>
      <c r="C1089" s="69" t="s">
        <v>5</v>
      </c>
      <c r="D1089" s="70" t="s">
        <v>38</v>
      </c>
      <c r="E1089" s="71" t="s">
        <v>39</v>
      </c>
      <c r="F1089" s="70"/>
      <c r="G1089" s="70" t="s">
        <v>799</v>
      </c>
      <c r="H1089" s="71" t="s">
        <v>800</v>
      </c>
      <c r="I1089" s="71" t="s">
        <v>216</v>
      </c>
      <c r="J1089" s="249">
        <v>14805483</v>
      </c>
      <c r="K1089" s="249">
        <v>0</v>
      </c>
      <c r="L1089" s="249">
        <v>0</v>
      </c>
      <c r="M1089" s="121">
        <v>0</v>
      </c>
    </row>
    <row r="1090" spans="1:13" ht="24">
      <c r="A1090" s="1"/>
      <c r="B1090" s="1"/>
      <c r="C1090" s="69" t="s">
        <v>5</v>
      </c>
      <c r="D1090" s="70" t="s">
        <v>38</v>
      </c>
      <c r="E1090" s="71" t="s">
        <v>39</v>
      </c>
      <c r="F1090" s="70"/>
      <c r="G1090" s="70" t="s">
        <v>799</v>
      </c>
      <c r="H1090" s="71" t="s">
        <v>800</v>
      </c>
      <c r="I1090" s="71" t="s">
        <v>217</v>
      </c>
      <c r="J1090" s="249">
        <v>14805483</v>
      </c>
      <c r="K1090" s="249">
        <v>0</v>
      </c>
      <c r="L1090" s="249">
        <v>0</v>
      </c>
      <c r="M1090" s="121">
        <v>0</v>
      </c>
    </row>
    <row r="1091" spans="1:13" ht="24">
      <c r="A1091" s="1"/>
      <c r="B1091" s="1"/>
      <c r="C1091" s="69"/>
      <c r="D1091" s="70"/>
      <c r="E1091" s="71"/>
      <c r="F1091" s="70"/>
      <c r="G1091" s="70"/>
      <c r="H1091" s="253" t="s">
        <v>218</v>
      </c>
      <c r="I1091" s="71"/>
      <c r="J1091" s="254"/>
      <c r="K1091" s="254">
        <v>-14805483</v>
      </c>
      <c r="L1091" s="254">
        <v>0</v>
      </c>
      <c r="M1091" s="255">
        <v>0</v>
      </c>
    </row>
    <row r="1092" spans="1:13" ht="24">
      <c r="A1092" s="1"/>
      <c r="B1092" s="1"/>
      <c r="C1092" s="69" t="s">
        <v>5</v>
      </c>
      <c r="D1092" s="70" t="s">
        <v>38</v>
      </c>
      <c r="E1092" s="71" t="s">
        <v>39</v>
      </c>
      <c r="F1092" s="70"/>
      <c r="G1092" s="70" t="s">
        <v>801</v>
      </c>
      <c r="H1092" s="71" t="s">
        <v>802</v>
      </c>
      <c r="I1092" s="248" t="s">
        <v>207</v>
      </c>
      <c r="J1092" s="249">
        <v>1250</v>
      </c>
      <c r="K1092" s="249">
        <v>1500</v>
      </c>
      <c r="L1092" s="249">
        <v>0</v>
      </c>
      <c r="M1092" s="121"/>
    </row>
    <row r="1093" spans="1:13" ht="24">
      <c r="A1093" s="1"/>
      <c r="B1093" s="1"/>
      <c r="C1093" s="69" t="s">
        <v>5</v>
      </c>
      <c r="D1093" s="70" t="s">
        <v>38</v>
      </c>
      <c r="E1093" s="71" t="s">
        <v>39</v>
      </c>
      <c r="F1093" s="70"/>
      <c r="G1093" s="70" t="s">
        <v>801</v>
      </c>
      <c r="H1093" s="71" t="s">
        <v>802</v>
      </c>
      <c r="I1093" s="71" t="s">
        <v>208</v>
      </c>
      <c r="J1093" s="249">
        <v>30000000</v>
      </c>
      <c r="K1093" s="249">
        <v>61602806</v>
      </c>
      <c r="L1093" s="249">
        <v>0</v>
      </c>
      <c r="M1093" s="121">
        <v>0</v>
      </c>
    </row>
    <row r="1094" spans="1:13" ht="24">
      <c r="A1094" s="1"/>
      <c r="B1094" s="1"/>
      <c r="C1094" s="69" t="s">
        <v>5</v>
      </c>
      <c r="D1094" s="70" t="s">
        <v>38</v>
      </c>
      <c r="E1094" s="71" t="s">
        <v>39</v>
      </c>
      <c r="F1094" s="70"/>
      <c r="G1094" s="70" t="s">
        <v>801</v>
      </c>
      <c r="H1094" s="71" t="s">
        <v>802</v>
      </c>
      <c r="I1094" s="71" t="s">
        <v>209</v>
      </c>
      <c r="J1094" s="249">
        <v>24000</v>
      </c>
      <c r="K1094" s="249">
        <v>41069</v>
      </c>
      <c r="L1094" s="249"/>
      <c r="M1094" s="121">
        <v>0</v>
      </c>
    </row>
    <row r="1095" spans="1:13" ht="24">
      <c r="A1095" s="1"/>
      <c r="B1095" s="1"/>
      <c r="C1095" s="69"/>
      <c r="D1095" s="70"/>
      <c r="E1095" s="71"/>
      <c r="F1095" s="70"/>
      <c r="G1095" s="70"/>
      <c r="H1095" s="250" t="s">
        <v>210</v>
      </c>
      <c r="I1095" s="248"/>
      <c r="J1095" s="251"/>
      <c r="K1095" s="251">
        <v>17069</v>
      </c>
      <c r="L1095" s="251"/>
      <c r="M1095" s="252"/>
    </row>
    <row r="1096" spans="1:13" ht="24">
      <c r="A1096" s="1"/>
      <c r="B1096" s="1"/>
      <c r="C1096" s="69" t="s">
        <v>5</v>
      </c>
      <c r="D1096" s="70" t="s">
        <v>38</v>
      </c>
      <c r="E1096" s="71" t="s">
        <v>39</v>
      </c>
      <c r="F1096" s="70"/>
      <c r="G1096" s="70" t="s">
        <v>801</v>
      </c>
      <c r="H1096" s="71" t="s">
        <v>802</v>
      </c>
      <c r="I1096" s="248" t="s">
        <v>211</v>
      </c>
      <c r="J1096" s="249">
        <v>1250</v>
      </c>
      <c r="K1096" s="249">
        <v>1500</v>
      </c>
      <c r="L1096" s="249">
        <v>0</v>
      </c>
      <c r="M1096" s="121"/>
    </row>
    <row r="1097" spans="1:13" ht="24">
      <c r="A1097" s="1"/>
      <c r="B1097" s="1"/>
      <c r="C1097" s="69" t="s">
        <v>5</v>
      </c>
      <c r="D1097" s="70" t="s">
        <v>38</v>
      </c>
      <c r="E1097" s="71" t="s">
        <v>39</v>
      </c>
      <c r="F1097" s="70"/>
      <c r="G1097" s="70" t="s">
        <v>801</v>
      </c>
      <c r="H1097" s="71" t="s">
        <v>802</v>
      </c>
      <c r="I1097" s="71" t="s">
        <v>212</v>
      </c>
      <c r="J1097" s="249">
        <v>20000000</v>
      </c>
      <c r="K1097" s="249">
        <v>61602806</v>
      </c>
      <c r="L1097" s="249">
        <v>0</v>
      </c>
      <c r="M1097" s="121">
        <v>0</v>
      </c>
    </row>
    <row r="1098" spans="1:13" ht="24">
      <c r="A1098" s="1"/>
      <c r="B1098" s="1"/>
      <c r="C1098" s="69" t="s">
        <v>5</v>
      </c>
      <c r="D1098" s="70" t="s">
        <v>38</v>
      </c>
      <c r="E1098" s="71" t="s">
        <v>39</v>
      </c>
      <c r="F1098" s="70"/>
      <c r="G1098" s="70" t="s">
        <v>801</v>
      </c>
      <c r="H1098" s="71" t="s">
        <v>802</v>
      </c>
      <c r="I1098" s="71" t="s">
        <v>213</v>
      </c>
      <c r="J1098" s="249">
        <v>16000</v>
      </c>
      <c r="K1098" s="249">
        <v>41069</v>
      </c>
      <c r="L1098" s="249"/>
      <c r="M1098" s="121">
        <v>0</v>
      </c>
    </row>
    <row r="1099" spans="1:13" ht="24">
      <c r="A1099" s="1"/>
      <c r="B1099" s="1"/>
      <c r="C1099" s="69"/>
      <c r="D1099" s="70"/>
      <c r="E1099" s="71"/>
      <c r="F1099" s="70"/>
      <c r="G1099" s="70"/>
      <c r="H1099" s="250" t="s">
        <v>214</v>
      </c>
      <c r="I1099" s="248"/>
      <c r="J1099" s="251"/>
      <c r="K1099" s="251">
        <v>25069</v>
      </c>
      <c r="L1099" s="251"/>
      <c r="M1099" s="252"/>
    </row>
    <row r="1100" spans="1:13" ht="24">
      <c r="A1100" s="1"/>
      <c r="B1100" s="1"/>
      <c r="C1100" s="69" t="s">
        <v>5</v>
      </c>
      <c r="D1100" s="70" t="s">
        <v>38</v>
      </c>
      <c r="E1100" s="71" t="s">
        <v>39</v>
      </c>
      <c r="F1100" s="70"/>
      <c r="G1100" s="70" t="s">
        <v>801</v>
      </c>
      <c r="H1100" s="71" t="s">
        <v>802</v>
      </c>
      <c r="I1100" s="248" t="s">
        <v>215</v>
      </c>
      <c r="J1100" s="249"/>
      <c r="K1100" s="249">
        <v>1500</v>
      </c>
      <c r="L1100" s="249"/>
      <c r="M1100" s="121"/>
    </row>
    <row r="1101" spans="1:13" ht="24">
      <c r="A1101" s="1"/>
      <c r="B1101" s="1"/>
      <c r="C1101" s="69" t="s">
        <v>5</v>
      </c>
      <c r="D1101" s="70" t="s">
        <v>38</v>
      </c>
      <c r="E1101" s="71" t="s">
        <v>39</v>
      </c>
      <c r="F1101" s="70"/>
      <c r="G1101" s="70" t="s">
        <v>801</v>
      </c>
      <c r="H1101" s="71" t="s">
        <v>802</v>
      </c>
      <c r="I1101" s="71" t="s">
        <v>216</v>
      </c>
      <c r="J1101" s="249">
        <v>20000000</v>
      </c>
      <c r="K1101" s="249">
        <v>61413998</v>
      </c>
      <c r="L1101" s="249">
        <v>0</v>
      </c>
      <c r="M1101" s="121">
        <v>0</v>
      </c>
    </row>
    <row r="1102" spans="1:13" ht="24">
      <c r="A1102" s="1"/>
      <c r="B1102" s="1"/>
      <c r="C1102" s="69" t="s">
        <v>5</v>
      </c>
      <c r="D1102" s="70" t="s">
        <v>38</v>
      </c>
      <c r="E1102" s="71" t="s">
        <v>39</v>
      </c>
      <c r="F1102" s="70"/>
      <c r="G1102" s="70" t="s">
        <v>801</v>
      </c>
      <c r="H1102" s="71" t="s">
        <v>802</v>
      </c>
      <c r="I1102" s="71" t="s">
        <v>217</v>
      </c>
      <c r="J1102" s="249">
        <v>20000000</v>
      </c>
      <c r="K1102" s="249">
        <v>40943</v>
      </c>
      <c r="L1102" s="249">
        <v>0</v>
      </c>
      <c r="M1102" s="121">
        <v>0</v>
      </c>
    </row>
    <row r="1103" spans="1:13" ht="24">
      <c r="A1103" s="1"/>
      <c r="B1103" s="1"/>
      <c r="C1103" s="69"/>
      <c r="D1103" s="70"/>
      <c r="E1103" s="71"/>
      <c r="F1103" s="70"/>
      <c r="G1103" s="70"/>
      <c r="H1103" s="253" t="s">
        <v>218</v>
      </c>
      <c r="I1103" s="71"/>
      <c r="J1103" s="254"/>
      <c r="K1103" s="254">
        <v>-19959057</v>
      </c>
      <c r="L1103" s="254">
        <v>-40943</v>
      </c>
      <c r="M1103" s="255">
        <v>0</v>
      </c>
    </row>
    <row r="1104" spans="1:13" ht="36">
      <c r="A1104" s="1"/>
      <c r="B1104" s="1"/>
      <c r="C1104" s="69" t="s">
        <v>5</v>
      </c>
      <c r="D1104" s="70" t="s">
        <v>38</v>
      </c>
      <c r="E1104" s="71" t="s">
        <v>39</v>
      </c>
      <c r="F1104" s="70"/>
      <c r="G1104" s="70" t="s">
        <v>803</v>
      </c>
      <c r="H1104" s="71" t="s">
        <v>804</v>
      </c>
      <c r="I1104" s="248" t="s">
        <v>207</v>
      </c>
      <c r="J1104" s="249">
        <v>2000</v>
      </c>
      <c r="K1104" s="249">
        <v>0</v>
      </c>
      <c r="L1104" s="249">
        <v>0</v>
      </c>
      <c r="M1104" s="121"/>
    </row>
    <row r="1105" spans="1:13" ht="36">
      <c r="A1105" s="1"/>
      <c r="B1105" s="1"/>
      <c r="C1105" s="69" t="s">
        <v>5</v>
      </c>
      <c r="D1105" s="70" t="s">
        <v>38</v>
      </c>
      <c r="E1105" s="71" t="s">
        <v>39</v>
      </c>
      <c r="F1105" s="70"/>
      <c r="G1105" s="70" t="s">
        <v>803</v>
      </c>
      <c r="H1105" s="71" t="s">
        <v>804</v>
      </c>
      <c r="I1105" s="71" t="s">
        <v>208</v>
      </c>
      <c r="J1105" s="249">
        <v>22000000</v>
      </c>
      <c r="K1105" s="249">
        <v>0</v>
      </c>
      <c r="L1105" s="249">
        <v>0</v>
      </c>
      <c r="M1105" s="121">
        <v>0</v>
      </c>
    </row>
    <row r="1106" spans="1:13" ht="36">
      <c r="A1106" s="1"/>
      <c r="B1106" s="1"/>
      <c r="C1106" s="69" t="s">
        <v>5</v>
      </c>
      <c r="D1106" s="70" t="s">
        <v>38</v>
      </c>
      <c r="E1106" s="71" t="s">
        <v>39</v>
      </c>
      <c r="F1106" s="70"/>
      <c r="G1106" s="70" t="s">
        <v>803</v>
      </c>
      <c r="H1106" s="71" t="s">
        <v>804</v>
      </c>
      <c r="I1106" s="71" t="s">
        <v>209</v>
      </c>
      <c r="J1106" s="249">
        <v>11000</v>
      </c>
      <c r="K1106" s="249"/>
      <c r="L1106" s="249"/>
      <c r="M1106" s="121">
        <v>0</v>
      </c>
    </row>
    <row r="1107" spans="1:13" ht="24">
      <c r="A1107" s="1"/>
      <c r="B1107" s="1"/>
      <c r="C1107" s="69"/>
      <c r="D1107" s="70"/>
      <c r="E1107" s="71"/>
      <c r="F1107" s="70"/>
      <c r="G1107" s="70"/>
      <c r="H1107" s="250" t="s">
        <v>210</v>
      </c>
      <c r="I1107" s="248"/>
      <c r="J1107" s="251"/>
      <c r="K1107" s="251"/>
      <c r="L1107" s="251"/>
      <c r="M1107" s="252"/>
    </row>
    <row r="1108" spans="1:13" ht="36">
      <c r="A1108" s="1"/>
      <c r="B1108" s="1"/>
      <c r="C1108" s="69" t="s">
        <v>5</v>
      </c>
      <c r="D1108" s="70" t="s">
        <v>38</v>
      </c>
      <c r="E1108" s="71" t="s">
        <v>39</v>
      </c>
      <c r="F1108" s="70"/>
      <c r="G1108" s="70" t="s">
        <v>803</v>
      </c>
      <c r="H1108" s="71" t="s">
        <v>804</v>
      </c>
      <c r="I1108" s="248" t="s">
        <v>211</v>
      </c>
      <c r="J1108" s="249">
        <v>2000</v>
      </c>
      <c r="K1108" s="249">
        <v>0</v>
      </c>
      <c r="L1108" s="249">
        <v>0</v>
      </c>
      <c r="M1108" s="121"/>
    </row>
    <row r="1109" spans="1:13" ht="36">
      <c r="A1109" s="1"/>
      <c r="B1109" s="1"/>
      <c r="C1109" s="69" t="s">
        <v>5</v>
      </c>
      <c r="D1109" s="70" t="s">
        <v>38</v>
      </c>
      <c r="E1109" s="71" t="s">
        <v>39</v>
      </c>
      <c r="F1109" s="70"/>
      <c r="G1109" s="70" t="s">
        <v>803</v>
      </c>
      <c r="H1109" s="71" t="s">
        <v>804</v>
      </c>
      <c r="I1109" s="71" t="s">
        <v>212</v>
      </c>
      <c r="J1109" s="249">
        <v>14968751</v>
      </c>
      <c r="K1109" s="249">
        <v>3033846</v>
      </c>
      <c r="L1109" s="249">
        <v>0</v>
      </c>
      <c r="M1109" s="121">
        <v>0</v>
      </c>
    </row>
    <row r="1110" spans="1:13" ht="36">
      <c r="A1110" s="1"/>
      <c r="B1110" s="1"/>
      <c r="C1110" s="69" t="s">
        <v>5</v>
      </c>
      <c r="D1110" s="70" t="s">
        <v>38</v>
      </c>
      <c r="E1110" s="71" t="s">
        <v>39</v>
      </c>
      <c r="F1110" s="70"/>
      <c r="G1110" s="70" t="s">
        <v>803</v>
      </c>
      <c r="H1110" s="71" t="s">
        <v>804</v>
      </c>
      <c r="I1110" s="71" t="s">
        <v>213</v>
      </c>
      <c r="J1110" s="249">
        <v>7484</v>
      </c>
      <c r="K1110" s="249"/>
      <c r="L1110" s="249"/>
      <c r="M1110" s="121">
        <v>0</v>
      </c>
    </row>
    <row r="1111" spans="1:13" ht="24">
      <c r="A1111" s="1"/>
      <c r="B1111" s="1"/>
      <c r="C1111" s="69"/>
      <c r="D1111" s="70"/>
      <c r="E1111" s="71"/>
      <c r="F1111" s="70"/>
      <c r="G1111" s="70"/>
      <c r="H1111" s="250" t="s">
        <v>214</v>
      </c>
      <c r="I1111" s="248"/>
      <c r="J1111" s="251"/>
      <c r="K1111" s="251"/>
      <c r="L1111" s="251"/>
      <c r="M1111" s="252"/>
    </row>
    <row r="1112" spans="1:13" ht="36">
      <c r="A1112" s="1"/>
      <c r="B1112" s="1"/>
      <c r="C1112" s="69" t="s">
        <v>5</v>
      </c>
      <c r="D1112" s="70" t="s">
        <v>38</v>
      </c>
      <c r="E1112" s="71" t="s">
        <v>39</v>
      </c>
      <c r="F1112" s="70"/>
      <c r="G1112" s="70" t="s">
        <v>803</v>
      </c>
      <c r="H1112" s="71" t="s">
        <v>804</v>
      </c>
      <c r="I1112" s="248" t="s">
        <v>215</v>
      </c>
      <c r="J1112" s="249"/>
      <c r="K1112" s="249"/>
      <c r="L1112" s="249"/>
      <c r="M1112" s="121"/>
    </row>
    <row r="1113" spans="1:13" ht="36">
      <c r="A1113" s="1"/>
      <c r="B1113" s="1"/>
      <c r="C1113" s="69" t="s">
        <v>5</v>
      </c>
      <c r="D1113" s="70" t="s">
        <v>38</v>
      </c>
      <c r="E1113" s="71" t="s">
        <v>39</v>
      </c>
      <c r="F1113" s="70"/>
      <c r="G1113" s="70" t="s">
        <v>803</v>
      </c>
      <c r="H1113" s="71" t="s">
        <v>804</v>
      </c>
      <c r="I1113" s="71" t="s">
        <v>216</v>
      </c>
      <c r="J1113" s="249">
        <v>10907413</v>
      </c>
      <c r="K1113" s="249">
        <v>3033845</v>
      </c>
      <c r="L1113" s="249">
        <v>0</v>
      </c>
      <c r="M1113" s="121">
        <v>0</v>
      </c>
    </row>
    <row r="1114" spans="1:13" ht="36">
      <c r="A1114" s="1"/>
      <c r="B1114" s="1"/>
      <c r="C1114" s="69" t="s">
        <v>5</v>
      </c>
      <c r="D1114" s="70" t="s">
        <v>38</v>
      </c>
      <c r="E1114" s="71" t="s">
        <v>39</v>
      </c>
      <c r="F1114" s="70"/>
      <c r="G1114" s="70" t="s">
        <v>803</v>
      </c>
      <c r="H1114" s="71" t="s">
        <v>804</v>
      </c>
      <c r="I1114" s="71" t="s">
        <v>217</v>
      </c>
      <c r="J1114" s="249">
        <v>10907413</v>
      </c>
      <c r="K1114" s="249">
        <v>3033845</v>
      </c>
      <c r="L1114" s="249">
        <v>0</v>
      </c>
      <c r="M1114" s="121">
        <v>0</v>
      </c>
    </row>
    <row r="1115" spans="1:13" ht="24">
      <c r="A1115" s="1"/>
      <c r="B1115" s="1"/>
      <c r="C1115" s="69"/>
      <c r="D1115" s="70"/>
      <c r="E1115" s="71"/>
      <c r="F1115" s="70"/>
      <c r="G1115" s="70"/>
      <c r="H1115" s="253" t="s">
        <v>218</v>
      </c>
      <c r="I1115" s="71"/>
      <c r="J1115" s="254"/>
      <c r="K1115" s="254">
        <v>-7873568</v>
      </c>
      <c r="L1115" s="254">
        <v>-3033845</v>
      </c>
      <c r="M1115" s="255">
        <v>0</v>
      </c>
    </row>
    <row r="1116" spans="1:13">
      <c r="A1116" s="1"/>
      <c r="B1116" s="1"/>
      <c r="C1116" s="69" t="s">
        <v>5</v>
      </c>
      <c r="D1116" s="70" t="s">
        <v>38</v>
      </c>
      <c r="E1116" s="71" t="s">
        <v>39</v>
      </c>
      <c r="F1116" s="70"/>
      <c r="G1116" s="70" t="s">
        <v>543</v>
      </c>
      <c r="H1116" s="71" t="s">
        <v>544</v>
      </c>
      <c r="I1116" s="248" t="s">
        <v>207</v>
      </c>
      <c r="J1116" s="249">
        <v>600</v>
      </c>
      <c r="K1116" s="249">
        <v>600</v>
      </c>
      <c r="L1116" s="249">
        <v>0</v>
      </c>
      <c r="M1116" s="121"/>
    </row>
    <row r="1117" spans="1:13">
      <c r="A1117" s="1"/>
      <c r="B1117" s="1"/>
      <c r="C1117" s="69" t="s">
        <v>5</v>
      </c>
      <c r="D1117" s="70" t="s">
        <v>38</v>
      </c>
      <c r="E1117" s="71" t="s">
        <v>39</v>
      </c>
      <c r="F1117" s="70"/>
      <c r="G1117" s="70" t="s">
        <v>543</v>
      </c>
      <c r="H1117" s="71" t="s">
        <v>544</v>
      </c>
      <c r="I1117" s="71" t="s">
        <v>208</v>
      </c>
      <c r="J1117" s="249">
        <v>22555643</v>
      </c>
      <c r="K1117" s="249">
        <v>35856624</v>
      </c>
      <c r="L1117" s="249">
        <v>7821000</v>
      </c>
      <c r="M1117" s="121">
        <v>0</v>
      </c>
    </row>
    <row r="1118" spans="1:13">
      <c r="A1118" s="1"/>
      <c r="B1118" s="1"/>
      <c r="C1118" s="69" t="s">
        <v>5</v>
      </c>
      <c r="D1118" s="70" t="s">
        <v>38</v>
      </c>
      <c r="E1118" s="71" t="s">
        <v>39</v>
      </c>
      <c r="F1118" s="70"/>
      <c r="G1118" s="70" t="s">
        <v>543</v>
      </c>
      <c r="H1118" s="71" t="s">
        <v>544</v>
      </c>
      <c r="I1118" s="71" t="s">
        <v>209</v>
      </c>
      <c r="J1118" s="249">
        <v>37593</v>
      </c>
      <c r="K1118" s="249">
        <v>59761</v>
      </c>
      <c r="L1118" s="249"/>
      <c r="M1118" s="121">
        <v>0</v>
      </c>
    </row>
    <row r="1119" spans="1:13" ht="24">
      <c r="A1119" s="1"/>
      <c r="B1119" s="1"/>
      <c r="C1119" s="69"/>
      <c r="D1119" s="70"/>
      <c r="E1119" s="71"/>
      <c r="F1119" s="70"/>
      <c r="G1119" s="70"/>
      <c r="H1119" s="250" t="s">
        <v>210</v>
      </c>
      <c r="I1119" s="248"/>
      <c r="J1119" s="251"/>
      <c r="K1119" s="251">
        <v>22168</v>
      </c>
      <c r="L1119" s="251"/>
      <c r="M1119" s="252"/>
    </row>
    <row r="1120" spans="1:13">
      <c r="A1120" s="1"/>
      <c r="B1120" s="1"/>
      <c r="C1120" s="69" t="s">
        <v>5</v>
      </c>
      <c r="D1120" s="70" t="s">
        <v>38</v>
      </c>
      <c r="E1120" s="71" t="s">
        <v>39</v>
      </c>
      <c r="F1120" s="70"/>
      <c r="G1120" s="70" t="s">
        <v>543</v>
      </c>
      <c r="H1120" s="71" t="s">
        <v>544</v>
      </c>
      <c r="I1120" s="248" t="s">
        <v>211</v>
      </c>
      <c r="J1120" s="249">
        <v>600</v>
      </c>
      <c r="K1120" s="249">
        <v>600</v>
      </c>
      <c r="L1120" s="249">
        <v>0</v>
      </c>
      <c r="M1120" s="121"/>
    </row>
    <row r="1121" spans="1:16">
      <c r="A1121" s="1"/>
      <c r="B1121" s="1"/>
      <c r="C1121" s="69" t="s">
        <v>5</v>
      </c>
      <c r="D1121" s="70" t="s">
        <v>38</v>
      </c>
      <c r="E1121" s="71" t="s">
        <v>39</v>
      </c>
      <c r="F1121" s="70"/>
      <c r="G1121" s="70" t="s">
        <v>543</v>
      </c>
      <c r="H1121" s="71" t="s">
        <v>544</v>
      </c>
      <c r="I1121" s="71" t="s">
        <v>212</v>
      </c>
      <c r="J1121" s="249">
        <v>22555643</v>
      </c>
      <c r="K1121" s="249">
        <v>28135624</v>
      </c>
      <c r="L1121" s="249">
        <v>7821000</v>
      </c>
      <c r="M1121" s="121">
        <v>0</v>
      </c>
    </row>
    <row r="1122" spans="1:16">
      <c r="A1122" s="1"/>
      <c r="B1122" s="1"/>
      <c r="C1122" s="69" t="s">
        <v>5</v>
      </c>
      <c r="D1122" s="70" t="s">
        <v>38</v>
      </c>
      <c r="E1122" s="71" t="s">
        <v>39</v>
      </c>
      <c r="F1122" s="70"/>
      <c r="G1122" s="70" t="s">
        <v>543</v>
      </c>
      <c r="H1122" s="71" t="s">
        <v>544</v>
      </c>
      <c r="I1122" s="71" t="s">
        <v>213</v>
      </c>
      <c r="J1122" s="249">
        <v>37593</v>
      </c>
      <c r="K1122" s="249">
        <v>46893</v>
      </c>
      <c r="L1122" s="249"/>
      <c r="M1122" s="121">
        <v>0</v>
      </c>
    </row>
    <row r="1123" spans="1:16" ht="24">
      <c r="A1123" s="1"/>
      <c r="B1123" s="1"/>
      <c r="C1123" s="69"/>
      <c r="D1123" s="70"/>
      <c r="E1123" s="71"/>
      <c r="F1123" s="70"/>
      <c r="G1123" s="70"/>
      <c r="H1123" s="250" t="s">
        <v>214</v>
      </c>
      <c r="I1123" s="248"/>
      <c r="J1123" s="251"/>
      <c r="K1123" s="251">
        <v>9300</v>
      </c>
      <c r="L1123" s="251"/>
      <c r="M1123" s="252"/>
    </row>
    <row r="1124" spans="1:16">
      <c r="A1124" s="1"/>
      <c r="B1124" s="1"/>
      <c r="C1124" s="69" t="s">
        <v>5</v>
      </c>
      <c r="D1124" s="70" t="s">
        <v>38</v>
      </c>
      <c r="E1124" s="71" t="s">
        <v>39</v>
      </c>
      <c r="F1124" s="70"/>
      <c r="G1124" s="70" t="s">
        <v>543</v>
      </c>
      <c r="H1124" s="71" t="s">
        <v>544</v>
      </c>
      <c r="I1124" s="248" t="s">
        <v>215</v>
      </c>
      <c r="J1124" s="249"/>
      <c r="K1124" s="249">
        <v>600</v>
      </c>
      <c r="L1124" s="249"/>
      <c r="M1124" s="121"/>
    </row>
    <row r="1125" spans="1:16">
      <c r="A1125" s="1"/>
      <c r="B1125" s="1"/>
      <c r="C1125" s="69" t="s">
        <v>5</v>
      </c>
      <c r="D1125" s="70" t="s">
        <v>38</v>
      </c>
      <c r="E1125" s="71" t="s">
        <v>39</v>
      </c>
      <c r="F1125" s="70"/>
      <c r="G1125" s="70" t="s">
        <v>543</v>
      </c>
      <c r="H1125" s="71" t="s">
        <v>544</v>
      </c>
      <c r="I1125" s="71" t="s">
        <v>216</v>
      </c>
      <c r="J1125" s="249">
        <v>22026016</v>
      </c>
      <c r="K1125" s="249">
        <v>28035624</v>
      </c>
      <c r="L1125" s="249">
        <v>7316766</v>
      </c>
      <c r="M1125" s="121">
        <v>0</v>
      </c>
    </row>
    <row r="1126" spans="1:16">
      <c r="A1126" s="1"/>
      <c r="B1126" s="1"/>
      <c r="C1126" s="69" t="s">
        <v>5</v>
      </c>
      <c r="D1126" s="70" t="s">
        <v>38</v>
      </c>
      <c r="E1126" s="71" t="s">
        <v>39</v>
      </c>
      <c r="F1126" s="70"/>
      <c r="G1126" s="70" t="s">
        <v>543</v>
      </c>
      <c r="H1126" s="71" t="s">
        <v>544</v>
      </c>
      <c r="I1126" s="71" t="s">
        <v>217</v>
      </c>
      <c r="J1126" s="249">
        <v>22026016</v>
      </c>
      <c r="K1126" s="249">
        <v>46726</v>
      </c>
      <c r="L1126" s="249">
        <v>7316766</v>
      </c>
      <c r="M1126" s="121">
        <v>0</v>
      </c>
      <c r="P1126" s="87"/>
    </row>
    <row r="1127" spans="1:16" ht="24">
      <c r="A1127" s="1"/>
      <c r="B1127" s="1"/>
      <c r="C1127" s="69"/>
      <c r="D1127" s="70"/>
      <c r="E1127" s="71"/>
      <c r="F1127" s="70"/>
      <c r="G1127" s="70"/>
      <c r="H1127" s="253" t="s">
        <v>218</v>
      </c>
      <c r="I1127" s="71"/>
      <c r="J1127" s="254"/>
      <c r="K1127" s="254">
        <v>-21979290</v>
      </c>
      <c r="L1127" s="254">
        <v>7270040</v>
      </c>
      <c r="M1127" s="255">
        <v>-7316766</v>
      </c>
      <c r="P1127" s="87"/>
    </row>
    <row r="1128" spans="1:16">
      <c r="A1128" s="1"/>
      <c r="B1128" s="1"/>
      <c r="C1128" s="69" t="s">
        <v>5</v>
      </c>
      <c r="D1128" s="70" t="s">
        <v>38</v>
      </c>
      <c r="E1128" s="71" t="s">
        <v>39</v>
      </c>
      <c r="F1128" s="70"/>
      <c r="G1128" s="70" t="s">
        <v>805</v>
      </c>
      <c r="H1128" s="71" t="s">
        <v>806</v>
      </c>
      <c r="I1128" s="248" t="s">
        <v>207</v>
      </c>
      <c r="J1128" s="249">
        <v>5800</v>
      </c>
      <c r="K1128" s="249">
        <v>0</v>
      </c>
      <c r="L1128" s="249">
        <v>0</v>
      </c>
      <c r="M1128" s="121"/>
    </row>
    <row r="1129" spans="1:16">
      <c r="A1129" s="1"/>
      <c r="B1129" s="1"/>
      <c r="C1129" s="69" t="s">
        <v>5</v>
      </c>
      <c r="D1129" s="70" t="s">
        <v>38</v>
      </c>
      <c r="E1129" s="71" t="s">
        <v>39</v>
      </c>
      <c r="F1129" s="70"/>
      <c r="G1129" s="70" t="s">
        <v>805</v>
      </c>
      <c r="H1129" s="71" t="s">
        <v>806</v>
      </c>
      <c r="I1129" s="71" t="s">
        <v>208</v>
      </c>
      <c r="J1129" s="249">
        <v>6000000</v>
      </c>
      <c r="K1129" s="249">
        <v>0</v>
      </c>
      <c r="L1129" s="249">
        <v>0</v>
      </c>
      <c r="M1129" s="121">
        <v>0</v>
      </c>
    </row>
    <row r="1130" spans="1:16">
      <c r="A1130" s="1"/>
      <c r="B1130" s="1"/>
      <c r="C1130" s="69" t="s">
        <v>5</v>
      </c>
      <c r="D1130" s="70" t="s">
        <v>38</v>
      </c>
      <c r="E1130" s="71" t="s">
        <v>39</v>
      </c>
      <c r="F1130" s="70"/>
      <c r="G1130" s="70" t="s">
        <v>805</v>
      </c>
      <c r="H1130" s="71" t="s">
        <v>806</v>
      </c>
      <c r="I1130" s="71" t="s">
        <v>209</v>
      </c>
      <c r="J1130" s="249">
        <v>1034</v>
      </c>
      <c r="K1130" s="249"/>
      <c r="L1130" s="249"/>
      <c r="M1130" s="121">
        <v>0</v>
      </c>
    </row>
    <row r="1131" spans="1:16" ht="24">
      <c r="A1131" s="1"/>
      <c r="B1131" s="1"/>
      <c r="C1131" s="69"/>
      <c r="D1131" s="70"/>
      <c r="E1131" s="71"/>
      <c r="F1131" s="70"/>
      <c r="G1131" s="70"/>
      <c r="H1131" s="250" t="s">
        <v>210</v>
      </c>
      <c r="I1131" s="248"/>
      <c r="J1131" s="251"/>
      <c r="K1131" s="251"/>
      <c r="L1131" s="251"/>
      <c r="M1131" s="252"/>
    </row>
    <row r="1132" spans="1:16">
      <c r="A1132" s="1"/>
      <c r="B1132" s="1"/>
      <c r="C1132" s="69" t="s">
        <v>5</v>
      </c>
      <c r="D1132" s="70" t="s">
        <v>38</v>
      </c>
      <c r="E1132" s="71" t="s">
        <v>39</v>
      </c>
      <c r="F1132" s="70"/>
      <c r="G1132" s="70" t="s">
        <v>805</v>
      </c>
      <c r="H1132" s="71" t="s">
        <v>806</v>
      </c>
      <c r="I1132" s="248" t="s">
        <v>211</v>
      </c>
      <c r="J1132" s="249">
        <v>5800</v>
      </c>
      <c r="K1132" s="249">
        <v>0</v>
      </c>
      <c r="L1132" s="249">
        <v>0</v>
      </c>
      <c r="M1132" s="121"/>
    </row>
    <row r="1133" spans="1:16">
      <c r="A1133" s="1"/>
      <c r="B1133" s="1"/>
      <c r="C1133" s="69" t="s">
        <v>5</v>
      </c>
      <c r="D1133" s="70" t="s">
        <v>38</v>
      </c>
      <c r="E1133" s="71" t="s">
        <v>39</v>
      </c>
      <c r="F1133" s="70"/>
      <c r="G1133" s="70" t="s">
        <v>805</v>
      </c>
      <c r="H1133" s="71" t="s">
        <v>806</v>
      </c>
      <c r="I1133" s="71" t="s">
        <v>212</v>
      </c>
      <c r="J1133" s="249">
        <v>5000000</v>
      </c>
      <c r="K1133" s="249">
        <v>0</v>
      </c>
      <c r="L1133" s="249">
        <v>0</v>
      </c>
      <c r="M1133" s="121">
        <v>0</v>
      </c>
    </row>
    <row r="1134" spans="1:16">
      <c r="A1134" s="1"/>
      <c r="B1134" s="1"/>
      <c r="C1134" s="69" t="s">
        <v>5</v>
      </c>
      <c r="D1134" s="70" t="s">
        <v>38</v>
      </c>
      <c r="E1134" s="71" t="s">
        <v>39</v>
      </c>
      <c r="F1134" s="70"/>
      <c r="G1134" s="70" t="s">
        <v>805</v>
      </c>
      <c r="H1134" s="71" t="s">
        <v>806</v>
      </c>
      <c r="I1134" s="71" t="s">
        <v>213</v>
      </c>
      <c r="J1134" s="249">
        <v>862</v>
      </c>
      <c r="K1134" s="249"/>
      <c r="L1134" s="249"/>
      <c r="M1134" s="121">
        <v>0</v>
      </c>
    </row>
    <row r="1135" spans="1:16" ht="24">
      <c r="A1135" s="1"/>
      <c r="B1135" s="1"/>
      <c r="C1135" s="69"/>
      <c r="D1135" s="70"/>
      <c r="E1135" s="71"/>
      <c r="F1135" s="70"/>
      <c r="G1135" s="70"/>
      <c r="H1135" s="250" t="s">
        <v>214</v>
      </c>
      <c r="I1135" s="248"/>
      <c r="J1135" s="251"/>
      <c r="K1135" s="251"/>
      <c r="L1135" s="251"/>
      <c r="M1135" s="252"/>
    </row>
    <row r="1136" spans="1:16">
      <c r="A1136" s="1"/>
      <c r="B1136" s="1"/>
      <c r="C1136" s="69" t="s">
        <v>5</v>
      </c>
      <c r="D1136" s="70" t="s">
        <v>38</v>
      </c>
      <c r="E1136" s="71" t="s">
        <v>39</v>
      </c>
      <c r="F1136" s="70"/>
      <c r="G1136" s="70" t="s">
        <v>805</v>
      </c>
      <c r="H1136" s="71" t="s">
        <v>806</v>
      </c>
      <c r="I1136" s="248" t="s">
        <v>215</v>
      </c>
      <c r="J1136" s="249"/>
      <c r="K1136" s="249"/>
      <c r="L1136" s="249"/>
      <c r="M1136" s="121"/>
    </row>
    <row r="1137" spans="1:13">
      <c r="A1137" s="1"/>
      <c r="B1137" s="1"/>
      <c r="C1137" s="69" t="s">
        <v>5</v>
      </c>
      <c r="D1137" s="70" t="s">
        <v>38</v>
      </c>
      <c r="E1137" s="71" t="s">
        <v>39</v>
      </c>
      <c r="F1137" s="70"/>
      <c r="G1137" s="70" t="s">
        <v>805</v>
      </c>
      <c r="H1137" s="71" t="s">
        <v>806</v>
      </c>
      <c r="I1137" s="71" t="s">
        <v>216</v>
      </c>
      <c r="J1137" s="249">
        <v>4791398</v>
      </c>
      <c r="K1137" s="249">
        <v>0</v>
      </c>
      <c r="L1137" s="249">
        <v>0</v>
      </c>
      <c r="M1137" s="121">
        <v>0</v>
      </c>
    </row>
    <row r="1138" spans="1:13">
      <c r="A1138" s="1"/>
      <c r="B1138" s="1"/>
      <c r="C1138" s="69" t="s">
        <v>5</v>
      </c>
      <c r="D1138" s="70" t="s">
        <v>38</v>
      </c>
      <c r="E1138" s="71" t="s">
        <v>39</v>
      </c>
      <c r="F1138" s="70"/>
      <c r="G1138" s="70" t="s">
        <v>805</v>
      </c>
      <c r="H1138" s="71" t="s">
        <v>806</v>
      </c>
      <c r="I1138" s="71" t="s">
        <v>217</v>
      </c>
      <c r="J1138" s="249">
        <v>4791398</v>
      </c>
      <c r="K1138" s="249">
        <v>0</v>
      </c>
      <c r="L1138" s="249">
        <v>0</v>
      </c>
      <c r="M1138" s="121">
        <v>0</v>
      </c>
    </row>
    <row r="1139" spans="1:13" ht="24">
      <c r="A1139" s="1"/>
      <c r="B1139" s="1"/>
      <c r="C1139" s="69"/>
      <c r="D1139" s="70"/>
      <c r="E1139" s="71"/>
      <c r="F1139" s="70"/>
      <c r="G1139" s="70"/>
      <c r="H1139" s="253" t="s">
        <v>218</v>
      </c>
      <c r="I1139" s="71"/>
      <c r="J1139" s="254"/>
      <c r="K1139" s="254">
        <v>-4791398</v>
      </c>
      <c r="L1139" s="254">
        <v>0</v>
      </c>
      <c r="M1139" s="255">
        <v>0</v>
      </c>
    </row>
    <row r="1140" spans="1:13">
      <c r="A1140" s="1"/>
      <c r="B1140" s="1"/>
      <c r="C1140" s="69" t="s">
        <v>5</v>
      </c>
      <c r="D1140" s="70" t="s">
        <v>38</v>
      </c>
      <c r="E1140" s="71" t="s">
        <v>39</v>
      </c>
      <c r="F1140" s="70"/>
      <c r="G1140" s="70" t="s">
        <v>807</v>
      </c>
      <c r="H1140" s="71" t="s">
        <v>808</v>
      </c>
      <c r="I1140" s="248" t="s">
        <v>207</v>
      </c>
      <c r="J1140" s="249">
        <v>0</v>
      </c>
      <c r="K1140" s="249"/>
      <c r="L1140" s="249">
        <v>0</v>
      </c>
      <c r="M1140" s="121"/>
    </row>
    <row r="1141" spans="1:13">
      <c r="A1141" s="1"/>
      <c r="B1141" s="1"/>
      <c r="C1141" s="69" t="s">
        <v>5</v>
      </c>
      <c r="D1141" s="70" t="s">
        <v>38</v>
      </c>
      <c r="E1141" s="71" t="s">
        <v>39</v>
      </c>
      <c r="F1141" s="70"/>
      <c r="G1141" s="70" t="s">
        <v>807</v>
      </c>
      <c r="H1141" s="71" t="s">
        <v>808</v>
      </c>
      <c r="I1141" s="71" t="s">
        <v>208</v>
      </c>
      <c r="J1141" s="249">
        <v>20000000</v>
      </c>
      <c r="K1141" s="249">
        <v>0</v>
      </c>
      <c r="L1141" s="249">
        <v>0</v>
      </c>
      <c r="M1141" s="121">
        <v>0</v>
      </c>
    </row>
    <row r="1142" spans="1:13">
      <c r="A1142" s="1"/>
      <c r="B1142" s="1"/>
      <c r="C1142" s="69" t="s">
        <v>5</v>
      </c>
      <c r="D1142" s="70" t="s">
        <v>38</v>
      </c>
      <c r="E1142" s="71" t="s">
        <v>39</v>
      </c>
      <c r="F1142" s="70"/>
      <c r="G1142" s="70" t="s">
        <v>807</v>
      </c>
      <c r="H1142" s="71" t="s">
        <v>808</v>
      </c>
      <c r="I1142" s="71" t="s">
        <v>209</v>
      </c>
      <c r="J1142" s="249"/>
      <c r="K1142" s="249">
        <v>0</v>
      </c>
      <c r="L1142" s="249"/>
      <c r="M1142" s="121">
        <v>0</v>
      </c>
    </row>
    <row r="1143" spans="1:13" ht="24">
      <c r="A1143" s="1"/>
      <c r="B1143" s="1"/>
      <c r="C1143" s="69"/>
      <c r="D1143" s="70"/>
      <c r="E1143" s="71"/>
      <c r="F1143" s="70"/>
      <c r="G1143" s="70"/>
      <c r="H1143" s="250" t="s">
        <v>210</v>
      </c>
      <c r="I1143" s="248"/>
      <c r="J1143" s="251"/>
      <c r="K1143" s="251"/>
      <c r="L1143" s="251"/>
      <c r="M1143" s="252"/>
    </row>
    <row r="1144" spans="1:13">
      <c r="A1144" s="1"/>
      <c r="B1144" s="1"/>
      <c r="C1144" s="69" t="s">
        <v>5</v>
      </c>
      <c r="D1144" s="70" t="s">
        <v>38</v>
      </c>
      <c r="E1144" s="71" t="s">
        <v>39</v>
      </c>
      <c r="F1144" s="70"/>
      <c r="G1144" s="70" t="s">
        <v>807</v>
      </c>
      <c r="H1144" s="71" t="s">
        <v>808</v>
      </c>
      <c r="I1144" s="248" t="s">
        <v>211</v>
      </c>
      <c r="J1144" s="249">
        <v>0</v>
      </c>
      <c r="K1144" s="249"/>
      <c r="L1144" s="249">
        <v>0</v>
      </c>
      <c r="M1144" s="121"/>
    </row>
    <row r="1145" spans="1:13">
      <c r="A1145" s="1"/>
      <c r="B1145" s="1"/>
      <c r="C1145" s="69" t="s">
        <v>5</v>
      </c>
      <c r="D1145" s="70" t="s">
        <v>38</v>
      </c>
      <c r="E1145" s="71" t="s">
        <v>39</v>
      </c>
      <c r="F1145" s="70"/>
      <c r="G1145" s="70" t="s">
        <v>807</v>
      </c>
      <c r="H1145" s="71" t="s">
        <v>808</v>
      </c>
      <c r="I1145" s="71" t="s">
        <v>212</v>
      </c>
      <c r="J1145" s="249">
        <v>0</v>
      </c>
      <c r="K1145" s="249">
        <v>0</v>
      </c>
      <c r="L1145" s="249">
        <v>0</v>
      </c>
      <c r="M1145" s="121">
        <v>0</v>
      </c>
    </row>
    <row r="1146" spans="1:13">
      <c r="A1146" s="1"/>
      <c r="B1146" s="1"/>
      <c r="C1146" s="69" t="s">
        <v>5</v>
      </c>
      <c r="D1146" s="70" t="s">
        <v>38</v>
      </c>
      <c r="E1146" s="71" t="s">
        <v>39</v>
      </c>
      <c r="F1146" s="70"/>
      <c r="G1146" s="70" t="s">
        <v>807</v>
      </c>
      <c r="H1146" s="71" t="s">
        <v>808</v>
      </c>
      <c r="I1146" s="71" t="s">
        <v>213</v>
      </c>
      <c r="J1146" s="249"/>
      <c r="K1146" s="249">
        <v>0</v>
      </c>
      <c r="L1146" s="249"/>
      <c r="M1146" s="121">
        <v>0</v>
      </c>
    </row>
    <row r="1147" spans="1:13" ht="24">
      <c r="A1147" s="1"/>
      <c r="B1147" s="1"/>
      <c r="C1147" s="69"/>
      <c r="D1147" s="70"/>
      <c r="E1147" s="71"/>
      <c r="F1147" s="70"/>
      <c r="G1147" s="70"/>
      <c r="H1147" s="250" t="s">
        <v>214</v>
      </c>
      <c r="I1147" s="248"/>
      <c r="J1147" s="251"/>
      <c r="K1147" s="251"/>
      <c r="L1147" s="251"/>
      <c r="M1147" s="252"/>
    </row>
    <row r="1148" spans="1:13">
      <c r="A1148" s="1"/>
      <c r="B1148" s="1"/>
      <c r="C1148" s="69" t="s">
        <v>5</v>
      </c>
      <c r="D1148" s="70" t="s">
        <v>38</v>
      </c>
      <c r="E1148" s="71" t="s">
        <v>39</v>
      </c>
      <c r="F1148" s="70"/>
      <c r="G1148" s="70" t="s">
        <v>807</v>
      </c>
      <c r="H1148" s="71" t="s">
        <v>808</v>
      </c>
      <c r="I1148" s="248" t="s">
        <v>215</v>
      </c>
      <c r="J1148" s="249"/>
      <c r="K1148" s="249"/>
      <c r="L1148" s="249"/>
      <c r="M1148" s="121"/>
    </row>
    <row r="1149" spans="1:13">
      <c r="A1149" s="1"/>
      <c r="B1149" s="1"/>
      <c r="C1149" s="69" t="s">
        <v>5</v>
      </c>
      <c r="D1149" s="70" t="s">
        <v>38</v>
      </c>
      <c r="E1149" s="71" t="s">
        <v>39</v>
      </c>
      <c r="F1149" s="70"/>
      <c r="G1149" s="70" t="s">
        <v>807</v>
      </c>
      <c r="H1149" s="71" t="s">
        <v>808</v>
      </c>
      <c r="I1149" s="71" t="s">
        <v>216</v>
      </c>
      <c r="J1149" s="249">
        <v>0</v>
      </c>
      <c r="K1149" s="249">
        <v>0</v>
      </c>
      <c r="L1149" s="249">
        <v>0</v>
      </c>
      <c r="M1149" s="121">
        <v>0</v>
      </c>
    </row>
    <row r="1150" spans="1:13">
      <c r="A1150" s="1"/>
      <c r="B1150" s="1"/>
      <c r="C1150" s="69" t="s">
        <v>5</v>
      </c>
      <c r="D1150" s="70" t="s">
        <v>38</v>
      </c>
      <c r="E1150" s="71" t="s">
        <v>39</v>
      </c>
      <c r="F1150" s="70"/>
      <c r="G1150" s="70" t="s">
        <v>807</v>
      </c>
      <c r="H1150" s="71" t="s">
        <v>808</v>
      </c>
      <c r="I1150" s="71" t="s">
        <v>217</v>
      </c>
      <c r="J1150" s="249">
        <v>0</v>
      </c>
      <c r="K1150" s="249">
        <v>0</v>
      </c>
      <c r="L1150" s="249">
        <v>0</v>
      </c>
      <c r="M1150" s="121">
        <v>0</v>
      </c>
    </row>
    <row r="1151" spans="1:13" ht="24">
      <c r="A1151" s="1"/>
      <c r="B1151" s="1"/>
      <c r="C1151" s="69"/>
      <c r="D1151" s="70"/>
      <c r="E1151" s="71"/>
      <c r="F1151" s="70"/>
      <c r="G1151" s="70"/>
      <c r="H1151" s="253" t="s">
        <v>218</v>
      </c>
      <c r="I1151" s="71"/>
      <c r="J1151" s="254"/>
      <c r="K1151" s="254">
        <v>0</v>
      </c>
      <c r="L1151" s="254">
        <v>0</v>
      </c>
      <c r="M1151" s="255">
        <v>0</v>
      </c>
    </row>
    <row r="1152" spans="1:13" ht="36">
      <c r="A1152" s="1"/>
      <c r="B1152" s="1"/>
      <c r="C1152" s="69" t="s">
        <v>5</v>
      </c>
      <c r="D1152" s="70" t="s">
        <v>38</v>
      </c>
      <c r="E1152" s="71" t="s">
        <v>39</v>
      </c>
      <c r="F1152" s="70"/>
      <c r="G1152" s="70" t="s">
        <v>545</v>
      </c>
      <c r="H1152" s="71" t="s">
        <v>809</v>
      </c>
      <c r="I1152" s="248" t="s">
        <v>207</v>
      </c>
      <c r="J1152" s="249"/>
      <c r="K1152" s="249">
        <v>3000</v>
      </c>
      <c r="L1152" s="249">
        <v>3000</v>
      </c>
      <c r="M1152" s="121"/>
    </row>
    <row r="1153" spans="1:13" ht="36">
      <c r="A1153" s="1"/>
      <c r="B1153" s="1"/>
      <c r="C1153" s="69" t="s">
        <v>5</v>
      </c>
      <c r="D1153" s="70" t="s">
        <v>38</v>
      </c>
      <c r="E1153" s="71" t="s">
        <v>39</v>
      </c>
      <c r="F1153" s="70"/>
      <c r="G1153" s="70" t="s">
        <v>545</v>
      </c>
      <c r="H1153" s="71" t="s">
        <v>809</v>
      </c>
      <c r="I1153" s="71" t="s">
        <v>208</v>
      </c>
      <c r="J1153" s="249">
        <v>0</v>
      </c>
      <c r="K1153" s="249">
        <v>90000000</v>
      </c>
      <c r="L1153" s="249">
        <v>56727720</v>
      </c>
      <c r="M1153" s="121">
        <v>0</v>
      </c>
    </row>
    <row r="1154" spans="1:13" ht="36">
      <c r="A1154" s="1"/>
      <c r="B1154" s="1"/>
      <c r="C1154" s="69" t="s">
        <v>5</v>
      </c>
      <c r="D1154" s="70" t="s">
        <v>38</v>
      </c>
      <c r="E1154" s="71" t="s">
        <v>39</v>
      </c>
      <c r="F1154" s="70"/>
      <c r="G1154" s="70" t="s">
        <v>545</v>
      </c>
      <c r="H1154" s="71" t="s">
        <v>809</v>
      </c>
      <c r="I1154" s="71" t="s">
        <v>209</v>
      </c>
      <c r="J1154" s="249">
        <v>0</v>
      </c>
      <c r="K1154" s="249">
        <v>30000</v>
      </c>
      <c r="L1154" s="249">
        <v>18909</v>
      </c>
      <c r="M1154" s="121">
        <v>0</v>
      </c>
    </row>
    <row r="1155" spans="1:13" ht="24">
      <c r="A1155" s="1"/>
      <c r="B1155" s="1"/>
      <c r="C1155" s="69"/>
      <c r="D1155" s="70"/>
      <c r="E1155" s="71"/>
      <c r="F1155" s="70"/>
      <c r="G1155" s="70"/>
      <c r="H1155" s="250" t="s">
        <v>210</v>
      </c>
      <c r="I1155" s="248"/>
      <c r="J1155" s="251"/>
      <c r="K1155" s="251">
        <v>30000</v>
      </c>
      <c r="L1155" s="251">
        <v>-11091</v>
      </c>
      <c r="M1155" s="252">
        <v>-18909</v>
      </c>
    </row>
    <row r="1156" spans="1:13" ht="36">
      <c r="A1156" s="1"/>
      <c r="B1156" s="1"/>
      <c r="C1156" s="69" t="s">
        <v>5</v>
      </c>
      <c r="D1156" s="70" t="s">
        <v>38</v>
      </c>
      <c r="E1156" s="71" t="s">
        <v>39</v>
      </c>
      <c r="F1156" s="70"/>
      <c r="G1156" s="70" t="s">
        <v>545</v>
      </c>
      <c r="H1156" s="71" t="s">
        <v>809</v>
      </c>
      <c r="I1156" s="248" t="s">
        <v>211</v>
      </c>
      <c r="J1156" s="249"/>
      <c r="K1156" s="249">
        <v>3000</v>
      </c>
      <c r="L1156" s="249">
        <v>4000</v>
      </c>
      <c r="M1156" s="121"/>
    </row>
    <row r="1157" spans="1:13" ht="36">
      <c r="A1157" s="1"/>
      <c r="B1157" s="1"/>
      <c r="C1157" s="69" t="s">
        <v>5</v>
      </c>
      <c r="D1157" s="70" t="s">
        <v>38</v>
      </c>
      <c r="E1157" s="71" t="s">
        <v>39</v>
      </c>
      <c r="F1157" s="70"/>
      <c r="G1157" s="70" t="s">
        <v>545</v>
      </c>
      <c r="H1157" s="71" t="s">
        <v>809</v>
      </c>
      <c r="I1157" s="71" t="s">
        <v>212</v>
      </c>
      <c r="J1157" s="249">
        <v>0</v>
      </c>
      <c r="K1157" s="249">
        <v>157000000</v>
      </c>
      <c r="L1157" s="249">
        <v>160510918</v>
      </c>
      <c r="M1157" s="121">
        <v>0</v>
      </c>
    </row>
    <row r="1158" spans="1:13" ht="36">
      <c r="A1158" s="1"/>
      <c r="B1158" s="1"/>
      <c r="C1158" s="69" t="s">
        <v>5</v>
      </c>
      <c r="D1158" s="70" t="s">
        <v>38</v>
      </c>
      <c r="E1158" s="71" t="s">
        <v>39</v>
      </c>
      <c r="F1158" s="70"/>
      <c r="G1158" s="70" t="s">
        <v>545</v>
      </c>
      <c r="H1158" s="71" t="s">
        <v>809</v>
      </c>
      <c r="I1158" s="71" t="s">
        <v>213</v>
      </c>
      <c r="J1158" s="249">
        <v>0</v>
      </c>
      <c r="K1158" s="249">
        <v>52333</v>
      </c>
      <c r="L1158" s="249">
        <v>40128</v>
      </c>
      <c r="M1158" s="121">
        <v>0</v>
      </c>
    </row>
    <row r="1159" spans="1:13" ht="24">
      <c r="A1159" s="1"/>
      <c r="B1159" s="1"/>
      <c r="C1159" s="69"/>
      <c r="D1159" s="70"/>
      <c r="E1159" s="71"/>
      <c r="F1159" s="70"/>
      <c r="G1159" s="70"/>
      <c r="H1159" s="250" t="s">
        <v>214</v>
      </c>
      <c r="I1159" s="248"/>
      <c r="J1159" s="251"/>
      <c r="K1159" s="251">
        <v>52333</v>
      </c>
      <c r="L1159" s="251">
        <v>-12205</v>
      </c>
      <c r="M1159" s="252">
        <v>-40128</v>
      </c>
    </row>
    <row r="1160" spans="1:13" ht="36">
      <c r="A1160" s="1"/>
      <c r="B1160" s="1"/>
      <c r="C1160" s="69" t="s">
        <v>5</v>
      </c>
      <c r="D1160" s="70" t="s">
        <v>38</v>
      </c>
      <c r="E1160" s="71" t="s">
        <v>39</v>
      </c>
      <c r="F1160" s="70"/>
      <c r="G1160" s="70" t="s">
        <v>545</v>
      </c>
      <c r="H1160" s="71" t="s">
        <v>809</v>
      </c>
      <c r="I1160" s="248" t="s">
        <v>215</v>
      </c>
      <c r="J1160" s="249"/>
      <c r="K1160" s="249">
        <v>3000</v>
      </c>
      <c r="L1160" s="249">
        <v>4000</v>
      </c>
      <c r="M1160" s="121"/>
    </row>
    <row r="1161" spans="1:13" ht="36">
      <c r="A1161" s="1"/>
      <c r="B1161" s="1"/>
      <c r="C1161" s="69" t="s">
        <v>5</v>
      </c>
      <c r="D1161" s="70" t="s">
        <v>38</v>
      </c>
      <c r="E1161" s="71" t="s">
        <v>39</v>
      </c>
      <c r="F1161" s="70"/>
      <c r="G1161" s="70" t="s">
        <v>545</v>
      </c>
      <c r="H1161" s="71" t="s">
        <v>809</v>
      </c>
      <c r="I1161" s="71" t="s">
        <v>216</v>
      </c>
      <c r="J1161" s="249">
        <v>0</v>
      </c>
      <c r="K1161" s="249">
        <v>157000000</v>
      </c>
      <c r="L1161" s="249">
        <v>160510307</v>
      </c>
      <c r="M1161" s="121">
        <v>0</v>
      </c>
    </row>
    <row r="1162" spans="1:13" ht="36">
      <c r="A1162" s="1"/>
      <c r="B1162" s="1"/>
      <c r="C1162" s="69" t="s">
        <v>5</v>
      </c>
      <c r="D1162" s="70" t="s">
        <v>38</v>
      </c>
      <c r="E1162" s="71" t="s">
        <v>39</v>
      </c>
      <c r="F1162" s="70"/>
      <c r="G1162" s="70" t="s">
        <v>545</v>
      </c>
      <c r="H1162" s="71" t="s">
        <v>809</v>
      </c>
      <c r="I1162" s="71" t="s">
        <v>217</v>
      </c>
      <c r="J1162" s="249">
        <v>0</v>
      </c>
      <c r="K1162" s="249">
        <v>52333</v>
      </c>
      <c r="L1162" s="249">
        <v>40128</v>
      </c>
      <c r="M1162" s="121">
        <v>0</v>
      </c>
    </row>
    <row r="1163" spans="1:13" ht="24">
      <c r="A1163" s="1"/>
      <c r="B1163" s="1"/>
      <c r="C1163" s="69"/>
      <c r="D1163" s="70"/>
      <c r="E1163" s="71"/>
      <c r="F1163" s="70"/>
      <c r="G1163" s="70"/>
      <c r="H1163" s="253" t="s">
        <v>218</v>
      </c>
      <c r="I1163" s="71"/>
      <c r="J1163" s="254"/>
      <c r="K1163" s="254">
        <v>52333</v>
      </c>
      <c r="L1163" s="254">
        <v>-12205</v>
      </c>
      <c r="M1163" s="255">
        <v>-40128</v>
      </c>
    </row>
    <row r="1164" spans="1:13" ht="24">
      <c r="A1164" s="1"/>
      <c r="B1164" s="1"/>
      <c r="C1164" s="69" t="s">
        <v>5</v>
      </c>
      <c r="D1164" s="70" t="s">
        <v>38</v>
      </c>
      <c r="E1164" s="71" t="s">
        <v>39</v>
      </c>
      <c r="F1164" s="70"/>
      <c r="G1164" s="70" t="s">
        <v>810</v>
      </c>
      <c r="H1164" s="71" t="s">
        <v>811</v>
      </c>
      <c r="I1164" s="248" t="s">
        <v>207</v>
      </c>
      <c r="J1164" s="249"/>
      <c r="K1164" s="249">
        <v>1</v>
      </c>
      <c r="L1164" s="249">
        <v>0</v>
      </c>
      <c r="M1164" s="121"/>
    </row>
    <row r="1165" spans="1:13" ht="24">
      <c r="A1165" s="1"/>
      <c r="B1165" s="1"/>
      <c r="C1165" s="69" t="s">
        <v>5</v>
      </c>
      <c r="D1165" s="70" t="s">
        <v>38</v>
      </c>
      <c r="E1165" s="71" t="s">
        <v>39</v>
      </c>
      <c r="F1165" s="70"/>
      <c r="G1165" s="70" t="s">
        <v>810</v>
      </c>
      <c r="H1165" s="71" t="s">
        <v>811</v>
      </c>
      <c r="I1165" s="71" t="s">
        <v>208</v>
      </c>
      <c r="J1165" s="249">
        <v>0</v>
      </c>
      <c r="K1165" s="249">
        <v>15540902</v>
      </c>
      <c r="L1165" s="249">
        <v>0</v>
      </c>
      <c r="M1165" s="121">
        <v>0</v>
      </c>
    </row>
    <row r="1166" spans="1:13" ht="24">
      <c r="A1166" s="1"/>
      <c r="B1166" s="1"/>
      <c r="C1166" s="69" t="s">
        <v>5</v>
      </c>
      <c r="D1166" s="70" t="s">
        <v>38</v>
      </c>
      <c r="E1166" s="71" t="s">
        <v>39</v>
      </c>
      <c r="F1166" s="70"/>
      <c r="G1166" s="70" t="s">
        <v>810</v>
      </c>
      <c r="H1166" s="71" t="s">
        <v>811</v>
      </c>
      <c r="I1166" s="71" t="s">
        <v>209</v>
      </c>
      <c r="J1166" s="249">
        <v>0</v>
      </c>
      <c r="K1166" s="249">
        <v>15540902</v>
      </c>
      <c r="L1166" s="249"/>
      <c r="M1166" s="121">
        <v>0</v>
      </c>
    </row>
    <row r="1167" spans="1:13" ht="24">
      <c r="A1167" s="1"/>
      <c r="B1167" s="1"/>
      <c r="C1167" s="69"/>
      <c r="D1167" s="70"/>
      <c r="E1167" s="71"/>
      <c r="F1167" s="70"/>
      <c r="G1167" s="70"/>
      <c r="H1167" s="250" t="s">
        <v>210</v>
      </c>
      <c r="I1167" s="248"/>
      <c r="J1167" s="251"/>
      <c r="K1167" s="251">
        <v>15540902</v>
      </c>
      <c r="L1167" s="251"/>
      <c r="M1167" s="252"/>
    </row>
    <row r="1168" spans="1:13" ht="24">
      <c r="A1168" s="1"/>
      <c r="B1168" s="1"/>
      <c r="C1168" s="69" t="s">
        <v>5</v>
      </c>
      <c r="D1168" s="70" t="s">
        <v>38</v>
      </c>
      <c r="E1168" s="71" t="s">
        <v>39</v>
      </c>
      <c r="F1168" s="70"/>
      <c r="G1168" s="70" t="s">
        <v>810</v>
      </c>
      <c r="H1168" s="71" t="s">
        <v>811</v>
      </c>
      <c r="I1168" s="248" t="s">
        <v>211</v>
      </c>
      <c r="J1168" s="249"/>
      <c r="K1168" s="249">
        <v>1</v>
      </c>
      <c r="L1168" s="249">
        <v>0</v>
      </c>
      <c r="M1168" s="121"/>
    </row>
    <row r="1169" spans="1:13" ht="24">
      <c r="A1169" s="1"/>
      <c r="B1169" s="1"/>
      <c r="C1169" s="69" t="s">
        <v>5</v>
      </c>
      <c r="D1169" s="70" t="s">
        <v>38</v>
      </c>
      <c r="E1169" s="71" t="s">
        <v>39</v>
      </c>
      <c r="F1169" s="70"/>
      <c r="G1169" s="70" t="s">
        <v>810</v>
      </c>
      <c r="H1169" s="71" t="s">
        <v>811</v>
      </c>
      <c r="I1169" s="71" t="s">
        <v>212</v>
      </c>
      <c r="J1169" s="249">
        <v>0</v>
      </c>
      <c r="K1169" s="249">
        <v>15540902</v>
      </c>
      <c r="L1169" s="249">
        <v>0</v>
      </c>
      <c r="M1169" s="121">
        <v>0</v>
      </c>
    </row>
    <row r="1170" spans="1:13" ht="24">
      <c r="A1170" s="1"/>
      <c r="B1170" s="1"/>
      <c r="C1170" s="69" t="s">
        <v>5</v>
      </c>
      <c r="D1170" s="70" t="s">
        <v>38</v>
      </c>
      <c r="E1170" s="71" t="s">
        <v>39</v>
      </c>
      <c r="F1170" s="70"/>
      <c r="G1170" s="70" t="s">
        <v>810</v>
      </c>
      <c r="H1170" s="71" t="s">
        <v>811</v>
      </c>
      <c r="I1170" s="71" t="s">
        <v>213</v>
      </c>
      <c r="J1170" s="249">
        <v>0</v>
      </c>
      <c r="K1170" s="249">
        <v>15540902</v>
      </c>
      <c r="L1170" s="249"/>
      <c r="M1170" s="121">
        <v>0</v>
      </c>
    </row>
    <row r="1171" spans="1:13" ht="24">
      <c r="A1171" s="1"/>
      <c r="B1171" s="1"/>
      <c r="C1171" s="69"/>
      <c r="D1171" s="70"/>
      <c r="E1171" s="71"/>
      <c r="F1171" s="70"/>
      <c r="G1171" s="70"/>
      <c r="H1171" s="250" t="s">
        <v>214</v>
      </c>
      <c r="I1171" s="248"/>
      <c r="J1171" s="251"/>
      <c r="K1171" s="251">
        <v>15540902</v>
      </c>
      <c r="L1171" s="251"/>
      <c r="M1171" s="252"/>
    </row>
    <row r="1172" spans="1:13" ht="24">
      <c r="A1172" s="1"/>
      <c r="B1172" s="1"/>
      <c r="C1172" s="69" t="s">
        <v>5</v>
      </c>
      <c r="D1172" s="70" t="s">
        <v>38</v>
      </c>
      <c r="E1172" s="71" t="s">
        <v>39</v>
      </c>
      <c r="F1172" s="70"/>
      <c r="G1172" s="70" t="s">
        <v>810</v>
      </c>
      <c r="H1172" s="71" t="s">
        <v>811</v>
      </c>
      <c r="I1172" s="248" t="s">
        <v>215</v>
      </c>
      <c r="J1172" s="249"/>
      <c r="K1172" s="249">
        <v>1</v>
      </c>
      <c r="L1172" s="249"/>
      <c r="M1172" s="121"/>
    </row>
    <row r="1173" spans="1:13" ht="24">
      <c r="A1173" s="1"/>
      <c r="B1173" s="1"/>
      <c r="C1173" s="69" t="s">
        <v>5</v>
      </c>
      <c r="D1173" s="70" t="s">
        <v>38</v>
      </c>
      <c r="E1173" s="71" t="s">
        <v>39</v>
      </c>
      <c r="F1173" s="70"/>
      <c r="G1173" s="70" t="s">
        <v>810</v>
      </c>
      <c r="H1173" s="71" t="s">
        <v>811</v>
      </c>
      <c r="I1173" s="71" t="s">
        <v>216</v>
      </c>
      <c r="J1173" s="249">
        <v>0</v>
      </c>
      <c r="K1173" s="249">
        <v>10799634</v>
      </c>
      <c r="L1173" s="249">
        <v>0</v>
      </c>
      <c r="M1173" s="121">
        <v>0</v>
      </c>
    </row>
    <row r="1174" spans="1:13" ht="24">
      <c r="A1174" s="1"/>
      <c r="B1174" s="1"/>
      <c r="C1174" s="69" t="s">
        <v>5</v>
      </c>
      <c r="D1174" s="70" t="s">
        <v>38</v>
      </c>
      <c r="E1174" s="71" t="s">
        <v>39</v>
      </c>
      <c r="F1174" s="70"/>
      <c r="G1174" s="70" t="s">
        <v>810</v>
      </c>
      <c r="H1174" s="71" t="s">
        <v>811</v>
      </c>
      <c r="I1174" s="71" t="s">
        <v>217</v>
      </c>
      <c r="J1174" s="249">
        <v>0</v>
      </c>
      <c r="K1174" s="249">
        <v>10799634</v>
      </c>
      <c r="L1174" s="249">
        <v>0</v>
      </c>
      <c r="M1174" s="121">
        <v>0</v>
      </c>
    </row>
    <row r="1175" spans="1:13" ht="24">
      <c r="A1175" s="1"/>
      <c r="B1175" s="1"/>
      <c r="C1175" s="69"/>
      <c r="D1175" s="70"/>
      <c r="E1175" s="71"/>
      <c r="F1175" s="70"/>
      <c r="G1175" s="70"/>
      <c r="H1175" s="253" t="s">
        <v>218</v>
      </c>
      <c r="I1175" s="71"/>
      <c r="J1175" s="254"/>
      <c r="K1175" s="254">
        <v>10799634</v>
      </c>
      <c r="L1175" s="254">
        <v>-10799634</v>
      </c>
      <c r="M1175" s="255">
        <v>0</v>
      </c>
    </row>
    <row r="1176" spans="1:13" ht="24">
      <c r="A1176" s="1"/>
      <c r="B1176" s="1"/>
      <c r="C1176" s="69" t="s">
        <v>5</v>
      </c>
      <c r="D1176" s="70" t="s">
        <v>38</v>
      </c>
      <c r="E1176" s="71" t="s">
        <v>39</v>
      </c>
      <c r="F1176" s="70"/>
      <c r="G1176" s="70" t="s">
        <v>547</v>
      </c>
      <c r="H1176" s="71" t="s">
        <v>548</v>
      </c>
      <c r="I1176" s="248" t="s">
        <v>207</v>
      </c>
      <c r="J1176" s="249"/>
      <c r="K1176" s="249">
        <v>2500</v>
      </c>
      <c r="L1176" s="249">
        <v>4000</v>
      </c>
      <c r="M1176" s="121"/>
    </row>
    <row r="1177" spans="1:13" ht="24">
      <c r="A1177" s="1"/>
      <c r="B1177" s="1"/>
      <c r="C1177" s="69" t="s">
        <v>5</v>
      </c>
      <c r="D1177" s="70" t="s">
        <v>38</v>
      </c>
      <c r="E1177" s="71" t="s">
        <v>39</v>
      </c>
      <c r="F1177" s="70"/>
      <c r="G1177" s="70" t="s">
        <v>547</v>
      </c>
      <c r="H1177" s="71" t="s">
        <v>548</v>
      </c>
      <c r="I1177" s="71" t="s">
        <v>208</v>
      </c>
      <c r="J1177" s="249">
        <v>0</v>
      </c>
      <c r="K1177" s="249">
        <v>15000000</v>
      </c>
      <c r="L1177" s="249">
        <v>17726365</v>
      </c>
      <c r="M1177" s="121">
        <v>0</v>
      </c>
    </row>
    <row r="1178" spans="1:13" ht="24">
      <c r="A1178" s="1"/>
      <c r="B1178" s="1"/>
      <c r="C1178" s="69" t="s">
        <v>5</v>
      </c>
      <c r="D1178" s="70" t="s">
        <v>38</v>
      </c>
      <c r="E1178" s="71" t="s">
        <v>39</v>
      </c>
      <c r="F1178" s="70"/>
      <c r="G1178" s="70" t="s">
        <v>547</v>
      </c>
      <c r="H1178" s="71" t="s">
        <v>548</v>
      </c>
      <c r="I1178" s="71" t="s">
        <v>209</v>
      </c>
      <c r="J1178" s="249">
        <v>0</v>
      </c>
      <c r="K1178" s="249">
        <v>6000</v>
      </c>
      <c r="L1178" s="249">
        <v>4432</v>
      </c>
      <c r="M1178" s="121">
        <v>0</v>
      </c>
    </row>
    <row r="1179" spans="1:13" ht="24">
      <c r="A1179" s="1"/>
      <c r="B1179" s="1"/>
      <c r="C1179" s="69"/>
      <c r="D1179" s="70"/>
      <c r="E1179" s="71"/>
      <c r="F1179" s="70"/>
      <c r="G1179" s="70"/>
      <c r="H1179" s="250" t="s">
        <v>210</v>
      </c>
      <c r="I1179" s="248"/>
      <c r="J1179" s="251"/>
      <c r="K1179" s="251">
        <v>6000</v>
      </c>
      <c r="L1179" s="251">
        <v>-1568</v>
      </c>
      <c r="M1179" s="252">
        <v>-4432</v>
      </c>
    </row>
    <row r="1180" spans="1:13" ht="24">
      <c r="A1180" s="1"/>
      <c r="B1180" s="1"/>
      <c r="C1180" s="69" t="s">
        <v>5</v>
      </c>
      <c r="D1180" s="70" t="s">
        <v>38</v>
      </c>
      <c r="E1180" s="71" t="s">
        <v>39</v>
      </c>
      <c r="F1180" s="70"/>
      <c r="G1180" s="70" t="s">
        <v>547</v>
      </c>
      <c r="H1180" s="71" t="s">
        <v>548</v>
      </c>
      <c r="I1180" s="248" t="s">
        <v>211</v>
      </c>
      <c r="J1180" s="249"/>
      <c r="K1180" s="249">
        <v>1000</v>
      </c>
      <c r="L1180" s="249">
        <v>4000</v>
      </c>
      <c r="M1180" s="121"/>
    </row>
    <row r="1181" spans="1:13" ht="24">
      <c r="A1181" s="1"/>
      <c r="B1181" s="1"/>
      <c r="C1181" s="69" t="s">
        <v>5</v>
      </c>
      <c r="D1181" s="70" t="s">
        <v>38</v>
      </c>
      <c r="E1181" s="71" t="s">
        <v>39</v>
      </c>
      <c r="F1181" s="70"/>
      <c r="G1181" s="70" t="s">
        <v>547</v>
      </c>
      <c r="H1181" s="71" t="s">
        <v>548</v>
      </c>
      <c r="I1181" s="71" t="s">
        <v>212</v>
      </c>
      <c r="J1181" s="249">
        <v>0</v>
      </c>
      <c r="K1181" s="249">
        <v>5000000</v>
      </c>
      <c r="L1181" s="249">
        <v>26697495</v>
      </c>
      <c r="M1181" s="121">
        <v>0</v>
      </c>
    </row>
    <row r="1182" spans="1:13" ht="24">
      <c r="A1182" s="1"/>
      <c r="B1182" s="1"/>
      <c r="C1182" s="69" t="s">
        <v>5</v>
      </c>
      <c r="D1182" s="70" t="s">
        <v>38</v>
      </c>
      <c r="E1182" s="71" t="s">
        <v>39</v>
      </c>
      <c r="F1182" s="70"/>
      <c r="G1182" s="70" t="s">
        <v>547</v>
      </c>
      <c r="H1182" s="71" t="s">
        <v>548</v>
      </c>
      <c r="I1182" s="71" t="s">
        <v>213</v>
      </c>
      <c r="J1182" s="249">
        <v>0</v>
      </c>
      <c r="K1182" s="249">
        <v>5000</v>
      </c>
      <c r="L1182" s="249">
        <v>6674</v>
      </c>
      <c r="M1182" s="121">
        <v>0</v>
      </c>
    </row>
    <row r="1183" spans="1:13" ht="24">
      <c r="A1183" s="1"/>
      <c r="B1183" s="1"/>
      <c r="C1183" s="69"/>
      <c r="D1183" s="70"/>
      <c r="E1183" s="71"/>
      <c r="F1183" s="70"/>
      <c r="G1183" s="70"/>
      <c r="H1183" s="250" t="s">
        <v>214</v>
      </c>
      <c r="I1183" s="248"/>
      <c r="J1183" s="251"/>
      <c r="K1183" s="251">
        <v>5000</v>
      </c>
      <c r="L1183" s="251">
        <v>1674</v>
      </c>
      <c r="M1183" s="252">
        <v>-6674</v>
      </c>
    </row>
    <row r="1184" spans="1:13" ht="24">
      <c r="A1184" s="1"/>
      <c r="B1184" s="1"/>
      <c r="C1184" s="69" t="s">
        <v>5</v>
      </c>
      <c r="D1184" s="70" t="s">
        <v>38</v>
      </c>
      <c r="E1184" s="71" t="s">
        <v>39</v>
      </c>
      <c r="F1184" s="70"/>
      <c r="G1184" s="70" t="s">
        <v>547</v>
      </c>
      <c r="H1184" s="71" t="s">
        <v>548</v>
      </c>
      <c r="I1184" s="248" t="s">
        <v>215</v>
      </c>
      <c r="J1184" s="249"/>
      <c r="K1184" s="249">
        <v>1000</v>
      </c>
      <c r="L1184" s="249">
        <v>4000</v>
      </c>
      <c r="M1184" s="121"/>
    </row>
    <row r="1185" spans="1:13" ht="24">
      <c r="A1185" s="1"/>
      <c r="B1185" s="1"/>
      <c r="C1185" s="69" t="s">
        <v>5</v>
      </c>
      <c r="D1185" s="70" t="s">
        <v>38</v>
      </c>
      <c r="E1185" s="71" t="s">
        <v>39</v>
      </c>
      <c r="F1185" s="70"/>
      <c r="G1185" s="70" t="s">
        <v>547</v>
      </c>
      <c r="H1185" s="71" t="s">
        <v>548</v>
      </c>
      <c r="I1185" s="71" t="s">
        <v>216</v>
      </c>
      <c r="J1185" s="249">
        <v>0</v>
      </c>
      <c r="K1185" s="249">
        <v>5000000</v>
      </c>
      <c r="L1185" s="249">
        <v>26697495</v>
      </c>
      <c r="M1185" s="121">
        <v>0</v>
      </c>
    </row>
    <row r="1186" spans="1:13" ht="24">
      <c r="A1186" s="1"/>
      <c r="B1186" s="1"/>
      <c r="C1186" s="69" t="s">
        <v>5</v>
      </c>
      <c r="D1186" s="70" t="s">
        <v>38</v>
      </c>
      <c r="E1186" s="71" t="s">
        <v>39</v>
      </c>
      <c r="F1186" s="70"/>
      <c r="G1186" s="70" t="s">
        <v>547</v>
      </c>
      <c r="H1186" s="71" t="s">
        <v>548</v>
      </c>
      <c r="I1186" s="71" t="s">
        <v>217</v>
      </c>
      <c r="J1186" s="249">
        <v>0</v>
      </c>
      <c r="K1186" s="249">
        <v>5000</v>
      </c>
      <c r="L1186" s="249">
        <v>6674</v>
      </c>
      <c r="M1186" s="121">
        <v>0</v>
      </c>
    </row>
    <row r="1187" spans="1:13" ht="24">
      <c r="A1187" s="1"/>
      <c r="B1187" s="1"/>
      <c r="C1187" s="69"/>
      <c r="D1187" s="70"/>
      <c r="E1187" s="71"/>
      <c r="F1187" s="70"/>
      <c r="G1187" s="70"/>
      <c r="H1187" s="253" t="s">
        <v>218</v>
      </c>
      <c r="I1187" s="71"/>
      <c r="J1187" s="254"/>
      <c r="K1187" s="254">
        <v>5000</v>
      </c>
      <c r="L1187" s="254">
        <v>1674</v>
      </c>
      <c r="M1187" s="255">
        <v>-6674</v>
      </c>
    </row>
    <row r="1188" spans="1:13" ht="24">
      <c r="A1188" s="1"/>
      <c r="B1188" s="1"/>
      <c r="C1188" s="69" t="s">
        <v>5</v>
      </c>
      <c r="D1188" s="70" t="s">
        <v>38</v>
      </c>
      <c r="E1188" s="71" t="s">
        <v>39</v>
      </c>
      <c r="F1188" s="70"/>
      <c r="G1188" s="70" t="s">
        <v>549</v>
      </c>
      <c r="H1188" s="71" t="s">
        <v>550</v>
      </c>
      <c r="I1188" s="248" t="s">
        <v>207</v>
      </c>
      <c r="J1188" s="249"/>
      <c r="K1188" s="249">
        <v>1000</v>
      </c>
      <c r="L1188" s="249">
        <v>1000</v>
      </c>
      <c r="M1188" s="121"/>
    </row>
    <row r="1189" spans="1:13" ht="24">
      <c r="A1189" s="1"/>
      <c r="B1189" s="1"/>
      <c r="C1189" s="69" t="s">
        <v>5</v>
      </c>
      <c r="D1189" s="70" t="s">
        <v>38</v>
      </c>
      <c r="E1189" s="71" t="s">
        <v>39</v>
      </c>
      <c r="F1189" s="70"/>
      <c r="G1189" s="70" t="s">
        <v>549</v>
      </c>
      <c r="H1189" s="71" t="s">
        <v>550</v>
      </c>
      <c r="I1189" s="71" t="s">
        <v>208</v>
      </c>
      <c r="J1189" s="249">
        <v>0</v>
      </c>
      <c r="K1189" s="249">
        <v>18076109</v>
      </c>
      <c r="L1189" s="249">
        <v>10580135</v>
      </c>
      <c r="M1189" s="121">
        <v>0</v>
      </c>
    </row>
    <row r="1190" spans="1:13" ht="24">
      <c r="A1190" s="1"/>
      <c r="B1190" s="1"/>
      <c r="C1190" s="69" t="s">
        <v>5</v>
      </c>
      <c r="D1190" s="70" t="s">
        <v>38</v>
      </c>
      <c r="E1190" s="71" t="s">
        <v>39</v>
      </c>
      <c r="F1190" s="70"/>
      <c r="G1190" s="70" t="s">
        <v>549</v>
      </c>
      <c r="H1190" s="71" t="s">
        <v>550</v>
      </c>
      <c r="I1190" s="71" t="s">
        <v>209</v>
      </c>
      <c r="J1190" s="249">
        <v>0</v>
      </c>
      <c r="K1190" s="249">
        <v>18076</v>
      </c>
      <c r="L1190" s="249">
        <v>10580</v>
      </c>
      <c r="M1190" s="121">
        <v>0</v>
      </c>
    </row>
    <row r="1191" spans="1:13" ht="24">
      <c r="A1191" s="1"/>
      <c r="B1191" s="1"/>
      <c r="C1191" s="69"/>
      <c r="D1191" s="70"/>
      <c r="E1191" s="71"/>
      <c r="F1191" s="70"/>
      <c r="G1191" s="70"/>
      <c r="H1191" s="250" t="s">
        <v>210</v>
      </c>
      <c r="I1191" s="248"/>
      <c r="J1191" s="251"/>
      <c r="K1191" s="251">
        <v>18076</v>
      </c>
      <c r="L1191" s="251">
        <v>-7496</v>
      </c>
      <c r="M1191" s="252">
        <v>-10580</v>
      </c>
    </row>
    <row r="1192" spans="1:13" ht="24">
      <c r="A1192" s="1"/>
      <c r="B1192" s="1"/>
      <c r="C1192" s="69" t="s">
        <v>5</v>
      </c>
      <c r="D1192" s="70" t="s">
        <v>38</v>
      </c>
      <c r="E1192" s="71" t="s">
        <v>39</v>
      </c>
      <c r="F1192" s="70"/>
      <c r="G1192" s="70" t="s">
        <v>549</v>
      </c>
      <c r="H1192" s="71" t="s">
        <v>550</v>
      </c>
      <c r="I1192" s="248" t="s">
        <v>211</v>
      </c>
      <c r="J1192" s="249"/>
      <c r="K1192" s="249">
        <v>300</v>
      </c>
      <c r="L1192" s="249">
        <v>1000</v>
      </c>
      <c r="M1192" s="121"/>
    </row>
    <row r="1193" spans="1:13" ht="24">
      <c r="A1193" s="1"/>
      <c r="B1193" s="1"/>
      <c r="C1193" s="69" t="s">
        <v>5</v>
      </c>
      <c r="D1193" s="70" t="s">
        <v>38</v>
      </c>
      <c r="E1193" s="71" t="s">
        <v>39</v>
      </c>
      <c r="F1193" s="70"/>
      <c r="G1193" s="70" t="s">
        <v>549</v>
      </c>
      <c r="H1193" s="71" t="s">
        <v>550</v>
      </c>
      <c r="I1193" s="71" t="s">
        <v>212</v>
      </c>
      <c r="J1193" s="249">
        <v>0</v>
      </c>
      <c r="K1193" s="249">
        <v>4076109</v>
      </c>
      <c r="L1193" s="249">
        <v>23694731</v>
      </c>
      <c r="M1193" s="121">
        <v>0</v>
      </c>
    </row>
    <row r="1194" spans="1:13" ht="24">
      <c r="A1194" s="1"/>
      <c r="B1194" s="1"/>
      <c r="C1194" s="69" t="s">
        <v>5</v>
      </c>
      <c r="D1194" s="70" t="s">
        <v>38</v>
      </c>
      <c r="E1194" s="71" t="s">
        <v>39</v>
      </c>
      <c r="F1194" s="70"/>
      <c r="G1194" s="70" t="s">
        <v>549</v>
      </c>
      <c r="H1194" s="71" t="s">
        <v>550</v>
      </c>
      <c r="I1194" s="71" t="s">
        <v>213</v>
      </c>
      <c r="J1194" s="249">
        <v>0</v>
      </c>
      <c r="K1194" s="249">
        <v>13587</v>
      </c>
      <c r="L1194" s="249">
        <v>23695</v>
      </c>
      <c r="M1194" s="121">
        <v>0</v>
      </c>
    </row>
    <row r="1195" spans="1:13" ht="24">
      <c r="A1195" s="1"/>
      <c r="B1195" s="1"/>
      <c r="C1195" s="69"/>
      <c r="D1195" s="70"/>
      <c r="E1195" s="71"/>
      <c r="F1195" s="70"/>
      <c r="G1195" s="70"/>
      <c r="H1195" s="250" t="s">
        <v>214</v>
      </c>
      <c r="I1195" s="248"/>
      <c r="J1195" s="251"/>
      <c r="K1195" s="251">
        <v>13587</v>
      </c>
      <c r="L1195" s="251">
        <v>10108</v>
      </c>
      <c r="M1195" s="252">
        <v>-23695</v>
      </c>
    </row>
    <row r="1196" spans="1:13" ht="24">
      <c r="A1196" s="1"/>
      <c r="B1196" s="1"/>
      <c r="C1196" s="69" t="s">
        <v>5</v>
      </c>
      <c r="D1196" s="70" t="s">
        <v>38</v>
      </c>
      <c r="E1196" s="71" t="s">
        <v>39</v>
      </c>
      <c r="F1196" s="70"/>
      <c r="G1196" s="70" t="s">
        <v>549</v>
      </c>
      <c r="H1196" s="71" t="s">
        <v>550</v>
      </c>
      <c r="I1196" s="248" t="s">
        <v>215</v>
      </c>
      <c r="J1196" s="249"/>
      <c r="K1196" s="249">
        <v>300</v>
      </c>
      <c r="L1196" s="249">
        <v>1000</v>
      </c>
      <c r="M1196" s="121"/>
    </row>
    <row r="1197" spans="1:13" ht="24">
      <c r="A1197" s="1"/>
      <c r="B1197" s="1"/>
      <c r="C1197" s="69" t="s">
        <v>5</v>
      </c>
      <c r="D1197" s="70" t="s">
        <v>38</v>
      </c>
      <c r="E1197" s="71" t="s">
        <v>39</v>
      </c>
      <c r="F1197" s="70"/>
      <c r="G1197" s="70" t="s">
        <v>549</v>
      </c>
      <c r="H1197" s="71" t="s">
        <v>550</v>
      </c>
      <c r="I1197" s="71" t="s">
        <v>216</v>
      </c>
      <c r="J1197" s="249">
        <v>0</v>
      </c>
      <c r="K1197" s="249">
        <v>4076109</v>
      </c>
      <c r="L1197" s="249">
        <v>23694731</v>
      </c>
      <c r="M1197" s="121">
        <v>0</v>
      </c>
    </row>
    <row r="1198" spans="1:13" ht="24">
      <c r="A1198" s="1"/>
      <c r="B1198" s="1"/>
      <c r="C1198" s="69" t="s">
        <v>5</v>
      </c>
      <c r="D1198" s="70" t="s">
        <v>38</v>
      </c>
      <c r="E1198" s="71" t="s">
        <v>39</v>
      </c>
      <c r="F1198" s="70"/>
      <c r="G1198" s="70" t="s">
        <v>549</v>
      </c>
      <c r="H1198" s="71" t="s">
        <v>550</v>
      </c>
      <c r="I1198" s="71" t="s">
        <v>217</v>
      </c>
      <c r="J1198" s="249">
        <v>0</v>
      </c>
      <c r="K1198" s="249">
        <v>13587</v>
      </c>
      <c r="L1198" s="249">
        <v>23695</v>
      </c>
      <c r="M1198" s="121">
        <v>0</v>
      </c>
    </row>
    <row r="1199" spans="1:13" ht="24">
      <c r="A1199" s="1"/>
      <c r="B1199" s="1"/>
      <c r="C1199" s="69"/>
      <c r="D1199" s="70"/>
      <c r="E1199" s="71"/>
      <c r="F1199" s="70"/>
      <c r="G1199" s="70"/>
      <c r="H1199" s="253" t="s">
        <v>218</v>
      </c>
      <c r="I1199" s="71"/>
      <c r="J1199" s="254"/>
      <c r="K1199" s="254">
        <v>13587</v>
      </c>
      <c r="L1199" s="254">
        <v>10108</v>
      </c>
      <c r="M1199" s="255">
        <v>-23695</v>
      </c>
    </row>
    <row r="1200" spans="1:13" ht="24">
      <c r="A1200" s="1"/>
      <c r="B1200" s="1"/>
      <c r="C1200" s="69" t="s">
        <v>5</v>
      </c>
      <c r="D1200" s="70" t="s">
        <v>38</v>
      </c>
      <c r="E1200" s="71" t="s">
        <v>39</v>
      </c>
      <c r="F1200" s="70"/>
      <c r="G1200" s="70" t="s">
        <v>551</v>
      </c>
      <c r="H1200" s="71" t="s">
        <v>552</v>
      </c>
      <c r="I1200" s="248" t="s">
        <v>207</v>
      </c>
      <c r="J1200" s="249"/>
      <c r="K1200" s="249">
        <v>600</v>
      </c>
      <c r="L1200" s="249">
        <v>1100</v>
      </c>
      <c r="M1200" s="121"/>
    </row>
    <row r="1201" spans="1:13" ht="24">
      <c r="A1201" s="1"/>
      <c r="B1201" s="1"/>
      <c r="C1201" s="69" t="s">
        <v>5</v>
      </c>
      <c r="D1201" s="70" t="s">
        <v>38</v>
      </c>
      <c r="E1201" s="71" t="s">
        <v>39</v>
      </c>
      <c r="F1201" s="70"/>
      <c r="G1201" s="70" t="s">
        <v>551</v>
      </c>
      <c r="H1201" s="71" t="s">
        <v>552</v>
      </c>
      <c r="I1201" s="71" t="s">
        <v>208</v>
      </c>
      <c r="J1201" s="249">
        <v>0</v>
      </c>
      <c r="K1201" s="249">
        <v>15000000</v>
      </c>
      <c r="L1201" s="249">
        <v>43350516</v>
      </c>
      <c r="M1201" s="121">
        <v>0</v>
      </c>
    </row>
    <row r="1202" spans="1:13" ht="24">
      <c r="A1202" s="1"/>
      <c r="B1202" s="1"/>
      <c r="C1202" s="69" t="s">
        <v>5</v>
      </c>
      <c r="D1202" s="70" t="s">
        <v>38</v>
      </c>
      <c r="E1202" s="71" t="s">
        <v>39</v>
      </c>
      <c r="F1202" s="70"/>
      <c r="G1202" s="70" t="s">
        <v>551</v>
      </c>
      <c r="H1202" s="71" t="s">
        <v>552</v>
      </c>
      <c r="I1202" s="71" t="s">
        <v>209</v>
      </c>
      <c r="J1202" s="249">
        <v>0</v>
      </c>
      <c r="K1202" s="249">
        <v>25000</v>
      </c>
      <c r="L1202" s="249">
        <v>39410</v>
      </c>
      <c r="M1202" s="121">
        <v>0</v>
      </c>
    </row>
    <row r="1203" spans="1:13" ht="24">
      <c r="A1203" s="1"/>
      <c r="B1203" s="1"/>
      <c r="C1203" s="69"/>
      <c r="D1203" s="70"/>
      <c r="E1203" s="71"/>
      <c r="F1203" s="70"/>
      <c r="G1203" s="70"/>
      <c r="H1203" s="250" t="s">
        <v>210</v>
      </c>
      <c r="I1203" s="248"/>
      <c r="J1203" s="251"/>
      <c r="K1203" s="251">
        <v>25000</v>
      </c>
      <c r="L1203" s="251">
        <v>14410</v>
      </c>
      <c r="M1203" s="252">
        <v>-39410</v>
      </c>
    </row>
    <row r="1204" spans="1:13" ht="24">
      <c r="A1204" s="1"/>
      <c r="B1204" s="1"/>
      <c r="C1204" s="69" t="s">
        <v>5</v>
      </c>
      <c r="D1204" s="70" t="s">
        <v>38</v>
      </c>
      <c r="E1204" s="71" t="s">
        <v>39</v>
      </c>
      <c r="F1204" s="70"/>
      <c r="G1204" s="70" t="s">
        <v>551</v>
      </c>
      <c r="H1204" s="71" t="s">
        <v>552</v>
      </c>
      <c r="I1204" s="248" t="s">
        <v>211</v>
      </c>
      <c r="J1204" s="249"/>
      <c r="K1204" s="249">
        <v>100</v>
      </c>
      <c r="L1204" s="249">
        <v>1000</v>
      </c>
      <c r="M1204" s="121"/>
    </row>
    <row r="1205" spans="1:13" ht="24">
      <c r="A1205" s="1"/>
      <c r="B1205" s="1"/>
      <c r="C1205" s="69" t="s">
        <v>5</v>
      </c>
      <c r="D1205" s="70" t="s">
        <v>38</v>
      </c>
      <c r="E1205" s="71" t="s">
        <v>39</v>
      </c>
      <c r="F1205" s="70"/>
      <c r="G1205" s="70" t="s">
        <v>551</v>
      </c>
      <c r="H1205" s="71" t="s">
        <v>552</v>
      </c>
      <c r="I1205" s="71" t="s">
        <v>212</v>
      </c>
      <c r="J1205" s="249">
        <v>0</v>
      </c>
      <c r="K1205" s="249">
        <v>5000000</v>
      </c>
      <c r="L1205" s="249">
        <v>49813067</v>
      </c>
      <c r="M1205" s="121">
        <v>0</v>
      </c>
    </row>
    <row r="1206" spans="1:13" ht="24">
      <c r="A1206" s="1"/>
      <c r="B1206" s="1"/>
      <c r="C1206" s="69" t="s">
        <v>5</v>
      </c>
      <c r="D1206" s="70" t="s">
        <v>38</v>
      </c>
      <c r="E1206" s="71" t="s">
        <v>39</v>
      </c>
      <c r="F1206" s="70"/>
      <c r="G1206" s="70" t="s">
        <v>551</v>
      </c>
      <c r="H1206" s="71" t="s">
        <v>552</v>
      </c>
      <c r="I1206" s="71" t="s">
        <v>213</v>
      </c>
      <c r="J1206" s="249">
        <v>0</v>
      </c>
      <c r="K1206" s="249">
        <v>50000</v>
      </c>
      <c r="L1206" s="249">
        <v>49813</v>
      </c>
      <c r="M1206" s="121">
        <v>0</v>
      </c>
    </row>
    <row r="1207" spans="1:13" ht="24">
      <c r="A1207" s="1"/>
      <c r="B1207" s="1"/>
      <c r="C1207" s="69"/>
      <c r="D1207" s="70"/>
      <c r="E1207" s="71"/>
      <c r="F1207" s="70"/>
      <c r="G1207" s="70"/>
      <c r="H1207" s="250" t="s">
        <v>214</v>
      </c>
      <c r="I1207" s="248"/>
      <c r="J1207" s="251"/>
      <c r="K1207" s="251">
        <v>50000</v>
      </c>
      <c r="L1207" s="251">
        <v>-187</v>
      </c>
      <c r="M1207" s="252">
        <v>-49813</v>
      </c>
    </row>
    <row r="1208" spans="1:13" ht="24">
      <c r="A1208" s="1"/>
      <c r="B1208" s="1"/>
      <c r="C1208" s="69" t="s">
        <v>5</v>
      </c>
      <c r="D1208" s="70" t="s">
        <v>38</v>
      </c>
      <c r="E1208" s="71" t="s">
        <v>39</v>
      </c>
      <c r="F1208" s="70"/>
      <c r="G1208" s="70" t="s">
        <v>551</v>
      </c>
      <c r="H1208" s="71" t="s">
        <v>552</v>
      </c>
      <c r="I1208" s="248" t="s">
        <v>215</v>
      </c>
      <c r="J1208" s="249"/>
      <c r="K1208" s="249">
        <v>100</v>
      </c>
      <c r="L1208" s="249">
        <v>1000</v>
      </c>
      <c r="M1208" s="121"/>
    </row>
    <row r="1209" spans="1:13" ht="24">
      <c r="A1209" s="1"/>
      <c r="B1209" s="1"/>
      <c r="C1209" s="69" t="s">
        <v>5</v>
      </c>
      <c r="D1209" s="70" t="s">
        <v>38</v>
      </c>
      <c r="E1209" s="71" t="s">
        <v>39</v>
      </c>
      <c r="F1209" s="70"/>
      <c r="G1209" s="70" t="s">
        <v>551</v>
      </c>
      <c r="H1209" s="71" t="s">
        <v>552</v>
      </c>
      <c r="I1209" s="71" t="s">
        <v>216</v>
      </c>
      <c r="J1209" s="249">
        <v>0</v>
      </c>
      <c r="K1209" s="249">
        <v>4999862</v>
      </c>
      <c r="L1209" s="249">
        <v>49812929</v>
      </c>
      <c r="M1209" s="121">
        <v>0</v>
      </c>
    </row>
    <row r="1210" spans="1:13" ht="24">
      <c r="A1210" s="1"/>
      <c r="B1210" s="1"/>
      <c r="C1210" s="69" t="s">
        <v>5</v>
      </c>
      <c r="D1210" s="70" t="s">
        <v>38</v>
      </c>
      <c r="E1210" s="71" t="s">
        <v>39</v>
      </c>
      <c r="F1210" s="70"/>
      <c r="G1210" s="70" t="s">
        <v>551</v>
      </c>
      <c r="H1210" s="71" t="s">
        <v>552</v>
      </c>
      <c r="I1210" s="71" t="s">
        <v>217</v>
      </c>
      <c r="J1210" s="249">
        <v>0</v>
      </c>
      <c r="K1210" s="249">
        <v>49999</v>
      </c>
      <c r="L1210" s="249">
        <v>49813</v>
      </c>
      <c r="M1210" s="121">
        <v>0</v>
      </c>
    </row>
    <row r="1211" spans="1:13" ht="24">
      <c r="A1211" s="1"/>
      <c r="B1211" s="1"/>
      <c r="C1211" s="69"/>
      <c r="D1211" s="70"/>
      <c r="E1211" s="71"/>
      <c r="F1211" s="70"/>
      <c r="G1211" s="70"/>
      <c r="H1211" s="253" t="s">
        <v>218</v>
      </c>
      <c r="I1211" s="71"/>
      <c r="J1211" s="254"/>
      <c r="K1211" s="254">
        <v>49999</v>
      </c>
      <c r="L1211" s="254">
        <v>-186</v>
      </c>
      <c r="M1211" s="255">
        <v>-49813</v>
      </c>
    </row>
    <row r="1212" spans="1:13" ht="24">
      <c r="A1212" s="1"/>
      <c r="B1212" s="1"/>
      <c r="C1212" s="69" t="s">
        <v>5</v>
      </c>
      <c r="D1212" s="70" t="s">
        <v>38</v>
      </c>
      <c r="E1212" s="71" t="s">
        <v>39</v>
      </c>
      <c r="F1212" s="70"/>
      <c r="G1212" s="70" t="s">
        <v>812</v>
      </c>
      <c r="H1212" s="71" t="s">
        <v>813</v>
      </c>
      <c r="I1212" s="248" t="s">
        <v>207</v>
      </c>
      <c r="J1212" s="249"/>
      <c r="K1212" s="249">
        <v>500</v>
      </c>
      <c r="L1212" s="249">
        <v>0</v>
      </c>
      <c r="M1212" s="121"/>
    </row>
    <row r="1213" spans="1:13" ht="24">
      <c r="A1213" s="1"/>
      <c r="B1213" s="1"/>
      <c r="C1213" s="69" t="s">
        <v>5</v>
      </c>
      <c r="D1213" s="70" t="s">
        <v>38</v>
      </c>
      <c r="E1213" s="71" t="s">
        <v>39</v>
      </c>
      <c r="F1213" s="70"/>
      <c r="G1213" s="70" t="s">
        <v>812</v>
      </c>
      <c r="H1213" s="71" t="s">
        <v>813</v>
      </c>
      <c r="I1213" s="71" t="s">
        <v>208</v>
      </c>
      <c r="J1213" s="249">
        <v>0</v>
      </c>
      <c r="K1213" s="249">
        <v>5644900</v>
      </c>
      <c r="L1213" s="249">
        <v>0</v>
      </c>
      <c r="M1213" s="121">
        <v>0</v>
      </c>
    </row>
    <row r="1214" spans="1:13" ht="24">
      <c r="A1214" s="1"/>
      <c r="B1214" s="1"/>
      <c r="C1214" s="69" t="s">
        <v>5</v>
      </c>
      <c r="D1214" s="70" t="s">
        <v>38</v>
      </c>
      <c r="E1214" s="71" t="s">
        <v>39</v>
      </c>
      <c r="F1214" s="70"/>
      <c r="G1214" s="70" t="s">
        <v>812</v>
      </c>
      <c r="H1214" s="71" t="s">
        <v>813</v>
      </c>
      <c r="I1214" s="71" t="s">
        <v>209</v>
      </c>
      <c r="J1214" s="249">
        <v>0</v>
      </c>
      <c r="K1214" s="249">
        <v>11290</v>
      </c>
      <c r="L1214" s="249"/>
      <c r="M1214" s="121">
        <v>0</v>
      </c>
    </row>
    <row r="1215" spans="1:13" ht="24">
      <c r="A1215" s="1"/>
      <c r="B1215" s="1"/>
      <c r="C1215" s="69"/>
      <c r="D1215" s="70"/>
      <c r="E1215" s="71"/>
      <c r="F1215" s="70"/>
      <c r="G1215" s="70"/>
      <c r="H1215" s="250" t="s">
        <v>210</v>
      </c>
      <c r="I1215" s="248"/>
      <c r="J1215" s="251"/>
      <c r="K1215" s="251">
        <v>11290</v>
      </c>
      <c r="L1215" s="251"/>
      <c r="M1215" s="252"/>
    </row>
    <row r="1216" spans="1:13" ht="24">
      <c r="A1216" s="1"/>
      <c r="B1216" s="1"/>
      <c r="C1216" s="69" t="s">
        <v>5</v>
      </c>
      <c r="D1216" s="70" t="s">
        <v>38</v>
      </c>
      <c r="E1216" s="71" t="s">
        <v>39</v>
      </c>
      <c r="F1216" s="70"/>
      <c r="G1216" s="70" t="s">
        <v>812</v>
      </c>
      <c r="H1216" s="71" t="s">
        <v>813</v>
      </c>
      <c r="I1216" s="248" t="s">
        <v>211</v>
      </c>
      <c r="J1216" s="249"/>
      <c r="K1216" s="249">
        <v>500</v>
      </c>
      <c r="L1216" s="249">
        <v>0</v>
      </c>
      <c r="M1216" s="121"/>
    </row>
    <row r="1217" spans="1:13" ht="24">
      <c r="A1217" s="1"/>
      <c r="B1217" s="1"/>
      <c r="C1217" s="69" t="s">
        <v>5</v>
      </c>
      <c r="D1217" s="70" t="s">
        <v>38</v>
      </c>
      <c r="E1217" s="71" t="s">
        <v>39</v>
      </c>
      <c r="F1217" s="70"/>
      <c r="G1217" s="70" t="s">
        <v>812</v>
      </c>
      <c r="H1217" s="71" t="s">
        <v>813</v>
      </c>
      <c r="I1217" s="71" t="s">
        <v>212</v>
      </c>
      <c r="J1217" s="249">
        <v>0</v>
      </c>
      <c r="K1217" s="249">
        <v>4244900</v>
      </c>
      <c r="L1217" s="249">
        <v>0</v>
      </c>
      <c r="M1217" s="121">
        <v>0</v>
      </c>
    </row>
    <row r="1218" spans="1:13" ht="24">
      <c r="A1218" s="1"/>
      <c r="B1218" s="1"/>
      <c r="C1218" s="69" t="s">
        <v>5</v>
      </c>
      <c r="D1218" s="70" t="s">
        <v>38</v>
      </c>
      <c r="E1218" s="71" t="s">
        <v>39</v>
      </c>
      <c r="F1218" s="70"/>
      <c r="G1218" s="70" t="s">
        <v>812</v>
      </c>
      <c r="H1218" s="71" t="s">
        <v>813</v>
      </c>
      <c r="I1218" s="71" t="s">
        <v>213</v>
      </c>
      <c r="J1218" s="249">
        <v>0</v>
      </c>
      <c r="K1218" s="249">
        <v>8490</v>
      </c>
      <c r="L1218" s="249"/>
      <c r="M1218" s="121">
        <v>0</v>
      </c>
    </row>
    <row r="1219" spans="1:13" ht="24">
      <c r="A1219" s="1"/>
      <c r="B1219" s="1"/>
      <c r="C1219" s="69"/>
      <c r="D1219" s="70"/>
      <c r="E1219" s="71"/>
      <c r="F1219" s="70"/>
      <c r="G1219" s="70"/>
      <c r="H1219" s="250" t="s">
        <v>214</v>
      </c>
      <c r="I1219" s="248"/>
      <c r="J1219" s="251"/>
      <c r="K1219" s="251">
        <v>8490</v>
      </c>
      <c r="L1219" s="251"/>
      <c r="M1219" s="252"/>
    </row>
    <row r="1220" spans="1:13" ht="24">
      <c r="A1220" s="1"/>
      <c r="B1220" s="1"/>
      <c r="C1220" s="69" t="s">
        <v>5</v>
      </c>
      <c r="D1220" s="70" t="s">
        <v>38</v>
      </c>
      <c r="E1220" s="71" t="s">
        <v>39</v>
      </c>
      <c r="F1220" s="70"/>
      <c r="G1220" s="70" t="s">
        <v>812</v>
      </c>
      <c r="H1220" s="71" t="s">
        <v>813</v>
      </c>
      <c r="I1220" s="248" t="s">
        <v>215</v>
      </c>
      <c r="J1220" s="249"/>
      <c r="K1220" s="249">
        <v>500</v>
      </c>
      <c r="L1220" s="249"/>
      <c r="M1220" s="121"/>
    </row>
    <row r="1221" spans="1:13" ht="24">
      <c r="A1221" s="1"/>
      <c r="B1221" s="1"/>
      <c r="C1221" s="69" t="s">
        <v>5</v>
      </c>
      <c r="D1221" s="70" t="s">
        <v>38</v>
      </c>
      <c r="E1221" s="71" t="s">
        <v>39</v>
      </c>
      <c r="F1221" s="70"/>
      <c r="G1221" s="70" t="s">
        <v>812</v>
      </c>
      <c r="H1221" s="71" t="s">
        <v>813</v>
      </c>
      <c r="I1221" s="71" t="s">
        <v>216</v>
      </c>
      <c r="J1221" s="249">
        <v>0</v>
      </c>
      <c r="K1221" s="249">
        <v>3689802</v>
      </c>
      <c r="L1221" s="249">
        <v>0</v>
      </c>
      <c r="M1221" s="121">
        <v>0</v>
      </c>
    </row>
    <row r="1222" spans="1:13" ht="24">
      <c r="A1222" s="1"/>
      <c r="B1222" s="1"/>
      <c r="C1222" s="69" t="s">
        <v>5</v>
      </c>
      <c r="D1222" s="70" t="s">
        <v>38</v>
      </c>
      <c r="E1222" s="71" t="s">
        <v>39</v>
      </c>
      <c r="F1222" s="70"/>
      <c r="G1222" s="70" t="s">
        <v>812</v>
      </c>
      <c r="H1222" s="71" t="s">
        <v>813</v>
      </c>
      <c r="I1222" s="71" t="s">
        <v>217</v>
      </c>
      <c r="J1222" s="249">
        <v>0</v>
      </c>
      <c r="K1222" s="249">
        <v>7380</v>
      </c>
      <c r="L1222" s="249">
        <v>0</v>
      </c>
      <c r="M1222" s="121">
        <v>0</v>
      </c>
    </row>
    <row r="1223" spans="1:13" ht="24">
      <c r="A1223" s="1"/>
      <c r="B1223" s="1"/>
      <c r="C1223" s="69"/>
      <c r="D1223" s="70"/>
      <c r="E1223" s="71"/>
      <c r="F1223" s="70"/>
      <c r="G1223" s="70"/>
      <c r="H1223" s="83" t="s">
        <v>218</v>
      </c>
      <c r="I1223" s="84"/>
      <c r="J1223" s="85"/>
      <c r="K1223" s="85">
        <v>7380</v>
      </c>
      <c r="L1223" s="85">
        <v>-7380</v>
      </c>
      <c r="M1223" s="86">
        <v>0</v>
      </c>
    </row>
    <row r="1224" spans="1:13" ht="36">
      <c r="A1224" s="1"/>
      <c r="B1224" s="1"/>
      <c r="C1224" s="69" t="s">
        <v>5</v>
      </c>
      <c r="D1224" s="70" t="s">
        <v>38</v>
      </c>
      <c r="E1224" s="71" t="s">
        <v>39</v>
      </c>
      <c r="F1224" s="70"/>
      <c r="G1224" s="70" t="s">
        <v>553</v>
      </c>
      <c r="H1224" s="72" t="s">
        <v>774</v>
      </c>
      <c r="I1224" s="73" t="s">
        <v>207</v>
      </c>
      <c r="J1224" s="74"/>
      <c r="K1224" s="74"/>
      <c r="L1224" s="74">
        <v>300</v>
      </c>
      <c r="M1224" s="122">
        <v>1</v>
      </c>
    </row>
    <row r="1225" spans="1:13" ht="36">
      <c r="A1225" s="1"/>
      <c r="B1225" s="1"/>
      <c r="C1225" s="69" t="s">
        <v>5</v>
      </c>
      <c r="D1225" s="70" t="s">
        <v>38</v>
      </c>
      <c r="E1225" s="71" t="s">
        <v>39</v>
      </c>
      <c r="F1225" s="70"/>
      <c r="G1225" s="70" t="s">
        <v>553</v>
      </c>
      <c r="H1225" s="72" t="s">
        <v>774</v>
      </c>
      <c r="I1225" s="72" t="s">
        <v>208</v>
      </c>
      <c r="J1225" s="74">
        <v>0</v>
      </c>
      <c r="K1225" s="74">
        <v>0</v>
      </c>
      <c r="L1225" s="74">
        <v>70000000</v>
      </c>
      <c r="M1225" s="121">
        <v>167092928</v>
      </c>
    </row>
    <row r="1226" spans="1:13" ht="36">
      <c r="A1226" s="1"/>
      <c r="B1226" s="1"/>
      <c r="C1226" s="69" t="s">
        <v>5</v>
      </c>
      <c r="D1226" s="70" t="s">
        <v>38</v>
      </c>
      <c r="E1226" s="71" t="s">
        <v>39</v>
      </c>
      <c r="F1226" s="70"/>
      <c r="G1226" s="70" t="s">
        <v>553</v>
      </c>
      <c r="H1226" s="72" t="s">
        <v>774</v>
      </c>
      <c r="I1226" s="72" t="s">
        <v>209</v>
      </c>
      <c r="J1226" s="74">
        <v>0</v>
      </c>
      <c r="K1226" s="74">
        <v>0</v>
      </c>
      <c r="L1226" s="74">
        <v>233333</v>
      </c>
      <c r="M1226" s="77">
        <f>+M1225/M1224</f>
        <v>167092928</v>
      </c>
    </row>
    <row r="1227" spans="1:13" ht="24">
      <c r="A1227" s="1"/>
      <c r="B1227" s="1"/>
      <c r="C1227" s="69"/>
      <c r="D1227" s="70"/>
      <c r="E1227" s="71"/>
      <c r="F1227" s="70"/>
      <c r="G1227" s="70"/>
      <c r="H1227" s="78" t="s">
        <v>210</v>
      </c>
      <c r="I1227" s="79"/>
      <c r="J1227" s="80"/>
      <c r="K1227" s="80">
        <v>0</v>
      </c>
      <c r="L1227" s="80">
        <v>233333</v>
      </c>
      <c r="M1227" s="86">
        <f>M1226-L1226</f>
        <v>166859595</v>
      </c>
    </row>
    <row r="1228" spans="1:13" ht="36">
      <c r="A1228" s="1"/>
      <c r="B1228" s="1"/>
      <c r="C1228" s="69" t="s">
        <v>5</v>
      </c>
      <c r="D1228" s="70" t="s">
        <v>38</v>
      </c>
      <c r="E1228" s="71" t="s">
        <v>39</v>
      </c>
      <c r="F1228" s="70"/>
      <c r="G1228" s="70" t="s">
        <v>553</v>
      </c>
      <c r="H1228" s="72" t="s">
        <v>774</v>
      </c>
      <c r="I1228" s="73" t="s">
        <v>211</v>
      </c>
      <c r="J1228" s="74"/>
      <c r="K1228" s="74"/>
      <c r="L1228" s="74">
        <v>300</v>
      </c>
      <c r="M1228" s="122">
        <v>1</v>
      </c>
    </row>
    <row r="1229" spans="1:13" ht="36">
      <c r="A1229" s="1"/>
      <c r="B1229" s="1"/>
      <c r="C1229" s="69" t="s">
        <v>5</v>
      </c>
      <c r="D1229" s="70" t="s">
        <v>38</v>
      </c>
      <c r="E1229" s="71" t="s">
        <v>39</v>
      </c>
      <c r="F1229" s="70"/>
      <c r="G1229" s="70" t="s">
        <v>553</v>
      </c>
      <c r="H1229" s="72" t="s">
        <v>774</v>
      </c>
      <c r="I1229" s="72" t="s">
        <v>212</v>
      </c>
      <c r="J1229" s="74">
        <v>0</v>
      </c>
      <c r="K1229" s="74">
        <v>0</v>
      </c>
      <c r="L1229" s="74">
        <v>68835581</v>
      </c>
      <c r="M1229" s="121">
        <v>188454090</v>
      </c>
    </row>
    <row r="1230" spans="1:13" ht="36">
      <c r="A1230" s="1"/>
      <c r="B1230" s="1"/>
      <c r="C1230" s="69" t="s">
        <v>5</v>
      </c>
      <c r="D1230" s="70" t="s">
        <v>38</v>
      </c>
      <c r="E1230" s="71" t="s">
        <v>39</v>
      </c>
      <c r="F1230" s="70"/>
      <c r="G1230" s="70" t="s">
        <v>553</v>
      </c>
      <c r="H1230" s="72" t="s">
        <v>774</v>
      </c>
      <c r="I1230" s="72" t="s">
        <v>213</v>
      </c>
      <c r="J1230" s="74">
        <v>0</v>
      </c>
      <c r="K1230" s="74">
        <v>0</v>
      </c>
      <c r="L1230" s="74">
        <v>229452</v>
      </c>
      <c r="M1230" s="77">
        <f>+M1229/M1228</f>
        <v>188454090</v>
      </c>
    </row>
    <row r="1231" spans="1:13" ht="24">
      <c r="A1231" s="1"/>
      <c r="B1231" s="1"/>
      <c r="C1231" s="69"/>
      <c r="D1231" s="70"/>
      <c r="E1231" s="71"/>
      <c r="F1231" s="70"/>
      <c r="G1231" s="70"/>
      <c r="H1231" s="78" t="s">
        <v>214</v>
      </c>
      <c r="I1231" s="79"/>
      <c r="J1231" s="80"/>
      <c r="K1231" s="80">
        <v>0</v>
      </c>
      <c r="L1231" s="80">
        <v>229452</v>
      </c>
      <c r="M1231" s="86">
        <f>M1230-L1230</f>
        <v>188224638</v>
      </c>
    </row>
    <row r="1232" spans="1:13" ht="36">
      <c r="A1232" s="1"/>
      <c r="B1232" s="1"/>
      <c r="C1232" s="69" t="s">
        <v>5</v>
      </c>
      <c r="D1232" s="70" t="s">
        <v>38</v>
      </c>
      <c r="E1232" s="71" t="s">
        <v>39</v>
      </c>
      <c r="F1232" s="70"/>
      <c r="G1232" s="70" t="s">
        <v>553</v>
      </c>
      <c r="H1232" s="72" t="s">
        <v>774</v>
      </c>
      <c r="I1232" s="73" t="s">
        <v>215</v>
      </c>
      <c r="J1232" s="74"/>
      <c r="K1232" s="74"/>
      <c r="L1232" s="74">
        <v>300</v>
      </c>
      <c r="M1232" s="122">
        <v>1</v>
      </c>
    </row>
    <row r="1233" spans="1:13" ht="36">
      <c r="A1233" s="1"/>
      <c r="B1233" s="1"/>
      <c r="C1233" s="69" t="s">
        <v>5</v>
      </c>
      <c r="D1233" s="70" t="s">
        <v>38</v>
      </c>
      <c r="E1233" s="71" t="s">
        <v>39</v>
      </c>
      <c r="F1233" s="70"/>
      <c r="G1233" s="70" t="s">
        <v>553</v>
      </c>
      <c r="H1233" s="72" t="s">
        <v>774</v>
      </c>
      <c r="I1233" s="72" t="s">
        <v>216</v>
      </c>
      <c r="J1233" s="74">
        <v>0</v>
      </c>
      <c r="K1233" s="74">
        <v>0</v>
      </c>
      <c r="L1233" s="74">
        <v>68835581</v>
      </c>
      <c r="M1233" s="121">
        <v>188453878</v>
      </c>
    </row>
    <row r="1234" spans="1:13" ht="36">
      <c r="A1234" s="1"/>
      <c r="B1234" s="1"/>
      <c r="C1234" s="69" t="s">
        <v>5</v>
      </c>
      <c r="D1234" s="70" t="s">
        <v>38</v>
      </c>
      <c r="E1234" s="71" t="s">
        <v>39</v>
      </c>
      <c r="F1234" s="70"/>
      <c r="G1234" s="70" t="s">
        <v>553</v>
      </c>
      <c r="H1234" s="72" t="s">
        <v>774</v>
      </c>
      <c r="I1234" s="72" t="s">
        <v>217</v>
      </c>
      <c r="J1234" s="74">
        <v>0</v>
      </c>
      <c r="K1234" s="74">
        <v>0</v>
      </c>
      <c r="L1234" s="74">
        <v>229452</v>
      </c>
      <c r="M1234" s="77">
        <f>+M1233/M1232</f>
        <v>188453878</v>
      </c>
    </row>
    <row r="1235" spans="1:13" ht="24">
      <c r="A1235" s="1"/>
      <c r="B1235" s="1"/>
      <c r="C1235" s="69"/>
      <c r="D1235" s="70"/>
      <c r="E1235" s="71"/>
      <c r="F1235" s="70"/>
      <c r="G1235" s="70"/>
      <c r="H1235" s="83" t="s">
        <v>218</v>
      </c>
      <c r="I1235" s="84"/>
      <c r="J1235" s="85"/>
      <c r="K1235" s="85">
        <v>0</v>
      </c>
      <c r="L1235" s="85">
        <v>229452</v>
      </c>
      <c r="M1235" s="86">
        <f>M1234-L1234</f>
        <v>188224426</v>
      </c>
    </row>
    <row r="1236" spans="1:13" ht="24">
      <c r="A1236" s="1"/>
      <c r="B1236" s="1"/>
      <c r="C1236" s="69" t="s">
        <v>5</v>
      </c>
      <c r="D1236" s="70" t="s">
        <v>38</v>
      </c>
      <c r="E1236" s="71" t="s">
        <v>39</v>
      </c>
      <c r="F1236" s="70"/>
      <c r="G1236" s="70" t="s">
        <v>555</v>
      </c>
      <c r="H1236" s="72" t="s">
        <v>556</v>
      </c>
      <c r="I1236" s="73" t="s">
        <v>207</v>
      </c>
      <c r="J1236" s="74"/>
      <c r="K1236" s="74"/>
      <c r="L1236" s="74">
        <v>0</v>
      </c>
      <c r="M1236" s="122">
        <v>1</v>
      </c>
    </row>
    <row r="1237" spans="1:13" ht="24">
      <c r="A1237" s="1"/>
      <c r="B1237" s="1"/>
      <c r="C1237" s="69" t="s">
        <v>5</v>
      </c>
      <c r="D1237" s="70" t="s">
        <v>38</v>
      </c>
      <c r="E1237" s="71" t="s">
        <v>39</v>
      </c>
      <c r="F1237" s="70"/>
      <c r="G1237" s="70" t="s">
        <v>555</v>
      </c>
      <c r="H1237" s="72" t="s">
        <v>556</v>
      </c>
      <c r="I1237" s="72" t="s">
        <v>208</v>
      </c>
      <c r="J1237" s="74">
        <v>0</v>
      </c>
      <c r="K1237" s="74">
        <v>0</v>
      </c>
      <c r="L1237" s="74">
        <v>0</v>
      </c>
      <c r="M1237" s="121">
        <v>18885297</v>
      </c>
    </row>
    <row r="1238" spans="1:13" ht="24">
      <c r="A1238" s="1"/>
      <c r="B1238" s="1"/>
      <c r="C1238" s="69" t="s">
        <v>5</v>
      </c>
      <c r="D1238" s="70" t="s">
        <v>38</v>
      </c>
      <c r="E1238" s="71" t="s">
        <v>39</v>
      </c>
      <c r="F1238" s="70"/>
      <c r="G1238" s="70" t="s">
        <v>555</v>
      </c>
      <c r="H1238" s="72" t="s">
        <v>556</v>
      </c>
      <c r="I1238" s="72" t="s">
        <v>209</v>
      </c>
      <c r="J1238" s="74">
        <v>0</v>
      </c>
      <c r="K1238" s="74">
        <v>0</v>
      </c>
      <c r="L1238" s="74">
        <v>0</v>
      </c>
      <c r="M1238" s="123">
        <f>+M1237/M1236</f>
        <v>18885297</v>
      </c>
    </row>
    <row r="1239" spans="1:13" ht="24">
      <c r="A1239" s="1"/>
      <c r="B1239" s="1"/>
      <c r="C1239" s="69"/>
      <c r="D1239" s="70"/>
      <c r="E1239" s="71"/>
      <c r="F1239" s="70"/>
      <c r="G1239" s="70"/>
      <c r="H1239" s="78" t="s">
        <v>210</v>
      </c>
      <c r="I1239" s="79"/>
      <c r="J1239" s="80"/>
      <c r="K1239" s="80">
        <v>0</v>
      </c>
      <c r="L1239" s="80"/>
      <c r="M1239" s="86">
        <f>M1238-L1238</f>
        <v>18885297</v>
      </c>
    </row>
    <row r="1240" spans="1:13" ht="24">
      <c r="A1240" s="1"/>
      <c r="B1240" s="1"/>
      <c r="C1240" s="69" t="s">
        <v>5</v>
      </c>
      <c r="D1240" s="70" t="s">
        <v>38</v>
      </c>
      <c r="E1240" s="71" t="s">
        <v>39</v>
      </c>
      <c r="F1240" s="70"/>
      <c r="G1240" s="70" t="s">
        <v>555</v>
      </c>
      <c r="H1240" s="72" t="s">
        <v>556</v>
      </c>
      <c r="I1240" s="73" t="s">
        <v>211</v>
      </c>
      <c r="J1240" s="74"/>
      <c r="K1240" s="74"/>
      <c r="L1240" s="74">
        <v>0</v>
      </c>
      <c r="M1240" s="122">
        <v>1</v>
      </c>
    </row>
    <row r="1241" spans="1:13" ht="24">
      <c r="A1241" s="1"/>
      <c r="B1241" s="1"/>
      <c r="C1241" s="69" t="s">
        <v>5</v>
      </c>
      <c r="D1241" s="70" t="s">
        <v>38</v>
      </c>
      <c r="E1241" s="71" t="s">
        <v>39</v>
      </c>
      <c r="F1241" s="70"/>
      <c r="G1241" s="70" t="s">
        <v>555</v>
      </c>
      <c r="H1241" s="72" t="s">
        <v>556</v>
      </c>
      <c r="I1241" s="72" t="s">
        <v>212</v>
      </c>
      <c r="J1241" s="74">
        <v>0</v>
      </c>
      <c r="K1241" s="74">
        <v>0</v>
      </c>
      <c r="L1241" s="74">
        <v>12590198</v>
      </c>
      <c r="M1241" s="121">
        <v>46367868</v>
      </c>
    </row>
    <row r="1242" spans="1:13" ht="24">
      <c r="A1242" s="1"/>
      <c r="B1242" s="1"/>
      <c r="C1242" s="69" t="s">
        <v>5</v>
      </c>
      <c r="D1242" s="70" t="s">
        <v>38</v>
      </c>
      <c r="E1242" s="71" t="s">
        <v>39</v>
      </c>
      <c r="F1242" s="70"/>
      <c r="G1242" s="70" t="s">
        <v>555</v>
      </c>
      <c r="H1242" s="72" t="s">
        <v>556</v>
      </c>
      <c r="I1242" s="72" t="s">
        <v>213</v>
      </c>
      <c r="J1242" s="74">
        <v>0</v>
      </c>
      <c r="K1242" s="74">
        <v>0</v>
      </c>
      <c r="L1242" s="74">
        <v>0</v>
      </c>
      <c r="M1242" s="123">
        <f>+M1241/M1240</f>
        <v>46367868</v>
      </c>
    </row>
    <row r="1243" spans="1:13" ht="24">
      <c r="A1243" s="1"/>
      <c r="B1243" s="1"/>
      <c r="C1243" s="69"/>
      <c r="D1243" s="70"/>
      <c r="E1243" s="71"/>
      <c r="F1243" s="70"/>
      <c r="G1243" s="70"/>
      <c r="H1243" s="78" t="s">
        <v>214</v>
      </c>
      <c r="I1243" s="79"/>
      <c r="J1243" s="80"/>
      <c r="K1243" s="80">
        <v>0</v>
      </c>
      <c r="L1243" s="80">
        <v>0</v>
      </c>
      <c r="M1243" s="86">
        <f>M1242-L1242</f>
        <v>46367868</v>
      </c>
    </row>
    <row r="1244" spans="1:13" ht="24">
      <c r="A1244" s="1"/>
      <c r="B1244" s="1"/>
      <c r="C1244" s="69" t="s">
        <v>5</v>
      </c>
      <c r="D1244" s="70" t="s">
        <v>38</v>
      </c>
      <c r="E1244" s="71" t="s">
        <v>39</v>
      </c>
      <c r="F1244" s="70"/>
      <c r="G1244" s="70" t="s">
        <v>555</v>
      </c>
      <c r="H1244" s="72" t="s">
        <v>556</v>
      </c>
      <c r="I1244" s="73" t="s">
        <v>215</v>
      </c>
      <c r="J1244" s="74"/>
      <c r="K1244" s="74"/>
      <c r="L1244" s="74">
        <v>2</v>
      </c>
      <c r="M1244" s="122">
        <v>1</v>
      </c>
    </row>
    <row r="1245" spans="1:13" ht="24">
      <c r="A1245" s="1"/>
      <c r="B1245" s="1"/>
      <c r="C1245" s="69" t="s">
        <v>5</v>
      </c>
      <c r="D1245" s="70" t="s">
        <v>38</v>
      </c>
      <c r="E1245" s="71" t="s">
        <v>39</v>
      </c>
      <c r="F1245" s="70"/>
      <c r="G1245" s="70" t="s">
        <v>555</v>
      </c>
      <c r="H1245" s="72" t="s">
        <v>556</v>
      </c>
      <c r="I1245" s="72" t="s">
        <v>216</v>
      </c>
      <c r="J1245" s="74">
        <v>0</v>
      </c>
      <c r="K1245" s="74">
        <v>0</v>
      </c>
      <c r="L1245" s="74">
        <v>12590198</v>
      </c>
      <c r="M1245" s="121">
        <v>46361368</v>
      </c>
    </row>
    <row r="1246" spans="1:13" ht="24">
      <c r="A1246" s="1"/>
      <c r="B1246" s="1"/>
      <c r="C1246" s="69" t="s">
        <v>5</v>
      </c>
      <c r="D1246" s="70" t="s">
        <v>38</v>
      </c>
      <c r="E1246" s="71" t="s">
        <v>39</v>
      </c>
      <c r="F1246" s="70"/>
      <c r="G1246" s="70" t="s">
        <v>555</v>
      </c>
      <c r="H1246" s="72" t="s">
        <v>556</v>
      </c>
      <c r="I1246" s="72" t="s">
        <v>217</v>
      </c>
      <c r="J1246" s="74">
        <v>0</v>
      </c>
      <c r="K1246" s="74">
        <v>0</v>
      </c>
      <c r="L1246" s="74">
        <v>6295099</v>
      </c>
      <c r="M1246" s="123">
        <f>+M1245/M1244</f>
        <v>46361368</v>
      </c>
    </row>
    <row r="1247" spans="1:13" ht="24">
      <c r="A1247" s="1"/>
      <c r="B1247" s="1"/>
      <c r="C1247" s="69"/>
      <c r="D1247" s="70"/>
      <c r="E1247" s="71"/>
      <c r="F1247" s="70"/>
      <c r="G1247" s="70"/>
      <c r="H1247" s="83" t="s">
        <v>218</v>
      </c>
      <c r="I1247" s="84"/>
      <c r="J1247" s="85"/>
      <c r="K1247" s="85">
        <v>0</v>
      </c>
      <c r="L1247" s="85">
        <v>6295099</v>
      </c>
      <c r="M1247" s="86">
        <f>M1246-L1246</f>
        <v>40066269</v>
      </c>
    </row>
    <row r="1248" spans="1:13">
      <c r="A1248" s="1"/>
      <c r="B1248" s="1"/>
      <c r="C1248" s="69" t="s">
        <v>5</v>
      </c>
      <c r="D1248" s="70" t="s">
        <v>38</v>
      </c>
      <c r="E1248" s="71" t="s">
        <v>39</v>
      </c>
      <c r="F1248" s="70"/>
      <c r="G1248" s="70" t="s">
        <v>557</v>
      </c>
      <c r="H1248" s="72" t="s">
        <v>558</v>
      </c>
      <c r="I1248" s="73" t="s">
        <v>207</v>
      </c>
      <c r="J1248" s="74"/>
      <c r="K1248" s="74"/>
      <c r="L1248" s="74">
        <v>500</v>
      </c>
      <c r="M1248" s="122">
        <v>600</v>
      </c>
    </row>
    <row r="1249" spans="1:13">
      <c r="A1249" s="1"/>
      <c r="B1249" s="1"/>
      <c r="C1249" s="69" t="s">
        <v>5</v>
      </c>
      <c r="D1249" s="70" t="s">
        <v>38</v>
      </c>
      <c r="E1249" s="71" t="s">
        <v>39</v>
      </c>
      <c r="F1249" s="70"/>
      <c r="G1249" s="70" t="s">
        <v>557</v>
      </c>
      <c r="H1249" s="72" t="s">
        <v>558</v>
      </c>
      <c r="I1249" s="72" t="s">
        <v>208</v>
      </c>
      <c r="J1249" s="74">
        <v>0</v>
      </c>
      <c r="K1249" s="74">
        <v>0</v>
      </c>
      <c r="L1249" s="74">
        <v>12873075</v>
      </c>
      <c r="M1249" s="121">
        <v>17259206</v>
      </c>
    </row>
    <row r="1250" spans="1:13">
      <c r="A1250" s="1"/>
      <c r="B1250" s="1"/>
      <c r="C1250" s="69" t="s">
        <v>5</v>
      </c>
      <c r="D1250" s="70" t="s">
        <v>38</v>
      </c>
      <c r="E1250" s="71" t="s">
        <v>39</v>
      </c>
      <c r="F1250" s="70"/>
      <c r="G1250" s="70" t="s">
        <v>557</v>
      </c>
      <c r="H1250" s="72" t="s">
        <v>558</v>
      </c>
      <c r="I1250" s="72" t="s">
        <v>209</v>
      </c>
      <c r="J1250" s="74">
        <v>0</v>
      </c>
      <c r="K1250" s="74">
        <v>0</v>
      </c>
      <c r="L1250" s="74">
        <v>25746</v>
      </c>
      <c r="M1250" s="123">
        <f>+M1249/M1248</f>
        <v>28765.343333333334</v>
      </c>
    </row>
    <row r="1251" spans="1:13" ht="24">
      <c r="A1251" s="1"/>
      <c r="B1251" s="1"/>
      <c r="C1251" s="69"/>
      <c r="D1251" s="70"/>
      <c r="E1251" s="71"/>
      <c r="F1251" s="70"/>
      <c r="G1251" s="70"/>
      <c r="H1251" s="78" t="s">
        <v>210</v>
      </c>
      <c r="I1251" s="79"/>
      <c r="J1251" s="80"/>
      <c r="K1251" s="80">
        <v>0</v>
      </c>
      <c r="L1251" s="80">
        <v>25746</v>
      </c>
      <c r="M1251" s="86">
        <f>M1250-L1250</f>
        <v>3019.3433333333342</v>
      </c>
    </row>
    <row r="1252" spans="1:13">
      <c r="A1252" s="1"/>
      <c r="B1252" s="1"/>
      <c r="C1252" s="69" t="s">
        <v>5</v>
      </c>
      <c r="D1252" s="70" t="s">
        <v>38</v>
      </c>
      <c r="E1252" s="71" t="s">
        <v>39</v>
      </c>
      <c r="F1252" s="70"/>
      <c r="G1252" s="70" t="s">
        <v>557</v>
      </c>
      <c r="H1252" s="72" t="s">
        <v>558</v>
      </c>
      <c r="I1252" s="73" t="s">
        <v>211</v>
      </c>
      <c r="J1252" s="74"/>
      <c r="K1252" s="74"/>
      <c r="L1252" s="74">
        <v>300</v>
      </c>
      <c r="M1252" s="122">
        <v>600</v>
      </c>
    </row>
    <row r="1253" spans="1:13">
      <c r="A1253" s="1"/>
      <c r="B1253" s="1"/>
      <c r="C1253" s="69" t="s">
        <v>5</v>
      </c>
      <c r="D1253" s="70" t="s">
        <v>38</v>
      </c>
      <c r="E1253" s="71" t="s">
        <v>39</v>
      </c>
      <c r="F1253" s="70"/>
      <c r="G1253" s="70" t="s">
        <v>557</v>
      </c>
      <c r="H1253" s="72" t="s">
        <v>558</v>
      </c>
      <c r="I1253" s="72" t="s">
        <v>212</v>
      </c>
      <c r="J1253" s="74">
        <v>0</v>
      </c>
      <c r="K1253" s="74">
        <v>0</v>
      </c>
      <c r="L1253" s="74">
        <v>11506137</v>
      </c>
      <c r="M1253" s="121">
        <v>40773393</v>
      </c>
    </row>
    <row r="1254" spans="1:13">
      <c r="A1254" s="1"/>
      <c r="B1254" s="1"/>
      <c r="C1254" s="69" t="s">
        <v>5</v>
      </c>
      <c r="D1254" s="70" t="s">
        <v>38</v>
      </c>
      <c r="E1254" s="71" t="s">
        <v>39</v>
      </c>
      <c r="F1254" s="70"/>
      <c r="G1254" s="70" t="s">
        <v>557</v>
      </c>
      <c r="H1254" s="72" t="s">
        <v>558</v>
      </c>
      <c r="I1254" s="72" t="s">
        <v>213</v>
      </c>
      <c r="J1254" s="74">
        <v>0</v>
      </c>
      <c r="K1254" s="74">
        <v>0</v>
      </c>
      <c r="L1254" s="74">
        <v>38354</v>
      </c>
      <c r="M1254" s="123">
        <f>+M1253/M1252</f>
        <v>67955.654999999999</v>
      </c>
    </row>
    <row r="1255" spans="1:13" ht="24">
      <c r="A1255" s="1"/>
      <c r="B1255" s="1"/>
      <c r="C1255" s="69"/>
      <c r="D1255" s="70"/>
      <c r="E1255" s="71"/>
      <c r="F1255" s="70"/>
      <c r="G1255" s="70"/>
      <c r="H1255" s="78" t="s">
        <v>214</v>
      </c>
      <c r="I1255" s="79"/>
      <c r="J1255" s="80"/>
      <c r="K1255" s="80">
        <v>0</v>
      </c>
      <c r="L1255" s="80">
        <v>38354</v>
      </c>
      <c r="M1255" s="86">
        <f>M1254-L1254</f>
        <v>29601.654999999999</v>
      </c>
    </row>
    <row r="1256" spans="1:13">
      <c r="A1256" s="1"/>
      <c r="B1256" s="1"/>
      <c r="C1256" s="69" t="s">
        <v>5</v>
      </c>
      <c r="D1256" s="70" t="s">
        <v>38</v>
      </c>
      <c r="E1256" s="71" t="s">
        <v>39</v>
      </c>
      <c r="F1256" s="70"/>
      <c r="G1256" s="70" t="s">
        <v>557</v>
      </c>
      <c r="H1256" s="72" t="s">
        <v>558</v>
      </c>
      <c r="I1256" s="73" t="s">
        <v>215</v>
      </c>
      <c r="J1256" s="74"/>
      <c r="K1256" s="74"/>
      <c r="L1256" s="74">
        <v>300</v>
      </c>
      <c r="M1256" s="122">
        <v>600</v>
      </c>
    </row>
    <row r="1257" spans="1:13">
      <c r="A1257" s="1"/>
      <c r="B1257" s="1"/>
      <c r="C1257" s="69" t="s">
        <v>5</v>
      </c>
      <c r="D1257" s="70" t="s">
        <v>38</v>
      </c>
      <c r="E1257" s="71" t="s">
        <v>39</v>
      </c>
      <c r="F1257" s="70"/>
      <c r="G1257" s="70" t="s">
        <v>557</v>
      </c>
      <c r="H1257" s="72" t="s">
        <v>558</v>
      </c>
      <c r="I1257" s="72" t="s">
        <v>216</v>
      </c>
      <c r="J1257" s="74">
        <v>0</v>
      </c>
      <c r="K1257" s="74">
        <v>0</v>
      </c>
      <c r="L1257" s="74">
        <v>11506137</v>
      </c>
      <c r="M1257" s="121">
        <v>40773393</v>
      </c>
    </row>
    <row r="1258" spans="1:13">
      <c r="A1258" s="1"/>
      <c r="B1258" s="1"/>
      <c r="C1258" s="69" t="s">
        <v>5</v>
      </c>
      <c r="D1258" s="70" t="s">
        <v>38</v>
      </c>
      <c r="E1258" s="71" t="s">
        <v>39</v>
      </c>
      <c r="F1258" s="70"/>
      <c r="G1258" s="70" t="s">
        <v>557</v>
      </c>
      <c r="H1258" s="72" t="s">
        <v>558</v>
      </c>
      <c r="I1258" s="72" t="s">
        <v>217</v>
      </c>
      <c r="J1258" s="74">
        <v>0</v>
      </c>
      <c r="K1258" s="74">
        <v>0</v>
      </c>
      <c r="L1258" s="74">
        <v>38354</v>
      </c>
      <c r="M1258" s="123">
        <f>+M1257/M1256</f>
        <v>67955.654999999999</v>
      </c>
    </row>
    <row r="1259" spans="1:13" ht="24">
      <c r="A1259" s="1"/>
      <c r="B1259" s="1"/>
      <c r="C1259" s="69"/>
      <c r="D1259" s="70"/>
      <c r="E1259" s="71"/>
      <c r="F1259" s="70"/>
      <c r="G1259" s="70"/>
      <c r="H1259" s="83" t="s">
        <v>218</v>
      </c>
      <c r="I1259" s="84"/>
      <c r="J1259" s="85"/>
      <c r="K1259" s="85">
        <v>0</v>
      </c>
      <c r="L1259" s="85">
        <v>38354</v>
      </c>
      <c r="M1259" s="86">
        <f>M1258-L1258</f>
        <v>29601.654999999999</v>
      </c>
    </row>
    <row r="1260" spans="1:13">
      <c r="A1260" s="1"/>
      <c r="B1260" s="1"/>
      <c r="C1260" s="69" t="s">
        <v>5</v>
      </c>
      <c r="D1260" s="70" t="s">
        <v>38</v>
      </c>
      <c r="E1260" s="71" t="s">
        <v>39</v>
      </c>
      <c r="F1260" s="70"/>
      <c r="G1260" s="70" t="s">
        <v>559</v>
      </c>
      <c r="H1260" s="72" t="s">
        <v>560</v>
      </c>
      <c r="I1260" s="73" t="s">
        <v>207</v>
      </c>
      <c r="J1260" s="74"/>
      <c r="K1260" s="74"/>
      <c r="L1260" s="74">
        <v>500</v>
      </c>
      <c r="M1260" s="122">
        <v>500</v>
      </c>
    </row>
    <row r="1261" spans="1:13">
      <c r="A1261" s="1"/>
      <c r="B1261" s="1"/>
      <c r="C1261" s="69" t="s">
        <v>5</v>
      </c>
      <c r="D1261" s="70" t="s">
        <v>38</v>
      </c>
      <c r="E1261" s="71" t="s">
        <v>39</v>
      </c>
      <c r="F1261" s="70"/>
      <c r="G1261" s="70" t="s">
        <v>559</v>
      </c>
      <c r="H1261" s="72" t="s">
        <v>560</v>
      </c>
      <c r="I1261" s="72" t="s">
        <v>208</v>
      </c>
      <c r="J1261" s="74">
        <v>0</v>
      </c>
      <c r="K1261" s="74">
        <v>0</v>
      </c>
      <c r="L1261" s="74">
        <v>10000000</v>
      </c>
      <c r="M1261" s="121">
        <v>12338536</v>
      </c>
    </row>
    <row r="1262" spans="1:13">
      <c r="A1262" s="1"/>
      <c r="B1262" s="1"/>
      <c r="C1262" s="69" t="s">
        <v>5</v>
      </c>
      <c r="D1262" s="70" t="s">
        <v>38</v>
      </c>
      <c r="E1262" s="71" t="s">
        <v>39</v>
      </c>
      <c r="F1262" s="70"/>
      <c r="G1262" s="70" t="s">
        <v>559</v>
      </c>
      <c r="H1262" s="72" t="s">
        <v>560</v>
      </c>
      <c r="I1262" s="72" t="s">
        <v>209</v>
      </c>
      <c r="J1262" s="74">
        <v>0</v>
      </c>
      <c r="K1262" s="74">
        <v>0</v>
      </c>
      <c r="L1262" s="74">
        <v>20000</v>
      </c>
      <c r="M1262" s="123">
        <f>+M1261/M1260</f>
        <v>24677.072</v>
      </c>
    </row>
    <row r="1263" spans="1:13" ht="24">
      <c r="A1263" s="1"/>
      <c r="B1263" s="1"/>
      <c r="C1263" s="69"/>
      <c r="D1263" s="70"/>
      <c r="E1263" s="71"/>
      <c r="F1263" s="70"/>
      <c r="G1263" s="70"/>
      <c r="H1263" s="78" t="s">
        <v>210</v>
      </c>
      <c r="I1263" s="79"/>
      <c r="J1263" s="80"/>
      <c r="K1263" s="80">
        <v>0</v>
      </c>
      <c r="L1263" s="80">
        <v>20000</v>
      </c>
      <c r="M1263" s="86">
        <f>M1262-L1262</f>
        <v>4677.0720000000001</v>
      </c>
    </row>
    <row r="1264" spans="1:13">
      <c r="A1264" s="1"/>
      <c r="B1264" s="1"/>
      <c r="C1264" s="69" t="s">
        <v>5</v>
      </c>
      <c r="D1264" s="70" t="s">
        <v>38</v>
      </c>
      <c r="E1264" s="71" t="s">
        <v>39</v>
      </c>
      <c r="F1264" s="70"/>
      <c r="G1264" s="70" t="s">
        <v>559</v>
      </c>
      <c r="H1264" s="72" t="s">
        <v>560</v>
      </c>
      <c r="I1264" s="73" t="s">
        <v>211</v>
      </c>
      <c r="J1264" s="74"/>
      <c r="K1264" s="74"/>
      <c r="L1264" s="74">
        <v>250</v>
      </c>
      <c r="M1264" s="122">
        <v>500</v>
      </c>
    </row>
    <row r="1265" spans="1:13">
      <c r="A1265" s="1"/>
      <c r="B1265" s="1"/>
      <c r="C1265" s="69" t="s">
        <v>5</v>
      </c>
      <c r="D1265" s="70" t="s">
        <v>38</v>
      </c>
      <c r="E1265" s="71" t="s">
        <v>39</v>
      </c>
      <c r="F1265" s="70"/>
      <c r="G1265" s="70" t="s">
        <v>559</v>
      </c>
      <c r="H1265" s="72" t="s">
        <v>560</v>
      </c>
      <c r="I1265" s="72" t="s">
        <v>212</v>
      </c>
      <c r="J1265" s="74">
        <v>0</v>
      </c>
      <c r="K1265" s="74">
        <v>0</v>
      </c>
      <c r="L1265" s="74">
        <v>8225690</v>
      </c>
      <c r="M1265" s="121">
        <v>32381499</v>
      </c>
    </row>
    <row r="1266" spans="1:13">
      <c r="A1266" s="1"/>
      <c r="B1266" s="1"/>
      <c r="C1266" s="69" t="s">
        <v>5</v>
      </c>
      <c r="D1266" s="70" t="s">
        <v>38</v>
      </c>
      <c r="E1266" s="71" t="s">
        <v>39</v>
      </c>
      <c r="F1266" s="70"/>
      <c r="G1266" s="70" t="s">
        <v>559</v>
      </c>
      <c r="H1266" s="72" t="s">
        <v>560</v>
      </c>
      <c r="I1266" s="72" t="s">
        <v>213</v>
      </c>
      <c r="J1266" s="74">
        <v>0</v>
      </c>
      <c r="K1266" s="74">
        <v>0</v>
      </c>
      <c r="L1266" s="74">
        <v>32903</v>
      </c>
      <c r="M1266" s="123">
        <f>+M1265/M1264</f>
        <v>64762.998</v>
      </c>
    </row>
    <row r="1267" spans="1:13" ht="24">
      <c r="A1267" s="1"/>
      <c r="B1267" s="1"/>
      <c r="C1267" s="69"/>
      <c r="D1267" s="70"/>
      <c r="E1267" s="71"/>
      <c r="F1267" s="70"/>
      <c r="G1267" s="70"/>
      <c r="H1267" s="78" t="s">
        <v>214</v>
      </c>
      <c r="I1267" s="79"/>
      <c r="J1267" s="80"/>
      <c r="K1267" s="80">
        <v>0</v>
      </c>
      <c r="L1267" s="80">
        <v>32903</v>
      </c>
      <c r="M1267" s="86">
        <f>M1266-L1266</f>
        <v>31859.998</v>
      </c>
    </row>
    <row r="1268" spans="1:13">
      <c r="A1268" s="1"/>
      <c r="B1268" s="1"/>
      <c r="C1268" s="69" t="s">
        <v>5</v>
      </c>
      <c r="D1268" s="70" t="s">
        <v>38</v>
      </c>
      <c r="E1268" s="71" t="s">
        <v>39</v>
      </c>
      <c r="F1268" s="70"/>
      <c r="G1268" s="70" t="s">
        <v>559</v>
      </c>
      <c r="H1268" s="72" t="s">
        <v>560</v>
      </c>
      <c r="I1268" s="73" t="s">
        <v>215</v>
      </c>
      <c r="J1268" s="74"/>
      <c r="K1268" s="74"/>
      <c r="L1268" s="74">
        <v>250</v>
      </c>
      <c r="M1268" s="122">
        <v>500</v>
      </c>
    </row>
    <row r="1269" spans="1:13">
      <c r="A1269" s="1"/>
      <c r="B1269" s="1"/>
      <c r="C1269" s="69" t="s">
        <v>5</v>
      </c>
      <c r="D1269" s="70" t="s">
        <v>38</v>
      </c>
      <c r="E1269" s="71" t="s">
        <v>39</v>
      </c>
      <c r="F1269" s="70"/>
      <c r="G1269" s="70" t="s">
        <v>559</v>
      </c>
      <c r="H1269" s="72" t="s">
        <v>560</v>
      </c>
      <c r="I1269" s="72" t="s">
        <v>216</v>
      </c>
      <c r="J1269" s="74">
        <v>0</v>
      </c>
      <c r="K1269" s="74">
        <v>0</v>
      </c>
      <c r="L1269" s="74">
        <v>8225690</v>
      </c>
      <c r="M1269" s="121">
        <v>32381499</v>
      </c>
    </row>
    <row r="1270" spans="1:13">
      <c r="A1270" s="1"/>
      <c r="B1270" s="1"/>
      <c r="C1270" s="69" t="s">
        <v>5</v>
      </c>
      <c r="D1270" s="70" t="s">
        <v>38</v>
      </c>
      <c r="E1270" s="71" t="s">
        <v>39</v>
      </c>
      <c r="F1270" s="70"/>
      <c r="G1270" s="70" t="s">
        <v>559</v>
      </c>
      <c r="H1270" s="72" t="s">
        <v>560</v>
      </c>
      <c r="I1270" s="72" t="s">
        <v>217</v>
      </c>
      <c r="J1270" s="74">
        <v>0</v>
      </c>
      <c r="K1270" s="74">
        <v>0</v>
      </c>
      <c r="L1270" s="74">
        <v>32903</v>
      </c>
      <c r="M1270" s="123">
        <f>+M1269/M1268</f>
        <v>64762.998</v>
      </c>
    </row>
    <row r="1271" spans="1:13" ht="24">
      <c r="A1271" s="1"/>
      <c r="B1271" s="1"/>
      <c r="C1271" s="69"/>
      <c r="D1271" s="70"/>
      <c r="E1271" s="71"/>
      <c r="F1271" s="70"/>
      <c r="G1271" s="70"/>
      <c r="H1271" s="83" t="s">
        <v>218</v>
      </c>
      <c r="I1271" s="84"/>
      <c r="J1271" s="85"/>
      <c r="K1271" s="85">
        <v>0</v>
      </c>
      <c r="L1271" s="85">
        <v>32903</v>
      </c>
      <c r="M1271" s="86">
        <f>M1270-L1270</f>
        <v>31859.998</v>
      </c>
    </row>
    <row r="1272" spans="1:13" ht="24">
      <c r="A1272" s="1"/>
      <c r="B1272" s="1"/>
      <c r="C1272" s="69" t="s">
        <v>5</v>
      </c>
      <c r="D1272" s="70" t="s">
        <v>38</v>
      </c>
      <c r="E1272" s="71" t="s">
        <v>39</v>
      </c>
      <c r="F1272" s="70"/>
      <c r="G1272" s="70" t="s">
        <v>561</v>
      </c>
      <c r="H1272" s="72" t="s">
        <v>562</v>
      </c>
      <c r="I1272" s="73" t="s">
        <v>207</v>
      </c>
      <c r="J1272" s="74"/>
      <c r="K1272" s="74"/>
      <c r="L1272" s="74">
        <v>0</v>
      </c>
      <c r="M1272" s="122">
        <v>250</v>
      </c>
    </row>
    <row r="1273" spans="1:13" ht="24">
      <c r="A1273" s="1"/>
      <c r="B1273" s="1"/>
      <c r="C1273" s="69" t="s">
        <v>5</v>
      </c>
      <c r="D1273" s="70" t="s">
        <v>38</v>
      </c>
      <c r="E1273" s="71" t="s">
        <v>39</v>
      </c>
      <c r="F1273" s="70"/>
      <c r="G1273" s="70" t="s">
        <v>561</v>
      </c>
      <c r="H1273" s="72" t="s">
        <v>562</v>
      </c>
      <c r="I1273" s="72" t="s">
        <v>208</v>
      </c>
      <c r="J1273" s="74">
        <v>0</v>
      </c>
      <c r="K1273" s="74">
        <v>0</v>
      </c>
      <c r="L1273" s="74">
        <v>0</v>
      </c>
      <c r="M1273" s="121">
        <v>29639684</v>
      </c>
    </row>
    <row r="1274" spans="1:13" ht="24">
      <c r="A1274" s="1"/>
      <c r="B1274" s="1"/>
      <c r="C1274" s="69" t="s">
        <v>5</v>
      </c>
      <c r="D1274" s="70" t="s">
        <v>38</v>
      </c>
      <c r="E1274" s="71" t="s">
        <v>39</v>
      </c>
      <c r="F1274" s="70"/>
      <c r="G1274" s="70" t="s">
        <v>561</v>
      </c>
      <c r="H1274" s="72" t="s">
        <v>562</v>
      </c>
      <c r="I1274" s="72" t="s">
        <v>209</v>
      </c>
      <c r="J1274" s="74">
        <v>0</v>
      </c>
      <c r="K1274" s="74">
        <v>0</v>
      </c>
      <c r="L1274" s="74">
        <v>0</v>
      </c>
      <c r="M1274" s="123">
        <f>+M1273/M1272</f>
        <v>118558.736</v>
      </c>
    </row>
    <row r="1275" spans="1:13" ht="24">
      <c r="A1275" s="1"/>
      <c r="B1275" s="1"/>
      <c r="C1275" s="69"/>
      <c r="D1275" s="70"/>
      <c r="E1275" s="71"/>
      <c r="F1275" s="70"/>
      <c r="G1275" s="70"/>
      <c r="H1275" s="78" t="s">
        <v>210</v>
      </c>
      <c r="I1275" s="79"/>
      <c r="J1275" s="80"/>
      <c r="K1275" s="80">
        <v>0</v>
      </c>
      <c r="L1275" s="80">
        <v>0</v>
      </c>
      <c r="M1275" s="86">
        <f>M1274-L1274</f>
        <v>118558.736</v>
      </c>
    </row>
    <row r="1276" spans="1:13" ht="24">
      <c r="A1276" s="1"/>
      <c r="B1276" s="1"/>
      <c r="C1276" s="69" t="s">
        <v>5</v>
      </c>
      <c r="D1276" s="70" t="s">
        <v>38</v>
      </c>
      <c r="E1276" s="71" t="s">
        <v>39</v>
      </c>
      <c r="F1276" s="70"/>
      <c r="G1276" s="70" t="s">
        <v>561</v>
      </c>
      <c r="H1276" s="72" t="s">
        <v>562</v>
      </c>
      <c r="I1276" s="73" t="s">
        <v>211</v>
      </c>
      <c r="J1276" s="74"/>
      <c r="K1276" s="74"/>
      <c r="L1276" s="74">
        <v>0</v>
      </c>
      <c r="M1276" s="122">
        <v>250</v>
      </c>
    </row>
    <row r="1277" spans="1:13" ht="24">
      <c r="A1277" s="1"/>
      <c r="B1277" s="1"/>
      <c r="C1277" s="69" t="s">
        <v>5</v>
      </c>
      <c r="D1277" s="70" t="s">
        <v>38</v>
      </c>
      <c r="E1277" s="71" t="s">
        <v>39</v>
      </c>
      <c r="F1277" s="70"/>
      <c r="G1277" s="70" t="s">
        <v>561</v>
      </c>
      <c r="H1277" s="72" t="s">
        <v>562</v>
      </c>
      <c r="I1277" s="72" t="s">
        <v>212</v>
      </c>
      <c r="J1277" s="74">
        <v>0</v>
      </c>
      <c r="K1277" s="74">
        <v>0</v>
      </c>
      <c r="L1277" s="74">
        <v>19759789</v>
      </c>
      <c r="M1277" s="121">
        <v>74512668</v>
      </c>
    </row>
    <row r="1278" spans="1:13" ht="24">
      <c r="A1278" s="1"/>
      <c r="B1278" s="1"/>
      <c r="C1278" s="69" t="s">
        <v>5</v>
      </c>
      <c r="D1278" s="70" t="s">
        <v>38</v>
      </c>
      <c r="E1278" s="71" t="s">
        <v>39</v>
      </c>
      <c r="F1278" s="70"/>
      <c r="G1278" s="70" t="s">
        <v>561</v>
      </c>
      <c r="H1278" s="72" t="s">
        <v>562</v>
      </c>
      <c r="I1278" s="72" t="s">
        <v>213</v>
      </c>
      <c r="J1278" s="74">
        <v>0</v>
      </c>
      <c r="K1278" s="74">
        <v>0</v>
      </c>
      <c r="L1278" s="74">
        <v>0</v>
      </c>
      <c r="M1278" s="123">
        <f>+M1277/M1276</f>
        <v>298050.67200000002</v>
      </c>
    </row>
    <row r="1279" spans="1:13" ht="24">
      <c r="A1279" s="1"/>
      <c r="B1279" s="1"/>
      <c r="C1279" s="69"/>
      <c r="D1279" s="70"/>
      <c r="E1279" s="71"/>
      <c r="F1279" s="70"/>
      <c r="G1279" s="70"/>
      <c r="H1279" s="78" t="s">
        <v>214</v>
      </c>
      <c r="I1279" s="79"/>
      <c r="J1279" s="80"/>
      <c r="K1279" s="80">
        <v>0</v>
      </c>
      <c r="L1279" s="80">
        <v>0</v>
      </c>
      <c r="M1279" s="86">
        <f>M1278-L1278</f>
        <v>298050.67200000002</v>
      </c>
    </row>
    <row r="1280" spans="1:13" ht="24">
      <c r="A1280" s="1"/>
      <c r="B1280" s="1"/>
      <c r="C1280" s="69" t="s">
        <v>5</v>
      </c>
      <c r="D1280" s="70" t="s">
        <v>38</v>
      </c>
      <c r="E1280" s="71" t="s">
        <v>39</v>
      </c>
      <c r="F1280" s="70"/>
      <c r="G1280" s="70" t="s">
        <v>561</v>
      </c>
      <c r="H1280" s="72" t="s">
        <v>562</v>
      </c>
      <c r="I1280" s="73" t="s">
        <v>215</v>
      </c>
      <c r="J1280" s="74"/>
      <c r="K1280" s="74"/>
      <c r="L1280" s="74">
        <v>100</v>
      </c>
      <c r="M1280" s="122">
        <v>250</v>
      </c>
    </row>
    <row r="1281" spans="1:13" ht="24">
      <c r="A1281" s="1"/>
      <c r="B1281" s="1"/>
      <c r="C1281" s="69" t="s">
        <v>5</v>
      </c>
      <c r="D1281" s="70" t="s">
        <v>38</v>
      </c>
      <c r="E1281" s="71" t="s">
        <v>39</v>
      </c>
      <c r="F1281" s="70"/>
      <c r="G1281" s="70" t="s">
        <v>561</v>
      </c>
      <c r="H1281" s="72" t="s">
        <v>562</v>
      </c>
      <c r="I1281" s="72" t="s">
        <v>216</v>
      </c>
      <c r="J1281" s="74">
        <v>0</v>
      </c>
      <c r="K1281" s="74">
        <v>0</v>
      </c>
      <c r="L1281" s="74">
        <v>19759789</v>
      </c>
      <c r="M1281" s="121">
        <v>74512423</v>
      </c>
    </row>
    <row r="1282" spans="1:13" ht="24">
      <c r="A1282" s="1"/>
      <c r="B1282" s="1"/>
      <c r="C1282" s="69" t="s">
        <v>5</v>
      </c>
      <c r="D1282" s="70" t="s">
        <v>38</v>
      </c>
      <c r="E1282" s="71" t="s">
        <v>39</v>
      </c>
      <c r="F1282" s="70"/>
      <c r="G1282" s="70" t="s">
        <v>561</v>
      </c>
      <c r="H1282" s="72" t="s">
        <v>562</v>
      </c>
      <c r="I1282" s="72" t="s">
        <v>217</v>
      </c>
      <c r="J1282" s="74">
        <v>0</v>
      </c>
      <c r="K1282" s="74">
        <v>0</v>
      </c>
      <c r="L1282" s="74">
        <v>197598</v>
      </c>
      <c r="M1282" s="123">
        <f>+M1281/M1280</f>
        <v>298049.69199999998</v>
      </c>
    </row>
    <row r="1283" spans="1:13" ht="24">
      <c r="A1283" s="1"/>
      <c r="B1283" s="1"/>
      <c r="C1283" s="69"/>
      <c r="D1283" s="70"/>
      <c r="E1283" s="71"/>
      <c r="F1283" s="70"/>
      <c r="G1283" s="70"/>
      <c r="H1283" s="83" t="s">
        <v>218</v>
      </c>
      <c r="I1283" s="84"/>
      <c r="J1283" s="85"/>
      <c r="K1283" s="85">
        <v>0</v>
      </c>
      <c r="L1283" s="85">
        <v>197598</v>
      </c>
      <c r="M1283" s="86">
        <f>M1282-L1282</f>
        <v>100451.69199999998</v>
      </c>
    </row>
    <row r="1284" spans="1:13" ht="24">
      <c r="A1284" s="1"/>
      <c r="B1284" s="1"/>
      <c r="C1284" s="69" t="s">
        <v>5</v>
      </c>
      <c r="D1284" s="70" t="s">
        <v>38</v>
      </c>
      <c r="E1284" s="71" t="s">
        <v>39</v>
      </c>
      <c r="F1284" s="70"/>
      <c r="G1284" s="70" t="s">
        <v>563</v>
      </c>
      <c r="H1284" s="72" t="s">
        <v>564</v>
      </c>
      <c r="I1284" s="73" t="s">
        <v>207</v>
      </c>
      <c r="J1284" s="74"/>
      <c r="K1284" s="74"/>
      <c r="L1284" s="74">
        <v>500</v>
      </c>
      <c r="M1284" s="122">
        <v>600</v>
      </c>
    </row>
    <row r="1285" spans="1:13" ht="24">
      <c r="A1285" s="1"/>
      <c r="B1285" s="1"/>
      <c r="C1285" s="69" t="s">
        <v>5</v>
      </c>
      <c r="D1285" s="70" t="s">
        <v>38</v>
      </c>
      <c r="E1285" s="71" t="s">
        <v>39</v>
      </c>
      <c r="F1285" s="70"/>
      <c r="G1285" s="70" t="s">
        <v>563</v>
      </c>
      <c r="H1285" s="72" t="s">
        <v>564</v>
      </c>
      <c r="I1285" s="72" t="s">
        <v>208</v>
      </c>
      <c r="J1285" s="74">
        <v>0</v>
      </c>
      <c r="K1285" s="74">
        <v>0</v>
      </c>
      <c r="L1285" s="74">
        <v>10426186</v>
      </c>
      <c r="M1285" s="121">
        <v>14080261</v>
      </c>
    </row>
    <row r="1286" spans="1:13" ht="24">
      <c r="A1286" s="1"/>
      <c r="B1286" s="1"/>
      <c r="C1286" s="69" t="s">
        <v>5</v>
      </c>
      <c r="D1286" s="70" t="s">
        <v>38</v>
      </c>
      <c r="E1286" s="71" t="s">
        <v>39</v>
      </c>
      <c r="F1286" s="70"/>
      <c r="G1286" s="70" t="s">
        <v>563</v>
      </c>
      <c r="H1286" s="72" t="s">
        <v>564</v>
      </c>
      <c r="I1286" s="72" t="s">
        <v>209</v>
      </c>
      <c r="J1286" s="74">
        <v>0</v>
      </c>
      <c r="K1286" s="74">
        <v>0</v>
      </c>
      <c r="L1286" s="74">
        <v>20852</v>
      </c>
      <c r="M1286" s="123">
        <f>+M1285/M1284</f>
        <v>23467.101666666666</v>
      </c>
    </row>
    <row r="1287" spans="1:13" ht="24">
      <c r="A1287" s="1"/>
      <c r="B1287" s="1"/>
      <c r="C1287" s="69"/>
      <c r="D1287" s="70"/>
      <c r="E1287" s="71"/>
      <c r="F1287" s="70"/>
      <c r="G1287" s="70"/>
      <c r="H1287" s="78" t="s">
        <v>210</v>
      </c>
      <c r="I1287" s="79"/>
      <c r="J1287" s="80"/>
      <c r="K1287" s="80">
        <v>0</v>
      </c>
      <c r="L1287" s="80">
        <v>20852</v>
      </c>
      <c r="M1287" s="86">
        <f>M1286-L1286</f>
        <v>2615.1016666666656</v>
      </c>
    </row>
    <row r="1288" spans="1:13" ht="24">
      <c r="A1288" s="1"/>
      <c r="B1288" s="1"/>
      <c r="C1288" s="69" t="s">
        <v>5</v>
      </c>
      <c r="D1288" s="70" t="s">
        <v>38</v>
      </c>
      <c r="E1288" s="71" t="s">
        <v>39</v>
      </c>
      <c r="F1288" s="70"/>
      <c r="G1288" s="70" t="s">
        <v>563</v>
      </c>
      <c r="H1288" s="72" t="s">
        <v>564</v>
      </c>
      <c r="I1288" s="73" t="s">
        <v>211</v>
      </c>
      <c r="J1288" s="74"/>
      <c r="K1288" s="74"/>
      <c r="L1288" s="74">
        <v>600</v>
      </c>
      <c r="M1288" s="122">
        <v>600</v>
      </c>
    </row>
    <row r="1289" spans="1:13" ht="24">
      <c r="A1289" s="1"/>
      <c r="B1289" s="1"/>
      <c r="C1289" s="69" t="s">
        <v>5</v>
      </c>
      <c r="D1289" s="70" t="s">
        <v>38</v>
      </c>
      <c r="E1289" s="71" t="s">
        <v>39</v>
      </c>
      <c r="F1289" s="70"/>
      <c r="G1289" s="70" t="s">
        <v>563</v>
      </c>
      <c r="H1289" s="72" t="s">
        <v>564</v>
      </c>
      <c r="I1289" s="72" t="s">
        <v>212</v>
      </c>
      <c r="J1289" s="74">
        <v>0</v>
      </c>
      <c r="K1289" s="74">
        <v>0</v>
      </c>
      <c r="L1289" s="74">
        <v>9386841</v>
      </c>
      <c r="M1289" s="121">
        <v>14080261</v>
      </c>
    </row>
    <row r="1290" spans="1:13" ht="24">
      <c r="A1290" s="1"/>
      <c r="B1290" s="1"/>
      <c r="C1290" s="69" t="s">
        <v>5</v>
      </c>
      <c r="D1290" s="70" t="s">
        <v>38</v>
      </c>
      <c r="E1290" s="71" t="s">
        <v>39</v>
      </c>
      <c r="F1290" s="70"/>
      <c r="G1290" s="70" t="s">
        <v>563</v>
      </c>
      <c r="H1290" s="72" t="s">
        <v>564</v>
      </c>
      <c r="I1290" s="72" t="s">
        <v>213</v>
      </c>
      <c r="J1290" s="74">
        <v>0</v>
      </c>
      <c r="K1290" s="74">
        <v>0</v>
      </c>
      <c r="L1290" s="74">
        <v>15645</v>
      </c>
      <c r="M1290" s="123">
        <f>+M1289/M1288</f>
        <v>23467.101666666666</v>
      </c>
    </row>
    <row r="1291" spans="1:13" ht="24">
      <c r="A1291" s="1"/>
      <c r="B1291" s="1"/>
      <c r="C1291" s="69"/>
      <c r="D1291" s="70"/>
      <c r="E1291" s="71"/>
      <c r="F1291" s="70"/>
      <c r="G1291" s="70"/>
      <c r="H1291" s="78" t="s">
        <v>214</v>
      </c>
      <c r="I1291" s="79"/>
      <c r="J1291" s="80"/>
      <c r="K1291" s="80">
        <v>0</v>
      </c>
      <c r="L1291" s="80">
        <v>15645</v>
      </c>
      <c r="M1291" s="86">
        <f>M1290-L1290</f>
        <v>7822.1016666666656</v>
      </c>
    </row>
    <row r="1292" spans="1:13" ht="24">
      <c r="A1292" s="1"/>
      <c r="B1292" s="1"/>
      <c r="C1292" s="69" t="s">
        <v>5</v>
      </c>
      <c r="D1292" s="70" t="s">
        <v>38</v>
      </c>
      <c r="E1292" s="71" t="s">
        <v>39</v>
      </c>
      <c r="F1292" s="70"/>
      <c r="G1292" s="70" t="s">
        <v>563</v>
      </c>
      <c r="H1292" s="72" t="s">
        <v>564</v>
      </c>
      <c r="I1292" s="73" t="s">
        <v>215</v>
      </c>
      <c r="J1292" s="74"/>
      <c r="K1292" s="74"/>
      <c r="L1292" s="74">
        <v>600</v>
      </c>
      <c r="M1292" s="122">
        <v>600</v>
      </c>
    </row>
    <row r="1293" spans="1:13" ht="24">
      <c r="A1293" s="1"/>
      <c r="B1293" s="1"/>
      <c r="C1293" s="69" t="s">
        <v>5</v>
      </c>
      <c r="D1293" s="70" t="s">
        <v>38</v>
      </c>
      <c r="E1293" s="71" t="s">
        <v>39</v>
      </c>
      <c r="F1293" s="70"/>
      <c r="G1293" s="70" t="s">
        <v>563</v>
      </c>
      <c r="H1293" s="72" t="s">
        <v>564</v>
      </c>
      <c r="I1293" s="72" t="s">
        <v>216</v>
      </c>
      <c r="J1293" s="74">
        <v>0</v>
      </c>
      <c r="K1293" s="74">
        <v>0</v>
      </c>
      <c r="L1293" s="74">
        <v>9386837</v>
      </c>
      <c r="M1293" s="121">
        <v>14080261</v>
      </c>
    </row>
    <row r="1294" spans="1:13" ht="24">
      <c r="A1294" s="1"/>
      <c r="B1294" s="1"/>
      <c r="C1294" s="69" t="s">
        <v>5</v>
      </c>
      <c r="D1294" s="70" t="s">
        <v>38</v>
      </c>
      <c r="E1294" s="71" t="s">
        <v>39</v>
      </c>
      <c r="F1294" s="70"/>
      <c r="G1294" s="70" t="s">
        <v>563</v>
      </c>
      <c r="H1294" s="72" t="s">
        <v>564</v>
      </c>
      <c r="I1294" s="72" t="s">
        <v>217</v>
      </c>
      <c r="J1294" s="74">
        <v>0</v>
      </c>
      <c r="K1294" s="74">
        <v>0</v>
      </c>
      <c r="L1294" s="74">
        <v>15645</v>
      </c>
      <c r="M1294" s="123">
        <f>+M1293/M1292</f>
        <v>23467.101666666666</v>
      </c>
    </row>
    <row r="1295" spans="1:13" ht="24">
      <c r="A1295" s="1"/>
      <c r="B1295" s="1"/>
      <c r="C1295" s="69"/>
      <c r="D1295" s="70"/>
      <c r="E1295" s="71"/>
      <c r="F1295" s="70"/>
      <c r="G1295" s="70"/>
      <c r="H1295" s="83" t="s">
        <v>218</v>
      </c>
      <c r="I1295" s="84"/>
      <c r="J1295" s="85"/>
      <c r="K1295" s="85">
        <v>0</v>
      </c>
      <c r="L1295" s="85">
        <v>15645</v>
      </c>
      <c r="M1295" s="86">
        <f>M1294-L1294</f>
        <v>7822.1016666666656</v>
      </c>
    </row>
    <row r="1296" spans="1:13" ht="24">
      <c r="A1296" s="1"/>
      <c r="B1296" s="1"/>
      <c r="C1296" s="69" t="s">
        <v>5</v>
      </c>
      <c r="D1296" s="70" t="s">
        <v>38</v>
      </c>
      <c r="E1296" s="71" t="s">
        <v>39</v>
      </c>
      <c r="F1296" s="70"/>
      <c r="G1296" s="70" t="s">
        <v>565</v>
      </c>
      <c r="H1296" s="72" t="s">
        <v>566</v>
      </c>
      <c r="I1296" s="73" t="s">
        <v>207</v>
      </c>
      <c r="J1296" s="74"/>
      <c r="K1296" s="74"/>
      <c r="L1296" s="74">
        <v>500</v>
      </c>
      <c r="M1296" s="122">
        <v>1200</v>
      </c>
    </row>
    <row r="1297" spans="1:13" ht="24">
      <c r="A1297" s="1"/>
      <c r="B1297" s="1"/>
      <c r="C1297" s="69" t="s">
        <v>5</v>
      </c>
      <c r="D1297" s="70" t="s">
        <v>38</v>
      </c>
      <c r="E1297" s="71" t="s">
        <v>39</v>
      </c>
      <c r="F1297" s="70"/>
      <c r="G1297" s="70" t="s">
        <v>565</v>
      </c>
      <c r="H1297" s="72" t="s">
        <v>566</v>
      </c>
      <c r="I1297" s="72" t="s">
        <v>208</v>
      </c>
      <c r="J1297" s="74">
        <v>0</v>
      </c>
      <c r="K1297" s="74">
        <v>0</v>
      </c>
      <c r="L1297" s="74">
        <v>6379091</v>
      </c>
      <c r="M1297" s="121">
        <v>4408074</v>
      </c>
    </row>
    <row r="1298" spans="1:13" ht="24">
      <c r="A1298" s="1"/>
      <c r="B1298" s="1"/>
      <c r="C1298" s="69" t="s">
        <v>5</v>
      </c>
      <c r="D1298" s="70" t="s">
        <v>38</v>
      </c>
      <c r="E1298" s="71" t="s">
        <v>39</v>
      </c>
      <c r="F1298" s="70"/>
      <c r="G1298" s="70" t="s">
        <v>565</v>
      </c>
      <c r="H1298" s="72" t="s">
        <v>566</v>
      </c>
      <c r="I1298" s="72" t="s">
        <v>209</v>
      </c>
      <c r="J1298" s="74">
        <v>0</v>
      </c>
      <c r="K1298" s="74">
        <v>0</v>
      </c>
      <c r="L1298" s="74">
        <v>12758</v>
      </c>
      <c r="M1298" s="123">
        <f>+M1297/M1296</f>
        <v>3673.395</v>
      </c>
    </row>
    <row r="1299" spans="1:13" ht="24">
      <c r="A1299" s="1"/>
      <c r="B1299" s="1"/>
      <c r="C1299" s="69"/>
      <c r="D1299" s="70"/>
      <c r="E1299" s="71"/>
      <c r="F1299" s="70"/>
      <c r="G1299" s="70"/>
      <c r="H1299" s="78" t="s">
        <v>210</v>
      </c>
      <c r="I1299" s="79"/>
      <c r="J1299" s="80"/>
      <c r="K1299" s="80">
        <v>0</v>
      </c>
      <c r="L1299" s="80">
        <v>12758</v>
      </c>
      <c r="M1299" s="86">
        <f>M1298-L1298</f>
        <v>-9084.6049999999996</v>
      </c>
    </row>
    <row r="1300" spans="1:13" ht="24">
      <c r="A1300" s="1"/>
      <c r="B1300" s="1"/>
      <c r="C1300" s="69" t="s">
        <v>5</v>
      </c>
      <c r="D1300" s="70" t="s">
        <v>38</v>
      </c>
      <c r="E1300" s="71" t="s">
        <v>39</v>
      </c>
      <c r="F1300" s="70"/>
      <c r="G1300" s="70" t="s">
        <v>565</v>
      </c>
      <c r="H1300" s="72" t="s">
        <v>566</v>
      </c>
      <c r="I1300" s="73" t="s">
        <v>211</v>
      </c>
      <c r="J1300" s="74"/>
      <c r="K1300" s="74"/>
      <c r="L1300" s="74">
        <v>200</v>
      </c>
      <c r="M1300" s="122">
        <v>1200</v>
      </c>
    </row>
    <row r="1301" spans="1:13" ht="24">
      <c r="A1301" s="1"/>
      <c r="B1301" s="1"/>
      <c r="C1301" s="69" t="s">
        <v>5</v>
      </c>
      <c r="D1301" s="70" t="s">
        <v>38</v>
      </c>
      <c r="E1301" s="71" t="s">
        <v>39</v>
      </c>
      <c r="F1301" s="70"/>
      <c r="G1301" s="70" t="s">
        <v>565</v>
      </c>
      <c r="H1301" s="72" t="s">
        <v>566</v>
      </c>
      <c r="I1301" s="72" t="s">
        <v>212</v>
      </c>
      <c r="J1301" s="74">
        <v>0</v>
      </c>
      <c r="K1301" s="74">
        <v>0</v>
      </c>
      <c r="L1301" s="74">
        <v>2938716</v>
      </c>
      <c r="M1301" s="121">
        <v>11839864</v>
      </c>
    </row>
    <row r="1302" spans="1:13" ht="24">
      <c r="A1302" s="1"/>
      <c r="B1302" s="1"/>
      <c r="C1302" s="69" t="s">
        <v>5</v>
      </c>
      <c r="D1302" s="70" t="s">
        <v>38</v>
      </c>
      <c r="E1302" s="71" t="s">
        <v>39</v>
      </c>
      <c r="F1302" s="70"/>
      <c r="G1302" s="70" t="s">
        <v>565</v>
      </c>
      <c r="H1302" s="72" t="s">
        <v>566</v>
      </c>
      <c r="I1302" s="72" t="s">
        <v>213</v>
      </c>
      <c r="J1302" s="74">
        <v>0</v>
      </c>
      <c r="K1302" s="74">
        <v>0</v>
      </c>
      <c r="L1302" s="74">
        <v>14694</v>
      </c>
      <c r="M1302" s="123">
        <f>+M1301/M1300</f>
        <v>9866.5533333333333</v>
      </c>
    </row>
    <row r="1303" spans="1:13" ht="24">
      <c r="A1303" s="1"/>
      <c r="B1303" s="1"/>
      <c r="C1303" s="69"/>
      <c r="D1303" s="70"/>
      <c r="E1303" s="71"/>
      <c r="F1303" s="70"/>
      <c r="G1303" s="70"/>
      <c r="H1303" s="78" t="s">
        <v>214</v>
      </c>
      <c r="I1303" s="79"/>
      <c r="J1303" s="80"/>
      <c r="K1303" s="80">
        <v>0</v>
      </c>
      <c r="L1303" s="80">
        <v>14694</v>
      </c>
      <c r="M1303" s="86">
        <f>M1302-L1302</f>
        <v>-4827.4466666666667</v>
      </c>
    </row>
    <row r="1304" spans="1:13" ht="24">
      <c r="A1304" s="1"/>
      <c r="B1304" s="1"/>
      <c r="C1304" s="69" t="s">
        <v>5</v>
      </c>
      <c r="D1304" s="70" t="s">
        <v>38</v>
      </c>
      <c r="E1304" s="71" t="s">
        <v>39</v>
      </c>
      <c r="F1304" s="70"/>
      <c r="G1304" s="70" t="s">
        <v>565</v>
      </c>
      <c r="H1304" s="72" t="s">
        <v>566</v>
      </c>
      <c r="I1304" s="73" t="s">
        <v>215</v>
      </c>
      <c r="J1304" s="74"/>
      <c r="K1304" s="74"/>
      <c r="L1304" s="74">
        <v>200</v>
      </c>
      <c r="M1304" s="122">
        <v>1200</v>
      </c>
    </row>
    <row r="1305" spans="1:13" ht="24">
      <c r="A1305" s="1"/>
      <c r="B1305" s="1"/>
      <c r="C1305" s="69" t="s">
        <v>5</v>
      </c>
      <c r="D1305" s="70" t="s">
        <v>38</v>
      </c>
      <c r="E1305" s="71" t="s">
        <v>39</v>
      </c>
      <c r="F1305" s="70"/>
      <c r="G1305" s="70" t="s">
        <v>565</v>
      </c>
      <c r="H1305" s="72" t="s">
        <v>566</v>
      </c>
      <c r="I1305" s="72" t="s">
        <v>216</v>
      </c>
      <c r="J1305" s="74">
        <v>0</v>
      </c>
      <c r="K1305" s="74">
        <v>0</v>
      </c>
      <c r="L1305" s="74">
        <v>2853716</v>
      </c>
      <c r="M1305" s="121">
        <v>11839863</v>
      </c>
    </row>
    <row r="1306" spans="1:13" ht="24">
      <c r="A1306" s="1"/>
      <c r="B1306" s="1"/>
      <c r="C1306" s="69" t="s">
        <v>5</v>
      </c>
      <c r="D1306" s="70" t="s">
        <v>38</v>
      </c>
      <c r="E1306" s="71" t="s">
        <v>39</v>
      </c>
      <c r="F1306" s="70"/>
      <c r="G1306" s="70" t="s">
        <v>565</v>
      </c>
      <c r="H1306" s="72" t="s">
        <v>566</v>
      </c>
      <c r="I1306" s="72" t="s">
        <v>217</v>
      </c>
      <c r="J1306" s="74">
        <v>0</v>
      </c>
      <c r="K1306" s="74">
        <v>0</v>
      </c>
      <c r="L1306" s="74">
        <v>14269</v>
      </c>
      <c r="M1306" s="123">
        <f>+M1305/M1304</f>
        <v>9866.5524999999998</v>
      </c>
    </row>
    <row r="1307" spans="1:13" ht="24">
      <c r="A1307" s="1"/>
      <c r="B1307" s="1"/>
      <c r="C1307" s="69"/>
      <c r="D1307" s="70"/>
      <c r="E1307" s="71"/>
      <c r="F1307" s="70"/>
      <c r="G1307" s="70"/>
      <c r="H1307" s="83" t="s">
        <v>218</v>
      </c>
      <c r="I1307" s="84"/>
      <c r="J1307" s="85"/>
      <c r="K1307" s="85">
        <v>0</v>
      </c>
      <c r="L1307" s="85">
        <v>14269</v>
      </c>
      <c r="M1307" s="86">
        <f>M1306-L1306</f>
        <v>-4402.4475000000002</v>
      </c>
    </row>
    <row r="1308" spans="1:13" ht="24">
      <c r="A1308" s="1"/>
      <c r="B1308" s="1"/>
      <c r="C1308" s="69" t="s">
        <v>5</v>
      </c>
      <c r="D1308" s="70" t="s">
        <v>38</v>
      </c>
      <c r="E1308" s="71" t="s">
        <v>39</v>
      </c>
      <c r="F1308" s="70"/>
      <c r="G1308" s="70" t="s">
        <v>567</v>
      </c>
      <c r="H1308" s="72" t="s">
        <v>568</v>
      </c>
      <c r="I1308" s="73" t="s">
        <v>207</v>
      </c>
      <c r="J1308" s="74"/>
      <c r="K1308" s="74"/>
      <c r="L1308" s="74">
        <v>500</v>
      </c>
      <c r="M1308" s="122">
        <v>600</v>
      </c>
    </row>
    <row r="1309" spans="1:13" ht="24">
      <c r="A1309" s="1"/>
      <c r="B1309" s="1"/>
      <c r="C1309" s="69" t="s">
        <v>5</v>
      </c>
      <c r="D1309" s="70" t="s">
        <v>38</v>
      </c>
      <c r="E1309" s="71" t="s">
        <v>39</v>
      </c>
      <c r="F1309" s="70"/>
      <c r="G1309" s="70" t="s">
        <v>567</v>
      </c>
      <c r="H1309" s="72" t="s">
        <v>568</v>
      </c>
      <c r="I1309" s="72" t="s">
        <v>208</v>
      </c>
      <c r="J1309" s="74">
        <v>0</v>
      </c>
      <c r="K1309" s="74">
        <v>0</v>
      </c>
      <c r="L1309" s="74">
        <v>11000000</v>
      </c>
      <c r="M1309" s="121">
        <v>15455549</v>
      </c>
    </row>
    <row r="1310" spans="1:13" ht="24">
      <c r="A1310" s="1"/>
      <c r="B1310" s="1"/>
      <c r="C1310" s="69" t="s">
        <v>5</v>
      </c>
      <c r="D1310" s="70" t="s">
        <v>38</v>
      </c>
      <c r="E1310" s="71" t="s">
        <v>39</v>
      </c>
      <c r="F1310" s="70"/>
      <c r="G1310" s="70" t="s">
        <v>567</v>
      </c>
      <c r="H1310" s="72" t="s">
        <v>568</v>
      </c>
      <c r="I1310" s="72" t="s">
        <v>209</v>
      </c>
      <c r="J1310" s="74">
        <v>0</v>
      </c>
      <c r="K1310" s="74">
        <v>0</v>
      </c>
      <c r="L1310" s="74">
        <v>22000</v>
      </c>
      <c r="M1310" s="123">
        <f>+M1309/M1308</f>
        <v>25759.248333333333</v>
      </c>
    </row>
    <row r="1311" spans="1:13" ht="24">
      <c r="A1311" s="1"/>
      <c r="B1311" s="1"/>
      <c r="C1311" s="69"/>
      <c r="D1311" s="70"/>
      <c r="E1311" s="71"/>
      <c r="F1311" s="70"/>
      <c r="G1311" s="70"/>
      <c r="H1311" s="78" t="s">
        <v>210</v>
      </c>
      <c r="I1311" s="79"/>
      <c r="J1311" s="80"/>
      <c r="K1311" s="80">
        <v>0</v>
      </c>
      <c r="L1311" s="80">
        <v>22000</v>
      </c>
      <c r="M1311" s="86">
        <f>M1310-L1310</f>
        <v>3759.248333333333</v>
      </c>
    </row>
    <row r="1312" spans="1:13" ht="24">
      <c r="A1312" s="1"/>
      <c r="B1312" s="1"/>
      <c r="C1312" s="69" t="s">
        <v>5</v>
      </c>
      <c r="D1312" s="70" t="s">
        <v>38</v>
      </c>
      <c r="E1312" s="71" t="s">
        <v>39</v>
      </c>
      <c r="F1312" s="70"/>
      <c r="G1312" s="70" t="s">
        <v>567</v>
      </c>
      <c r="H1312" s="72" t="s">
        <v>568</v>
      </c>
      <c r="I1312" s="73" t="s">
        <v>211</v>
      </c>
      <c r="J1312" s="74"/>
      <c r="K1312" s="74"/>
      <c r="L1312" s="74">
        <v>200</v>
      </c>
      <c r="M1312" s="122">
        <v>600</v>
      </c>
    </row>
    <row r="1313" spans="1:13" ht="24">
      <c r="A1313" s="1"/>
      <c r="B1313" s="1"/>
      <c r="C1313" s="69" t="s">
        <v>5</v>
      </c>
      <c r="D1313" s="70" t="s">
        <v>38</v>
      </c>
      <c r="E1313" s="71" t="s">
        <v>39</v>
      </c>
      <c r="F1313" s="70"/>
      <c r="G1313" s="70" t="s">
        <v>567</v>
      </c>
      <c r="H1313" s="72" t="s">
        <v>568</v>
      </c>
      <c r="I1313" s="72" t="s">
        <v>212</v>
      </c>
      <c r="J1313" s="74">
        <v>0</v>
      </c>
      <c r="K1313" s="74">
        <v>0</v>
      </c>
      <c r="L1313" s="74">
        <v>10303699</v>
      </c>
      <c r="M1313" s="121">
        <v>24665160</v>
      </c>
    </row>
    <row r="1314" spans="1:13" ht="24">
      <c r="A1314" s="1"/>
      <c r="B1314" s="1"/>
      <c r="C1314" s="69" t="s">
        <v>5</v>
      </c>
      <c r="D1314" s="70" t="s">
        <v>38</v>
      </c>
      <c r="E1314" s="71" t="s">
        <v>39</v>
      </c>
      <c r="F1314" s="70"/>
      <c r="G1314" s="70" t="s">
        <v>567</v>
      </c>
      <c r="H1314" s="72" t="s">
        <v>568</v>
      </c>
      <c r="I1314" s="72" t="s">
        <v>213</v>
      </c>
      <c r="J1314" s="74">
        <v>0</v>
      </c>
      <c r="K1314" s="74">
        <v>0</v>
      </c>
      <c r="L1314" s="74">
        <v>51518</v>
      </c>
      <c r="M1314" s="123">
        <f>+M1313/M1312</f>
        <v>41108.6</v>
      </c>
    </row>
    <row r="1315" spans="1:13" ht="24">
      <c r="A1315" s="1"/>
      <c r="B1315" s="1"/>
      <c r="C1315" s="69"/>
      <c r="D1315" s="70"/>
      <c r="E1315" s="71"/>
      <c r="F1315" s="70"/>
      <c r="G1315" s="70"/>
      <c r="H1315" s="78" t="s">
        <v>214</v>
      </c>
      <c r="I1315" s="79"/>
      <c r="J1315" s="80"/>
      <c r="K1315" s="80">
        <v>0</v>
      </c>
      <c r="L1315" s="80">
        <v>51518</v>
      </c>
      <c r="M1315" s="86">
        <f>M1314-L1314</f>
        <v>-10409.400000000001</v>
      </c>
    </row>
    <row r="1316" spans="1:13" ht="24">
      <c r="A1316" s="1"/>
      <c r="B1316" s="1"/>
      <c r="C1316" s="69" t="s">
        <v>5</v>
      </c>
      <c r="D1316" s="70" t="s">
        <v>38</v>
      </c>
      <c r="E1316" s="71" t="s">
        <v>39</v>
      </c>
      <c r="F1316" s="70"/>
      <c r="G1316" s="70" t="s">
        <v>567</v>
      </c>
      <c r="H1316" s="72" t="s">
        <v>568</v>
      </c>
      <c r="I1316" s="73" t="s">
        <v>215</v>
      </c>
      <c r="J1316" s="74"/>
      <c r="K1316" s="74"/>
      <c r="L1316" s="74">
        <v>200</v>
      </c>
      <c r="M1316" s="122">
        <v>600</v>
      </c>
    </row>
    <row r="1317" spans="1:13" ht="24">
      <c r="A1317" s="1"/>
      <c r="B1317" s="1"/>
      <c r="C1317" s="69" t="s">
        <v>5</v>
      </c>
      <c r="D1317" s="70" t="s">
        <v>38</v>
      </c>
      <c r="E1317" s="71" t="s">
        <v>39</v>
      </c>
      <c r="F1317" s="70"/>
      <c r="G1317" s="70" t="s">
        <v>567</v>
      </c>
      <c r="H1317" s="72" t="s">
        <v>568</v>
      </c>
      <c r="I1317" s="72" t="s">
        <v>216</v>
      </c>
      <c r="J1317" s="74">
        <v>0</v>
      </c>
      <c r="K1317" s="74">
        <v>0</v>
      </c>
      <c r="L1317" s="74">
        <v>10303699</v>
      </c>
      <c r="M1317" s="121">
        <v>24665160</v>
      </c>
    </row>
    <row r="1318" spans="1:13" ht="24">
      <c r="A1318" s="1"/>
      <c r="B1318" s="1"/>
      <c r="C1318" s="69" t="s">
        <v>5</v>
      </c>
      <c r="D1318" s="70" t="s">
        <v>38</v>
      </c>
      <c r="E1318" s="71" t="s">
        <v>39</v>
      </c>
      <c r="F1318" s="70"/>
      <c r="G1318" s="70" t="s">
        <v>567</v>
      </c>
      <c r="H1318" s="72" t="s">
        <v>568</v>
      </c>
      <c r="I1318" s="72" t="s">
        <v>217</v>
      </c>
      <c r="J1318" s="74">
        <v>0</v>
      </c>
      <c r="K1318" s="74">
        <v>0</v>
      </c>
      <c r="L1318" s="74">
        <v>51518</v>
      </c>
      <c r="M1318" s="123">
        <f>+M1317/M1316</f>
        <v>41108.6</v>
      </c>
    </row>
    <row r="1319" spans="1:13" ht="24">
      <c r="A1319" s="1"/>
      <c r="B1319" s="1"/>
      <c r="C1319" s="69"/>
      <c r="D1319" s="70"/>
      <c r="E1319" s="71"/>
      <c r="F1319" s="70"/>
      <c r="G1319" s="70"/>
      <c r="H1319" s="83" t="s">
        <v>218</v>
      </c>
      <c r="I1319" s="84"/>
      <c r="J1319" s="85"/>
      <c r="K1319" s="85">
        <v>0</v>
      </c>
      <c r="L1319" s="85">
        <v>51518</v>
      </c>
      <c r="M1319" s="86">
        <f>M1318-L1318</f>
        <v>-10409.400000000001</v>
      </c>
    </row>
    <row r="1320" spans="1:13" ht="24">
      <c r="A1320" s="1"/>
      <c r="B1320" s="1"/>
      <c r="C1320" s="69" t="s">
        <v>5</v>
      </c>
      <c r="D1320" s="70" t="s">
        <v>38</v>
      </c>
      <c r="E1320" s="71" t="s">
        <v>39</v>
      </c>
      <c r="F1320" s="70"/>
      <c r="G1320" s="70" t="s">
        <v>569</v>
      </c>
      <c r="H1320" s="72" t="s">
        <v>570</v>
      </c>
      <c r="I1320" s="73" t="s">
        <v>207</v>
      </c>
      <c r="J1320" s="74"/>
      <c r="K1320" s="74"/>
      <c r="L1320" s="74">
        <v>500</v>
      </c>
      <c r="M1320" s="122">
        <v>2000</v>
      </c>
    </row>
    <row r="1321" spans="1:13" ht="24">
      <c r="A1321" s="1"/>
      <c r="B1321" s="1"/>
      <c r="C1321" s="69" t="s">
        <v>5</v>
      </c>
      <c r="D1321" s="70" t="s">
        <v>38</v>
      </c>
      <c r="E1321" s="71" t="s">
        <v>39</v>
      </c>
      <c r="F1321" s="70"/>
      <c r="G1321" s="70" t="s">
        <v>569</v>
      </c>
      <c r="H1321" s="72" t="s">
        <v>570</v>
      </c>
      <c r="I1321" s="72" t="s">
        <v>208</v>
      </c>
      <c r="J1321" s="74">
        <v>0</v>
      </c>
      <c r="K1321" s="74">
        <v>0</v>
      </c>
      <c r="L1321" s="74">
        <v>8000000</v>
      </c>
      <c r="M1321" s="121">
        <v>7650949</v>
      </c>
    </row>
    <row r="1322" spans="1:13" ht="24">
      <c r="A1322" s="1"/>
      <c r="B1322" s="1"/>
      <c r="C1322" s="69" t="s">
        <v>5</v>
      </c>
      <c r="D1322" s="70" t="s">
        <v>38</v>
      </c>
      <c r="E1322" s="71" t="s">
        <v>39</v>
      </c>
      <c r="F1322" s="70"/>
      <c r="G1322" s="70" t="s">
        <v>569</v>
      </c>
      <c r="H1322" s="72" t="s">
        <v>570</v>
      </c>
      <c r="I1322" s="72" t="s">
        <v>209</v>
      </c>
      <c r="J1322" s="74">
        <v>0</v>
      </c>
      <c r="K1322" s="74">
        <v>0</v>
      </c>
      <c r="L1322" s="74">
        <v>16000</v>
      </c>
      <c r="M1322" s="123">
        <f>+M1321/M1320</f>
        <v>3825.4744999999998</v>
      </c>
    </row>
    <row r="1323" spans="1:13" ht="24">
      <c r="A1323" s="1"/>
      <c r="B1323" s="1"/>
      <c r="C1323" s="69"/>
      <c r="D1323" s="70"/>
      <c r="E1323" s="71"/>
      <c r="F1323" s="70"/>
      <c r="G1323" s="70"/>
      <c r="H1323" s="78" t="s">
        <v>210</v>
      </c>
      <c r="I1323" s="79"/>
      <c r="J1323" s="80"/>
      <c r="K1323" s="80">
        <v>0</v>
      </c>
      <c r="L1323" s="80">
        <v>16000</v>
      </c>
      <c r="M1323" s="86">
        <f>M1322-L1322</f>
        <v>-12174.5255</v>
      </c>
    </row>
    <row r="1324" spans="1:13" ht="24">
      <c r="A1324" s="1"/>
      <c r="B1324" s="1"/>
      <c r="C1324" s="69" t="s">
        <v>5</v>
      </c>
      <c r="D1324" s="70" t="s">
        <v>38</v>
      </c>
      <c r="E1324" s="71" t="s">
        <v>39</v>
      </c>
      <c r="F1324" s="70"/>
      <c r="G1324" s="70" t="s">
        <v>569</v>
      </c>
      <c r="H1324" s="72" t="s">
        <v>570</v>
      </c>
      <c r="I1324" s="73" t="s">
        <v>211</v>
      </c>
      <c r="J1324" s="74"/>
      <c r="K1324" s="74"/>
      <c r="L1324" s="74">
        <v>500</v>
      </c>
      <c r="M1324" s="122">
        <v>2000</v>
      </c>
    </row>
    <row r="1325" spans="1:13" ht="24">
      <c r="A1325" s="1"/>
      <c r="B1325" s="1"/>
      <c r="C1325" s="69" t="s">
        <v>5</v>
      </c>
      <c r="D1325" s="70" t="s">
        <v>38</v>
      </c>
      <c r="E1325" s="71" t="s">
        <v>39</v>
      </c>
      <c r="F1325" s="70"/>
      <c r="G1325" s="70" t="s">
        <v>569</v>
      </c>
      <c r="H1325" s="72" t="s">
        <v>570</v>
      </c>
      <c r="I1325" s="72" t="s">
        <v>212</v>
      </c>
      <c r="J1325" s="74">
        <v>0</v>
      </c>
      <c r="K1325" s="74">
        <v>0</v>
      </c>
      <c r="L1325" s="74">
        <v>5100633</v>
      </c>
      <c r="M1325" s="121">
        <v>20402539</v>
      </c>
    </row>
    <row r="1326" spans="1:13" ht="24">
      <c r="A1326" s="1"/>
      <c r="B1326" s="1"/>
      <c r="C1326" s="69" t="s">
        <v>5</v>
      </c>
      <c r="D1326" s="70" t="s">
        <v>38</v>
      </c>
      <c r="E1326" s="71" t="s">
        <v>39</v>
      </c>
      <c r="F1326" s="70"/>
      <c r="G1326" s="70" t="s">
        <v>569</v>
      </c>
      <c r="H1326" s="72" t="s">
        <v>570</v>
      </c>
      <c r="I1326" s="72" t="s">
        <v>213</v>
      </c>
      <c r="J1326" s="74">
        <v>0</v>
      </c>
      <c r="K1326" s="74">
        <v>0</v>
      </c>
      <c r="L1326" s="74">
        <v>10201</v>
      </c>
      <c r="M1326" s="123">
        <f>+M1325/M1324</f>
        <v>10201.2695</v>
      </c>
    </row>
    <row r="1327" spans="1:13" ht="24">
      <c r="A1327" s="1"/>
      <c r="B1327" s="1"/>
      <c r="C1327" s="69"/>
      <c r="D1327" s="70"/>
      <c r="E1327" s="71"/>
      <c r="F1327" s="70"/>
      <c r="G1327" s="70"/>
      <c r="H1327" s="78" t="s">
        <v>214</v>
      </c>
      <c r="I1327" s="79"/>
      <c r="J1327" s="80"/>
      <c r="K1327" s="80">
        <v>0</v>
      </c>
      <c r="L1327" s="80">
        <v>10201</v>
      </c>
      <c r="M1327" s="86">
        <f>M1326-L1326</f>
        <v>0.26950000000033469</v>
      </c>
    </row>
    <row r="1328" spans="1:13" ht="24">
      <c r="A1328" s="1"/>
      <c r="B1328" s="1"/>
      <c r="C1328" s="69" t="s">
        <v>5</v>
      </c>
      <c r="D1328" s="70" t="s">
        <v>38</v>
      </c>
      <c r="E1328" s="71" t="s">
        <v>39</v>
      </c>
      <c r="F1328" s="70"/>
      <c r="G1328" s="70" t="s">
        <v>569</v>
      </c>
      <c r="H1328" s="72" t="s">
        <v>570</v>
      </c>
      <c r="I1328" s="73" t="s">
        <v>215</v>
      </c>
      <c r="J1328" s="74"/>
      <c r="K1328" s="74"/>
      <c r="L1328" s="74">
        <v>500</v>
      </c>
      <c r="M1328" s="122">
        <v>2000</v>
      </c>
    </row>
    <row r="1329" spans="1:13" ht="24">
      <c r="A1329" s="1"/>
      <c r="B1329" s="1"/>
      <c r="C1329" s="69" t="s">
        <v>5</v>
      </c>
      <c r="D1329" s="70" t="s">
        <v>38</v>
      </c>
      <c r="E1329" s="71" t="s">
        <v>39</v>
      </c>
      <c r="F1329" s="70"/>
      <c r="G1329" s="70" t="s">
        <v>569</v>
      </c>
      <c r="H1329" s="72" t="s">
        <v>570</v>
      </c>
      <c r="I1329" s="72" t="s">
        <v>216</v>
      </c>
      <c r="J1329" s="74">
        <v>0</v>
      </c>
      <c r="K1329" s="74">
        <v>0</v>
      </c>
      <c r="L1329" s="74">
        <v>5100633</v>
      </c>
      <c r="M1329" s="121">
        <v>20402518</v>
      </c>
    </row>
    <row r="1330" spans="1:13" ht="24">
      <c r="A1330" s="1"/>
      <c r="B1330" s="1"/>
      <c r="C1330" s="69" t="s">
        <v>5</v>
      </c>
      <c r="D1330" s="70" t="s">
        <v>38</v>
      </c>
      <c r="E1330" s="71" t="s">
        <v>39</v>
      </c>
      <c r="F1330" s="70"/>
      <c r="G1330" s="70" t="s">
        <v>569</v>
      </c>
      <c r="H1330" s="72" t="s">
        <v>570</v>
      </c>
      <c r="I1330" s="72" t="s">
        <v>217</v>
      </c>
      <c r="J1330" s="74">
        <v>0</v>
      </c>
      <c r="K1330" s="74">
        <v>0</v>
      </c>
      <c r="L1330" s="74">
        <v>10201</v>
      </c>
      <c r="M1330" s="123">
        <f>+M1329/M1328</f>
        <v>10201.259</v>
      </c>
    </row>
    <row r="1331" spans="1:13" ht="24">
      <c r="A1331" s="1"/>
      <c r="B1331" s="1"/>
      <c r="C1331" s="69"/>
      <c r="D1331" s="70"/>
      <c r="E1331" s="71"/>
      <c r="F1331" s="70"/>
      <c r="G1331" s="70"/>
      <c r="H1331" s="83" t="s">
        <v>218</v>
      </c>
      <c r="I1331" s="84"/>
      <c r="J1331" s="85"/>
      <c r="K1331" s="85">
        <v>0</v>
      </c>
      <c r="L1331" s="85">
        <v>10201</v>
      </c>
      <c r="M1331" s="86">
        <f>M1330-L1330</f>
        <v>0.25900000000001455</v>
      </c>
    </row>
    <row r="1332" spans="1:13" ht="48">
      <c r="A1332" s="1"/>
      <c r="B1332" s="1"/>
      <c r="C1332" s="69" t="s">
        <v>5</v>
      </c>
      <c r="D1332" s="70" t="s">
        <v>38</v>
      </c>
      <c r="E1332" s="71" t="s">
        <v>39</v>
      </c>
      <c r="F1332" s="70"/>
      <c r="G1332" s="70" t="s">
        <v>571</v>
      </c>
      <c r="H1332" s="72" t="s">
        <v>778</v>
      </c>
      <c r="I1332" s="73" t="s">
        <v>207</v>
      </c>
      <c r="J1332" s="74"/>
      <c r="K1332" s="74"/>
      <c r="L1332" s="74">
        <v>0</v>
      </c>
      <c r="M1332" s="122">
        <v>0</v>
      </c>
    </row>
    <row r="1333" spans="1:13" ht="48">
      <c r="A1333" s="1"/>
      <c r="B1333" s="1"/>
      <c r="C1333" s="69" t="s">
        <v>5</v>
      </c>
      <c r="D1333" s="70" t="s">
        <v>38</v>
      </c>
      <c r="E1333" s="71" t="s">
        <v>39</v>
      </c>
      <c r="F1333" s="70"/>
      <c r="G1333" s="70" t="s">
        <v>571</v>
      </c>
      <c r="H1333" s="72" t="s">
        <v>778</v>
      </c>
      <c r="I1333" s="72" t="s">
        <v>208</v>
      </c>
      <c r="J1333" s="74">
        <v>0</v>
      </c>
      <c r="K1333" s="74">
        <v>0</v>
      </c>
      <c r="L1333" s="74">
        <v>0</v>
      </c>
      <c r="M1333" s="121">
        <v>27000000</v>
      </c>
    </row>
    <row r="1334" spans="1:13" ht="48">
      <c r="A1334" s="1"/>
      <c r="B1334" s="1"/>
      <c r="C1334" s="69" t="s">
        <v>5</v>
      </c>
      <c r="D1334" s="70" t="s">
        <v>38</v>
      </c>
      <c r="E1334" s="71" t="s">
        <v>39</v>
      </c>
      <c r="F1334" s="70"/>
      <c r="G1334" s="70" t="s">
        <v>571</v>
      </c>
      <c r="H1334" s="72" t="s">
        <v>778</v>
      </c>
      <c r="I1334" s="72" t="s">
        <v>209</v>
      </c>
      <c r="J1334" s="74">
        <v>0</v>
      </c>
      <c r="K1334" s="74">
        <v>0</v>
      </c>
      <c r="L1334" s="74">
        <v>0</v>
      </c>
      <c r="M1334" s="123" t="e">
        <f>+M1333/M1332</f>
        <v>#DIV/0!</v>
      </c>
    </row>
    <row r="1335" spans="1:13" ht="24">
      <c r="A1335" s="1"/>
      <c r="B1335" s="1"/>
      <c r="C1335" s="69"/>
      <c r="D1335" s="70"/>
      <c r="E1335" s="71"/>
      <c r="F1335" s="70"/>
      <c r="G1335" s="70"/>
      <c r="H1335" s="78" t="s">
        <v>210</v>
      </c>
      <c r="I1335" s="79"/>
      <c r="J1335" s="80"/>
      <c r="K1335" s="80">
        <v>0</v>
      </c>
      <c r="L1335" s="80">
        <v>0</v>
      </c>
      <c r="M1335" s="86" t="e">
        <f>M1334-L1334</f>
        <v>#DIV/0!</v>
      </c>
    </row>
    <row r="1336" spans="1:13" ht="48">
      <c r="A1336" s="1"/>
      <c r="B1336" s="1"/>
      <c r="C1336" s="69" t="s">
        <v>5</v>
      </c>
      <c r="D1336" s="70" t="s">
        <v>38</v>
      </c>
      <c r="E1336" s="71" t="s">
        <v>39</v>
      </c>
      <c r="F1336" s="70"/>
      <c r="G1336" s="70" t="s">
        <v>571</v>
      </c>
      <c r="H1336" s="72" t="s">
        <v>778</v>
      </c>
      <c r="I1336" s="73" t="s">
        <v>211</v>
      </c>
      <c r="J1336" s="74"/>
      <c r="K1336" s="74"/>
      <c r="L1336" s="74">
        <v>0</v>
      </c>
      <c r="M1336" s="77">
        <v>0</v>
      </c>
    </row>
    <row r="1337" spans="1:13" ht="48">
      <c r="A1337" s="1"/>
      <c r="B1337" s="1"/>
      <c r="C1337" s="69" t="s">
        <v>5</v>
      </c>
      <c r="D1337" s="70" t="s">
        <v>38</v>
      </c>
      <c r="E1337" s="71" t="s">
        <v>39</v>
      </c>
      <c r="F1337" s="70"/>
      <c r="G1337" s="70" t="s">
        <v>571</v>
      </c>
      <c r="H1337" s="72" t="s">
        <v>778</v>
      </c>
      <c r="I1337" s="72" t="s">
        <v>212</v>
      </c>
      <c r="J1337" s="74">
        <v>0</v>
      </c>
      <c r="K1337" s="74">
        <v>0</v>
      </c>
      <c r="L1337" s="74">
        <v>0</v>
      </c>
      <c r="M1337" s="77">
        <v>0</v>
      </c>
    </row>
    <row r="1338" spans="1:13" ht="48">
      <c r="A1338" s="1"/>
      <c r="B1338" s="1"/>
      <c r="C1338" s="69" t="s">
        <v>5</v>
      </c>
      <c r="D1338" s="70" t="s">
        <v>38</v>
      </c>
      <c r="E1338" s="71" t="s">
        <v>39</v>
      </c>
      <c r="F1338" s="70"/>
      <c r="G1338" s="70" t="s">
        <v>571</v>
      </c>
      <c r="H1338" s="72" t="s">
        <v>778</v>
      </c>
      <c r="I1338" s="72" t="s">
        <v>213</v>
      </c>
      <c r="J1338" s="74">
        <v>0</v>
      </c>
      <c r="K1338" s="74">
        <v>0</v>
      </c>
      <c r="L1338" s="74">
        <v>0</v>
      </c>
      <c r="M1338" s="123" t="e">
        <f>+M1337/M1336</f>
        <v>#DIV/0!</v>
      </c>
    </row>
    <row r="1339" spans="1:13" ht="24">
      <c r="A1339" s="1"/>
      <c r="B1339" s="1"/>
      <c r="C1339" s="69"/>
      <c r="D1339" s="70"/>
      <c r="E1339" s="71"/>
      <c r="F1339" s="70"/>
      <c r="G1339" s="70"/>
      <c r="H1339" s="78" t="s">
        <v>214</v>
      </c>
      <c r="I1339" s="79"/>
      <c r="J1339" s="80"/>
      <c r="K1339" s="80">
        <v>0</v>
      </c>
      <c r="L1339" s="80">
        <v>0</v>
      </c>
      <c r="M1339" s="86" t="e">
        <f>M1338-L1338</f>
        <v>#DIV/0!</v>
      </c>
    </row>
    <row r="1340" spans="1:13" ht="48">
      <c r="A1340" s="1"/>
      <c r="B1340" s="1"/>
      <c r="C1340" s="69" t="s">
        <v>5</v>
      </c>
      <c r="D1340" s="70" t="s">
        <v>38</v>
      </c>
      <c r="E1340" s="71" t="s">
        <v>39</v>
      </c>
      <c r="F1340" s="70"/>
      <c r="G1340" s="70" t="s">
        <v>571</v>
      </c>
      <c r="H1340" s="72" t="s">
        <v>778</v>
      </c>
      <c r="I1340" s="73" t="s">
        <v>215</v>
      </c>
      <c r="J1340" s="74"/>
      <c r="K1340" s="74"/>
      <c r="L1340" s="74"/>
      <c r="M1340" s="77">
        <v>0</v>
      </c>
    </row>
    <row r="1341" spans="1:13" ht="48">
      <c r="A1341" s="1"/>
      <c r="B1341" s="1"/>
      <c r="C1341" s="69" t="s">
        <v>5</v>
      </c>
      <c r="D1341" s="70" t="s">
        <v>38</v>
      </c>
      <c r="E1341" s="71" t="s">
        <v>39</v>
      </c>
      <c r="F1341" s="70"/>
      <c r="G1341" s="70" t="s">
        <v>571</v>
      </c>
      <c r="H1341" s="72" t="s">
        <v>778</v>
      </c>
      <c r="I1341" s="72" t="s">
        <v>216</v>
      </c>
      <c r="J1341" s="74">
        <v>0</v>
      </c>
      <c r="K1341" s="74">
        <v>0</v>
      </c>
      <c r="L1341" s="74">
        <v>0</v>
      </c>
      <c r="M1341" s="77">
        <v>0</v>
      </c>
    </row>
    <row r="1342" spans="1:13" ht="48">
      <c r="A1342" s="1"/>
      <c r="B1342" s="1"/>
      <c r="C1342" s="69" t="s">
        <v>5</v>
      </c>
      <c r="D1342" s="70" t="s">
        <v>38</v>
      </c>
      <c r="E1342" s="71" t="s">
        <v>39</v>
      </c>
      <c r="F1342" s="70"/>
      <c r="G1342" s="70" t="s">
        <v>571</v>
      </c>
      <c r="H1342" s="72" t="s">
        <v>778</v>
      </c>
      <c r="I1342" s="72" t="s">
        <v>217</v>
      </c>
      <c r="J1342" s="74">
        <v>0</v>
      </c>
      <c r="K1342" s="74">
        <v>0</v>
      </c>
      <c r="L1342" s="74">
        <v>0</v>
      </c>
      <c r="M1342" s="123" t="e">
        <f>+M1341/M1340</f>
        <v>#DIV/0!</v>
      </c>
    </row>
    <row r="1343" spans="1:13" ht="24">
      <c r="A1343" s="1"/>
      <c r="B1343" s="1"/>
      <c r="C1343" s="69"/>
      <c r="D1343" s="70"/>
      <c r="E1343" s="71"/>
      <c r="F1343" s="70"/>
      <c r="G1343" s="70"/>
      <c r="H1343" s="83" t="s">
        <v>218</v>
      </c>
      <c r="I1343" s="84"/>
      <c r="J1343" s="85"/>
      <c r="K1343" s="85">
        <v>0</v>
      </c>
      <c r="L1343" s="85">
        <v>0</v>
      </c>
      <c r="M1343" s="86" t="e">
        <f>M1342-L1342</f>
        <v>#DIV/0!</v>
      </c>
    </row>
    <row r="1344" spans="1:13" ht="24">
      <c r="A1344" s="1"/>
      <c r="B1344" s="1"/>
      <c r="C1344" s="69" t="s">
        <v>5</v>
      </c>
      <c r="D1344" s="70" t="s">
        <v>38</v>
      </c>
      <c r="E1344" s="71" t="s">
        <v>39</v>
      </c>
      <c r="F1344" s="70"/>
      <c r="G1344" s="70" t="s">
        <v>573</v>
      </c>
      <c r="H1344" s="72" t="s">
        <v>574</v>
      </c>
      <c r="I1344" s="73" t="s">
        <v>207</v>
      </c>
      <c r="J1344" s="74"/>
      <c r="K1344" s="74"/>
      <c r="L1344" s="74"/>
      <c r="M1344" s="122">
        <v>1</v>
      </c>
    </row>
    <row r="1345" spans="1:13" ht="24">
      <c r="A1345" s="1"/>
      <c r="B1345" s="1"/>
      <c r="C1345" s="69" t="s">
        <v>5</v>
      </c>
      <c r="D1345" s="70" t="s">
        <v>38</v>
      </c>
      <c r="E1345" s="71" t="s">
        <v>39</v>
      </c>
      <c r="F1345" s="70"/>
      <c r="G1345" s="70" t="s">
        <v>573</v>
      </c>
      <c r="H1345" s="72" t="s">
        <v>574</v>
      </c>
      <c r="I1345" s="72" t="s">
        <v>208</v>
      </c>
      <c r="J1345" s="74">
        <v>0</v>
      </c>
      <c r="K1345" s="74">
        <v>0</v>
      </c>
      <c r="L1345" s="74">
        <v>0</v>
      </c>
      <c r="M1345" s="121">
        <v>19845000</v>
      </c>
    </row>
    <row r="1346" spans="1:13" ht="24">
      <c r="A1346" s="1"/>
      <c r="B1346" s="1"/>
      <c r="C1346" s="69" t="s">
        <v>5</v>
      </c>
      <c r="D1346" s="70" t="s">
        <v>38</v>
      </c>
      <c r="E1346" s="71" t="s">
        <v>39</v>
      </c>
      <c r="F1346" s="70"/>
      <c r="G1346" s="70" t="s">
        <v>573</v>
      </c>
      <c r="H1346" s="72" t="s">
        <v>574</v>
      </c>
      <c r="I1346" s="72" t="s">
        <v>209</v>
      </c>
      <c r="J1346" s="74">
        <v>0</v>
      </c>
      <c r="K1346" s="74">
        <v>0</v>
      </c>
      <c r="L1346" s="74">
        <v>0</v>
      </c>
      <c r="M1346" s="123">
        <f>+M1345/M1344</f>
        <v>19845000</v>
      </c>
    </row>
    <row r="1347" spans="1:13" ht="24">
      <c r="A1347" s="1"/>
      <c r="B1347" s="1"/>
      <c r="C1347" s="69"/>
      <c r="D1347" s="70"/>
      <c r="E1347" s="71"/>
      <c r="F1347" s="70"/>
      <c r="G1347" s="70"/>
      <c r="H1347" s="78" t="s">
        <v>210</v>
      </c>
      <c r="I1347" s="79"/>
      <c r="J1347" s="80"/>
      <c r="K1347" s="80">
        <v>0</v>
      </c>
      <c r="L1347" s="80">
        <v>0</v>
      </c>
      <c r="M1347" s="86">
        <f>M1346-L1346</f>
        <v>19845000</v>
      </c>
    </row>
    <row r="1348" spans="1:13" ht="24">
      <c r="A1348" s="1"/>
      <c r="B1348" s="1"/>
      <c r="C1348" s="69" t="s">
        <v>5</v>
      </c>
      <c r="D1348" s="70" t="s">
        <v>38</v>
      </c>
      <c r="E1348" s="71" t="s">
        <v>39</v>
      </c>
      <c r="F1348" s="70"/>
      <c r="G1348" s="70" t="s">
        <v>573</v>
      </c>
      <c r="H1348" s="72" t="s">
        <v>574</v>
      </c>
      <c r="I1348" s="73" t="s">
        <v>211</v>
      </c>
      <c r="J1348" s="74"/>
      <c r="K1348" s="74"/>
      <c r="L1348" s="74"/>
      <c r="M1348" s="122">
        <v>1</v>
      </c>
    </row>
    <row r="1349" spans="1:13" ht="24">
      <c r="A1349" s="1"/>
      <c r="B1349" s="1"/>
      <c r="C1349" s="69" t="s">
        <v>5</v>
      </c>
      <c r="D1349" s="70" t="s">
        <v>38</v>
      </c>
      <c r="E1349" s="71" t="s">
        <v>39</v>
      </c>
      <c r="F1349" s="70"/>
      <c r="G1349" s="70" t="s">
        <v>573</v>
      </c>
      <c r="H1349" s="72" t="s">
        <v>574</v>
      </c>
      <c r="I1349" s="72" t="s">
        <v>212</v>
      </c>
      <c r="J1349" s="74">
        <v>0</v>
      </c>
      <c r="K1349" s="74">
        <v>0</v>
      </c>
      <c r="L1349" s="74">
        <v>0</v>
      </c>
      <c r="M1349" s="121">
        <v>19845000</v>
      </c>
    </row>
    <row r="1350" spans="1:13" ht="24">
      <c r="A1350" s="1"/>
      <c r="B1350" s="1"/>
      <c r="C1350" s="69" t="s">
        <v>5</v>
      </c>
      <c r="D1350" s="70" t="s">
        <v>38</v>
      </c>
      <c r="E1350" s="71" t="s">
        <v>39</v>
      </c>
      <c r="F1350" s="70"/>
      <c r="G1350" s="70" t="s">
        <v>573</v>
      </c>
      <c r="H1350" s="72" t="s">
        <v>574</v>
      </c>
      <c r="I1350" s="72" t="s">
        <v>213</v>
      </c>
      <c r="J1350" s="74">
        <v>0</v>
      </c>
      <c r="K1350" s="74">
        <v>0</v>
      </c>
      <c r="L1350" s="74">
        <v>0</v>
      </c>
      <c r="M1350" s="123">
        <f>+M1349/M1348</f>
        <v>19845000</v>
      </c>
    </row>
    <row r="1351" spans="1:13" ht="24">
      <c r="A1351" s="1"/>
      <c r="B1351" s="1"/>
      <c r="C1351" s="69"/>
      <c r="D1351" s="70"/>
      <c r="E1351" s="71"/>
      <c r="F1351" s="70"/>
      <c r="G1351" s="70"/>
      <c r="H1351" s="78" t="s">
        <v>214</v>
      </c>
      <c r="I1351" s="79"/>
      <c r="J1351" s="80"/>
      <c r="K1351" s="80">
        <v>0</v>
      </c>
      <c r="L1351" s="80">
        <v>0</v>
      </c>
      <c r="M1351" s="86">
        <f>M1350-L1350</f>
        <v>19845000</v>
      </c>
    </row>
    <row r="1352" spans="1:13" ht="24">
      <c r="A1352" s="1"/>
      <c r="B1352" s="1"/>
      <c r="C1352" s="69" t="s">
        <v>5</v>
      </c>
      <c r="D1352" s="70" t="s">
        <v>38</v>
      </c>
      <c r="E1352" s="71" t="s">
        <v>39</v>
      </c>
      <c r="F1352" s="70"/>
      <c r="G1352" s="70" t="s">
        <v>573</v>
      </c>
      <c r="H1352" s="72" t="s">
        <v>574</v>
      </c>
      <c r="I1352" s="73" t="s">
        <v>215</v>
      </c>
      <c r="J1352" s="74"/>
      <c r="K1352" s="74"/>
      <c r="L1352" s="74"/>
      <c r="M1352" s="77">
        <v>0</v>
      </c>
    </row>
    <row r="1353" spans="1:13" ht="24">
      <c r="A1353" s="1"/>
      <c r="B1353" s="1"/>
      <c r="C1353" s="69" t="s">
        <v>5</v>
      </c>
      <c r="D1353" s="70" t="s">
        <v>38</v>
      </c>
      <c r="E1353" s="71" t="s">
        <v>39</v>
      </c>
      <c r="F1353" s="70"/>
      <c r="G1353" s="70" t="s">
        <v>573</v>
      </c>
      <c r="H1353" s="72" t="s">
        <v>574</v>
      </c>
      <c r="I1353" s="72" t="s">
        <v>216</v>
      </c>
      <c r="J1353" s="74">
        <v>0</v>
      </c>
      <c r="K1353" s="74">
        <v>0</v>
      </c>
      <c r="L1353" s="74">
        <v>0</v>
      </c>
      <c r="M1353" s="77">
        <v>19840751</v>
      </c>
    </row>
    <row r="1354" spans="1:13" ht="24">
      <c r="A1354" s="1"/>
      <c r="B1354" s="1"/>
      <c r="C1354" s="69" t="s">
        <v>5</v>
      </c>
      <c r="D1354" s="70" t="s">
        <v>38</v>
      </c>
      <c r="E1354" s="71" t="s">
        <v>39</v>
      </c>
      <c r="F1354" s="70"/>
      <c r="G1354" s="70" t="s">
        <v>573</v>
      </c>
      <c r="H1354" s="72" t="s">
        <v>574</v>
      </c>
      <c r="I1354" s="72" t="s">
        <v>217</v>
      </c>
      <c r="J1354" s="74">
        <v>0</v>
      </c>
      <c r="K1354" s="74">
        <v>0</v>
      </c>
      <c r="L1354" s="74">
        <v>0</v>
      </c>
      <c r="M1354" s="123" t="e">
        <f>+M1353/M1352</f>
        <v>#DIV/0!</v>
      </c>
    </row>
    <row r="1355" spans="1:13" ht="24">
      <c r="A1355" s="1"/>
      <c r="B1355" s="1"/>
      <c r="C1355" s="69"/>
      <c r="D1355" s="70"/>
      <c r="E1355" s="71"/>
      <c r="F1355" s="70"/>
      <c r="G1355" s="70"/>
      <c r="H1355" s="83" t="s">
        <v>218</v>
      </c>
      <c r="I1355" s="84"/>
      <c r="J1355" s="85"/>
      <c r="K1355" s="85">
        <v>0</v>
      </c>
      <c r="L1355" s="85">
        <v>0</v>
      </c>
      <c r="M1355" s="86" t="e">
        <f>M1354-L1354</f>
        <v>#DIV/0!</v>
      </c>
    </row>
    <row r="1356" spans="1:13" ht="24">
      <c r="A1356" s="1"/>
      <c r="B1356" s="1"/>
      <c r="C1356" s="69" t="s">
        <v>5</v>
      </c>
      <c r="D1356" s="70" t="s">
        <v>38</v>
      </c>
      <c r="E1356" s="71" t="s">
        <v>39</v>
      </c>
      <c r="F1356" s="70"/>
      <c r="G1356" s="70" t="s">
        <v>575</v>
      </c>
      <c r="H1356" s="72" t="s">
        <v>576</v>
      </c>
      <c r="I1356" s="73" t="s">
        <v>207</v>
      </c>
      <c r="J1356" s="74"/>
      <c r="K1356" s="74"/>
      <c r="L1356" s="74"/>
      <c r="M1356" s="122">
        <v>1000</v>
      </c>
    </row>
    <row r="1357" spans="1:13" ht="24">
      <c r="A1357" s="1"/>
      <c r="B1357" s="1"/>
      <c r="C1357" s="69" t="s">
        <v>5</v>
      </c>
      <c r="D1357" s="70" t="s">
        <v>38</v>
      </c>
      <c r="E1357" s="71" t="s">
        <v>39</v>
      </c>
      <c r="F1357" s="70"/>
      <c r="G1357" s="70" t="s">
        <v>575</v>
      </c>
      <c r="H1357" s="72" t="s">
        <v>576</v>
      </c>
      <c r="I1357" s="72" t="s">
        <v>208</v>
      </c>
      <c r="J1357" s="74">
        <v>0</v>
      </c>
      <c r="K1357" s="74">
        <v>0</v>
      </c>
      <c r="L1357" s="74">
        <v>0</v>
      </c>
      <c r="M1357" s="121">
        <v>36981528</v>
      </c>
    </row>
    <row r="1358" spans="1:13" ht="24">
      <c r="A1358" s="1"/>
      <c r="B1358" s="1"/>
      <c r="C1358" s="69" t="s">
        <v>5</v>
      </c>
      <c r="D1358" s="70" t="s">
        <v>38</v>
      </c>
      <c r="E1358" s="71" t="s">
        <v>39</v>
      </c>
      <c r="F1358" s="70"/>
      <c r="G1358" s="70" t="s">
        <v>575</v>
      </c>
      <c r="H1358" s="72" t="s">
        <v>576</v>
      </c>
      <c r="I1358" s="72" t="s">
        <v>209</v>
      </c>
      <c r="J1358" s="74">
        <v>0</v>
      </c>
      <c r="K1358" s="74">
        <v>0</v>
      </c>
      <c r="L1358" s="74">
        <v>0</v>
      </c>
      <c r="M1358" s="123">
        <f>+M1357/M1356</f>
        <v>36981.527999999998</v>
      </c>
    </row>
    <row r="1359" spans="1:13" ht="24">
      <c r="A1359" s="1"/>
      <c r="B1359" s="1"/>
      <c r="C1359" s="69"/>
      <c r="D1359" s="70"/>
      <c r="E1359" s="71"/>
      <c r="F1359" s="70"/>
      <c r="G1359" s="70"/>
      <c r="H1359" s="78" t="s">
        <v>210</v>
      </c>
      <c r="I1359" s="79"/>
      <c r="J1359" s="80"/>
      <c r="K1359" s="80">
        <v>0</v>
      </c>
      <c r="L1359" s="80">
        <v>0</v>
      </c>
      <c r="M1359" s="86">
        <f>M1358-L1358</f>
        <v>36981.527999999998</v>
      </c>
    </row>
    <row r="1360" spans="1:13" ht="24">
      <c r="A1360" s="1"/>
      <c r="B1360" s="1"/>
      <c r="C1360" s="69" t="s">
        <v>5</v>
      </c>
      <c r="D1360" s="70" t="s">
        <v>38</v>
      </c>
      <c r="E1360" s="71" t="s">
        <v>39</v>
      </c>
      <c r="F1360" s="70"/>
      <c r="G1360" s="70" t="s">
        <v>575</v>
      </c>
      <c r="H1360" s="72" t="s">
        <v>576</v>
      </c>
      <c r="I1360" s="73" t="s">
        <v>211</v>
      </c>
      <c r="J1360" s="74"/>
      <c r="K1360" s="74"/>
      <c r="L1360" s="74"/>
      <c r="M1360" s="122">
        <v>1000</v>
      </c>
    </row>
    <row r="1361" spans="1:13" ht="24">
      <c r="A1361" s="1"/>
      <c r="B1361" s="1"/>
      <c r="C1361" s="69" t="s">
        <v>5</v>
      </c>
      <c r="D1361" s="70" t="s">
        <v>38</v>
      </c>
      <c r="E1361" s="71" t="s">
        <v>39</v>
      </c>
      <c r="F1361" s="70"/>
      <c r="G1361" s="70" t="s">
        <v>575</v>
      </c>
      <c r="H1361" s="72" t="s">
        <v>576</v>
      </c>
      <c r="I1361" s="72" t="s">
        <v>212</v>
      </c>
      <c r="J1361" s="74">
        <v>0</v>
      </c>
      <c r="K1361" s="74">
        <v>0</v>
      </c>
      <c r="L1361" s="74">
        <v>10340000</v>
      </c>
      <c r="M1361" s="121">
        <v>74019232</v>
      </c>
    </row>
    <row r="1362" spans="1:13" ht="24">
      <c r="A1362" s="1"/>
      <c r="B1362" s="1"/>
      <c r="C1362" s="69" t="s">
        <v>5</v>
      </c>
      <c r="D1362" s="70" t="s">
        <v>38</v>
      </c>
      <c r="E1362" s="71" t="s">
        <v>39</v>
      </c>
      <c r="F1362" s="70"/>
      <c r="G1362" s="70" t="s">
        <v>575</v>
      </c>
      <c r="H1362" s="72" t="s">
        <v>576</v>
      </c>
      <c r="I1362" s="72" t="s">
        <v>213</v>
      </c>
      <c r="J1362" s="74">
        <v>0</v>
      </c>
      <c r="K1362" s="74">
        <v>0</v>
      </c>
      <c r="L1362" s="74">
        <v>10340000</v>
      </c>
      <c r="M1362" s="123">
        <f>+M1361/M1360</f>
        <v>74019.232000000004</v>
      </c>
    </row>
    <row r="1363" spans="1:13" ht="24">
      <c r="A1363" s="1"/>
      <c r="B1363" s="1"/>
      <c r="C1363" s="69"/>
      <c r="D1363" s="70"/>
      <c r="E1363" s="71"/>
      <c r="F1363" s="70"/>
      <c r="G1363" s="70"/>
      <c r="H1363" s="78" t="s">
        <v>214</v>
      </c>
      <c r="I1363" s="79"/>
      <c r="J1363" s="80"/>
      <c r="K1363" s="80">
        <v>0</v>
      </c>
      <c r="L1363" s="80">
        <v>10340000</v>
      </c>
      <c r="M1363" s="86">
        <f>M1362-L1362</f>
        <v>-10265980.767999999</v>
      </c>
    </row>
    <row r="1364" spans="1:13" ht="24">
      <c r="A1364" s="1"/>
      <c r="B1364" s="1"/>
      <c r="C1364" s="69" t="s">
        <v>5</v>
      </c>
      <c r="D1364" s="70" t="s">
        <v>38</v>
      </c>
      <c r="E1364" s="71" t="s">
        <v>39</v>
      </c>
      <c r="F1364" s="70"/>
      <c r="G1364" s="70" t="s">
        <v>575</v>
      </c>
      <c r="H1364" s="72" t="s">
        <v>576</v>
      </c>
      <c r="I1364" s="73" t="s">
        <v>215</v>
      </c>
      <c r="J1364" s="74"/>
      <c r="K1364" s="74"/>
      <c r="L1364" s="74"/>
      <c r="M1364" s="122">
        <v>1000</v>
      </c>
    </row>
    <row r="1365" spans="1:13" ht="24">
      <c r="A1365" s="1"/>
      <c r="B1365" s="1"/>
      <c r="C1365" s="69" t="s">
        <v>5</v>
      </c>
      <c r="D1365" s="70" t="s">
        <v>38</v>
      </c>
      <c r="E1365" s="71" t="s">
        <v>39</v>
      </c>
      <c r="F1365" s="70"/>
      <c r="G1365" s="70" t="s">
        <v>575</v>
      </c>
      <c r="H1365" s="72" t="s">
        <v>576</v>
      </c>
      <c r="I1365" s="72" t="s">
        <v>216</v>
      </c>
      <c r="J1365" s="74">
        <v>0</v>
      </c>
      <c r="K1365" s="74">
        <v>0</v>
      </c>
      <c r="L1365" s="74">
        <v>10321600</v>
      </c>
      <c r="M1365" s="121">
        <v>74019232</v>
      </c>
    </row>
    <row r="1366" spans="1:13" ht="24">
      <c r="A1366" s="1"/>
      <c r="B1366" s="1"/>
      <c r="C1366" s="69" t="s">
        <v>5</v>
      </c>
      <c r="D1366" s="70" t="s">
        <v>38</v>
      </c>
      <c r="E1366" s="71" t="s">
        <v>39</v>
      </c>
      <c r="F1366" s="70"/>
      <c r="G1366" s="70" t="s">
        <v>575</v>
      </c>
      <c r="H1366" s="72" t="s">
        <v>576</v>
      </c>
      <c r="I1366" s="72" t="s">
        <v>217</v>
      </c>
      <c r="J1366" s="74">
        <v>0</v>
      </c>
      <c r="K1366" s="74">
        <v>0</v>
      </c>
      <c r="L1366" s="74">
        <v>10321600</v>
      </c>
      <c r="M1366" s="123">
        <f>+M1365/M1364</f>
        <v>74019.232000000004</v>
      </c>
    </row>
    <row r="1367" spans="1:13" ht="24">
      <c r="A1367" s="1"/>
      <c r="B1367" s="1"/>
      <c r="C1367" s="69"/>
      <c r="D1367" s="70"/>
      <c r="E1367" s="71"/>
      <c r="F1367" s="70"/>
      <c r="G1367" s="70"/>
      <c r="H1367" s="83" t="s">
        <v>218</v>
      </c>
      <c r="I1367" s="84"/>
      <c r="J1367" s="85"/>
      <c r="K1367" s="85">
        <v>0</v>
      </c>
      <c r="L1367" s="85">
        <v>10321600</v>
      </c>
      <c r="M1367" s="86">
        <f>M1366-L1366</f>
        <v>-10247580.767999999</v>
      </c>
    </row>
    <row r="1368" spans="1:13" ht="24">
      <c r="A1368" s="1"/>
      <c r="B1368" s="1"/>
      <c r="C1368" s="69" t="s">
        <v>5</v>
      </c>
      <c r="D1368" s="70" t="s">
        <v>38</v>
      </c>
      <c r="E1368" s="71" t="s">
        <v>39</v>
      </c>
      <c r="F1368" s="70"/>
      <c r="G1368" s="70" t="s">
        <v>577</v>
      </c>
      <c r="H1368" s="72" t="s">
        <v>578</v>
      </c>
      <c r="I1368" s="73" t="s">
        <v>207</v>
      </c>
      <c r="J1368" s="74"/>
      <c r="K1368" s="74"/>
      <c r="L1368" s="74"/>
      <c r="M1368" s="122">
        <v>300</v>
      </c>
    </row>
    <row r="1369" spans="1:13" ht="24">
      <c r="A1369" s="1"/>
      <c r="B1369" s="1"/>
      <c r="C1369" s="69" t="s">
        <v>5</v>
      </c>
      <c r="D1369" s="70" t="s">
        <v>38</v>
      </c>
      <c r="E1369" s="71" t="s">
        <v>39</v>
      </c>
      <c r="F1369" s="70"/>
      <c r="G1369" s="70" t="s">
        <v>577</v>
      </c>
      <c r="H1369" s="72" t="s">
        <v>578</v>
      </c>
      <c r="I1369" s="72" t="s">
        <v>208</v>
      </c>
      <c r="J1369" s="74">
        <v>0</v>
      </c>
      <c r="K1369" s="74">
        <v>0</v>
      </c>
      <c r="L1369" s="74">
        <v>0</v>
      </c>
      <c r="M1369" s="121">
        <v>8188033</v>
      </c>
    </row>
    <row r="1370" spans="1:13" ht="24">
      <c r="A1370" s="1"/>
      <c r="B1370" s="1"/>
      <c r="C1370" s="69" t="s">
        <v>5</v>
      </c>
      <c r="D1370" s="70" t="s">
        <v>38</v>
      </c>
      <c r="E1370" s="71" t="s">
        <v>39</v>
      </c>
      <c r="F1370" s="70"/>
      <c r="G1370" s="70" t="s">
        <v>577</v>
      </c>
      <c r="H1370" s="72" t="s">
        <v>578</v>
      </c>
      <c r="I1370" s="72" t="s">
        <v>209</v>
      </c>
      <c r="J1370" s="74">
        <v>0</v>
      </c>
      <c r="K1370" s="74">
        <v>0</v>
      </c>
      <c r="L1370" s="74">
        <v>0</v>
      </c>
      <c r="M1370" s="123">
        <f>+M1369/M1368</f>
        <v>27293.443333333333</v>
      </c>
    </row>
    <row r="1371" spans="1:13" ht="24">
      <c r="A1371" s="1"/>
      <c r="B1371" s="1"/>
      <c r="C1371" s="69"/>
      <c r="D1371" s="70"/>
      <c r="E1371" s="71"/>
      <c r="F1371" s="70"/>
      <c r="G1371" s="70"/>
      <c r="H1371" s="78" t="s">
        <v>210</v>
      </c>
      <c r="I1371" s="79"/>
      <c r="J1371" s="80"/>
      <c r="K1371" s="80">
        <v>0</v>
      </c>
      <c r="L1371" s="80">
        <v>0</v>
      </c>
      <c r="M1371" s="86">
        <f>M1370-L1370</f>
        <v>27293.443333333333</v>
      </c>
    </row>
    <row r="1372" spans="1:13" ht="24">
      <c r="A1372" s="1"/>
      <c r="B1372" s="1"/>
      <c r="C1372" s="69" t="s">
        <v>5</v>
      </c>
      <c r="D1372" s="70" t="s">
        <v>38</v>
      </c>
      <c r="E1372" s="71" t="s">
        <v>39</v>
      </c>
      <c r="F1372" s="70"/>
      <c r="G1372" s="70" t="s">
        <v>577</v>
      </c>
      <c r="H1372" s="72" t="s">
        <v>578</v>
      </c>
      <c r="I1372" s="73" t="s">
        <v>211</v>
      </c>
      <c r="J1372" s="74"/>
      <c r="K1372" s="74"/>
      <c r="L1372" s="74"/>
      <c r="M1372" s="122">
        <v>300</v>
      </c>
    </row>
    <row r="1373" spans="1:13" ht="24">
      <c r="A1373" s="1"/>
      <c r="B1373" s="1"/>
      <c r="C1373" s="69" t="s">
        <v>5</v>
      </c>
      <c r="D1373" s="70" t="s">
        <v>38</v>
      </c>
      <c r="E1373" s="71" t="s">
        <v>39</v>
      </c>
      <c r="F1373" s="70"/>
      <c r="G1373" s="70" t="s">
        <v>577</v>
      </c>
      <c r="H1373" s="72" t="s">
        <v>578</v>
      </c>
      <c r="I1373" s="72" t="s">
        <v>212</v>
      </c>
      <c r="J1373" s="74">
        <v>0</v>
      </c>
      <c r="K1373" s="74">
        <v>0</v>
      </c>
      <c r="L1373" s="74">
        <v>0</v>
      </c>
      <c r="M1373" s="121">
        <v>8188033</v>
      </c>
    </row>
    <row r="1374" spans="1:13" ht="24">
      <c r="A1374" s="1"/>
      <c r="B1374" s="1"/>
      <c r="C1374" s="69" t="s">
        <v>5</v>
      </c>
      <c r="D1374" s="70" t="s">
        <v>38</v>
      </c>
      <c r="E1374" s="71" t="s">
        <v>39</v>
      </c>
      <c r="F1374" s="70"/>
      <c r="G1374" s="70" t="s">
        <v>577</v>
      </c>
      <c r="H1374" s="72" t="s">
        <v>578</v>
      </c>
      <c r="I1374" s="72" t="s">
        <v>213</v>
      </c>
      <c r="J1374" s="74">
        <v>0</v>
      </c>
      <c r="K1374" s="74">
        <v>0</v>
      </c>
      <c r="L1374" s="74">
        <v>0</v>
      </c>
      <c r="M1374" s="123">
        <f>+M1373/M1372</f>
        <v>27293.443333333333</v>
      </c>
    </row>
    <row r="1375" spans="1:13" ht="24">
      <c r="A1375" s="1"/>
      <c r="B1375" s="1"/>
      <c r="C1375" s="69"/>
      <c r="D1375" s="70"/>
      <c r="E1375" s="71"/>
      <c r="F1375" s="70"/>
      <c r="G1375" s="70"/>
      <c r="H1375" s="78" t="s">
        <v>214</v>
      </c>
      <c r="I1375" s="79"/>
      <c r="J1375" s="80"/>
      <c r="K1375" s="80">
        <v>0</v>
      </c>
      <c r="L1375" s="80">
        <v>0</v>
      </c>
      <c r="M1375" s="86">
        <f>M1374-L1374</f>
        <v>27293.443333333333</v>
      </c>
    </row>
    <row r="1376" spans="1:13" ht="24">
      <c r="A1376" s="1"/>
      <c r="B1376" s="1"/>
      <c r="C1376" s="69" t="s">
        <v>5</v>
      </c>
      <c r="D1376" s="70" t="s">
        <v>38</v>
      </c>
      <c r="E1376" s="71" t="s">
        <v>39</v>
      </c>
      <c r="F1376" s="70"/>
      <c r="G1376" s="70" t="s">
        <v>577</v>
      </c>
      <c r="H1376" s="72" t="s">
        <v>578</v>
      </c>
      <c r="I1376" s="73" t="s">
        <v>215</v>
      </c>
      <c r="J1376" s="74"/>
      <c r="K1376" s="74"/>
      <c r="L1376" s="74"/>
      <c r="M1376" s="77">
        <v>0</v>
      </c>
    </row>
    <row r="1377" spans="1:13" ht="24">
      <c r="A1377" s="1"/>
      <c r="B1377" s="1"/>
      <c r="C1377" s="69" t="s">
        <v>5</v>
      </c>
      <c r="D1377" s="70" t="s">
        <v>38</v>
      </c>
      <c r="E1377" s="71" t="s">
        <v>39</v>
      </c>
      <c r="F1377" s="70"/>
      <c r="G1377" s="70" t="s">
        <v>577</v>
      </c>
      <c r="H1377" s="72" t="s">
        <v>578</v>
      </c>
      <c r="I1377" s="72" t="s">
        <v>216</v>
      </c>
      <c r="J1377" s="74">
        <v>0</v>
      </c>
      <c r="K1377" s="74">
        <v>0</v>
      </c>
      <c r="L1377" s="74">
        <v>0</v>
      </c>
      <c r="M1377" s="77">
        <v>8109321</v>
      </c>
    </row>
    <row r="1378" spans="1:13" ht="24">
      <c r="A1378" s="1"/>
      <c r="B1378" s="1"/>
      <c r="C1378" s="69" t="s">
        <v>5</v>
      </c>
      <c r="D1378" s="70" t="s">
        <v>38</v>
      </c>
      <c r="E1378" s="71" t="s">
        <v>39</v>
      </c>
      <c r="F1378" s="70"/>
      <c r="G1378" s="70" t="s">
        <v>577</v>
      </c>
      <c r="H1378" s="72" t="s">
        <v>578</v>
      </c>
      <c r="I1378" s="72" t="s">
        <v>217</v>
      </c>
      <c r="J1378" s="74">
        <v>0</v>
      </c>
      <c r="K1378" s="74">
        <v>0</v>
      </c>
      <c r="L1378" s="74">
        <v>0</v>
      </c>
      <c r="M1378" s="123" t="e">
        <f>+M1377/M1376</f>
        <v>#DIV/0!</v>
      </c>
    </row>
    <row r="1379" spans="1:13" ht="24">
      <c r="A1379" s="1"/>
      <c r="B1379" s="1"/>
      <c r="C1379" s="69"/>
      <c r="D1379" s="70"/>
      <c r="E1379" s="71"/>
      <c r="F1379" s="70"/>
      <c r="G1379" s="70"/>
      <c r="H1379" s="83" t="s">
        <v>218</v>
      </c>
      <c r="I1379" s="84"/>
      <c r="J1379" s="85"/>
      <c r="K1379" s="85">
        <v>0</v>
      </c>
      <c r="L1379" s="85">
        <v>0</v>
      </c>
      <c r="M1379" s="86" t="e">
        <f>M1378-L1378</f>
        <v>#DIV/0!</v>
      </c>
    </row>
    <row r="1380" spans="1:13" ht="24">
      <c r="A1380" s="1"/>
      <c r="B1380" s="1"/>
      <c r="C1380" s="69" t="s">
        <v>5</v>
      </c>
      <c r="D1380" s="70" t="s">
        <v>38</v>
      </c>
      <c r="E1380" s="71" t="s">
        <v>39</v>
      </c>
      <c r="F1380" s="70"/>
      <c r="G1380" s="70" t="s">
        <v>579</v>
      </c>
      <c r="H1380" s="72" t="s">
        <v>580</v>
      </c>
      <c r="I1380" s="73" t="s">
        <v>207</v>
      </c>
      <c r="J1380" s="74"/>
      <c r="K1380" s="74"/>
      <c r="L1380" s="74"/>
      <c r="M1380" s="122">
        <v>1500</v>
      </c>
    </row>
    <row r="1381" spans="1:13" ht="24">
      <c r="A1381" s="1"/>
      <c r="B1381" s="1"/>
      <c r="C1381" s="69" t="s">
        <v>5</v>
      </c>
      <c r="D1381" s="70" t="s">
        <v>38</v>
      </c>
      <c r="E1381" s="71" t="s">
        <v>39</v>
      </c>
      <c r="F1381" s="70"/>
      <c r="G1381" s="70" t="s">
        <v>579</v>
      </c>
      <c r="H1381" s="72" t="s">
        <v>580</v>
      </c>
      <c r="I1381" s="72" t="s">
        <v>208</v>
      </c>
      <c r="J1381" s="74">
        <v>0</v>
      </c>
      <c r="K1381" s="74">
        <v>0</v>
      </c>
      <c r="L1381" s="74">
        <v>0</v>
      </c>
      <c r="M1381" s="121">
        <v>50000000</v>
      </c>
    </row>
    <row r="1382" spans="1:13" ht="24">
      <c r="A1382" s="1"/>
      <c r="B1382" s="1"/>
      <c r="C1382" s="69" t="s">
        <v>5</v>
      </c>
      <c r="D1382" s="70" t="s">
        <v>38</v>
      </c>
      <c r="E1382" s="71" t="s">
        <v>39</v>
      </c>
      <c r="F1382" s="70"/>
      <c r="G1382" s="70" t="s">
        <v>579</v>
      </c>
      <c r="H1382" s="72" t="s">
        <v>580</v>
      </c>
      <c r="I1382" s="72" t="s">
        <v>209</v>
      </c>
      <c r="J1382" s="74">
        <v>0</v>
      </c>
      <c r="K1382" s="74">
        <v>0</v>
      </c>
      <c r="L1382" s="74">
        <v>0</v>
      </c>
      <c r="M1382" s="123">
        <f>+M1381/M1380</f>
        <v>33333.333333333336</v>
      </c>
    </row>
    <row r="1383" spans="1:13" ht="24">
      <c r="A1383" s="1"/>
      <c r="B1383" s="1"/>
      <c r="C1383" s="69"/>
      <c r="D1383" s="70"/>
      <c r="E1383" s="71"/>
      <c r="F1383" s="70"/>
      <c r="G1383" s="70"/>
      <c r="H1383" s="78" t="s">
        <v>210</v>
      </c>
      <c r="I1383" s="79"/>
      <c r="J1383" s="80"/>
      <c r="K1383" s="80">
        <v>0</v>
      </c>
      <c r="L1383" s="80">
        <v>0</v>
      </c>
      <c r="M1383" s="86">
        <f>M1382-L1382</f>
        <v>33333.333333333336</v>
      </c>
    </row>
    <row r="1384" spans="1:13" ht="24">
      <c r="A1384" s="1"/>
      <c r="B1384" s="1"/>
      <c r="C1384" s="69" t="s">
        <v>5</v>
      </c>
      <c r="D1384" s="70" t="s">
        <v>38</v>
      </c>
      <c r="E1384" s="71" t="s">
        <v>39</v>
      </c>
      <c r="F1384" s="70"/>
      <c r="G1384" s="70" t="s">
        <v>579</v>
      </c>
      <c r="H1384" s="72" t="s">
        <v>580</v>
      </c>
      <c r="I1384" s="73" t="s">
        <v>211</v>
      </c>
      <c r="J1384" s="74"/>
      <c r="K1384" s="74"/>
      <c r="L1384" s="74"/>
      <c r="M1384" s="122">
        <v>1500</v>
      </c>
    </row>
    <row r="1385" spans="1:13" ht="24">
      <c r="A1385" s="1"/>
      <c r="B1385" s="1"/>
      <c r="C1385" s="69" t="s">
        <v>5</v>
      </c>
      <c r="D1385" s="70" t="s">
        <v>38</v>
      </c>
      <c r="E1385" s="71" t="s">
        <v>39</v>
      </c>
      <c r="F1385" s="70"/>
      <c r="G1385" s="70" t="s">
        <v>579</v>
      </c>
      <c r="H1385" s="72" t="s">
        <v>580</v>
      </c>
      <c r="I1385" s="72" t="s">
        <v>212</v>
      </c>
      <c r="J1385" s="74">
        <v>0</v>
      </c>
      <c r="K1385" s="74">
        <v>0</v>
      </c>
      <c r="L1385" s="74">
        <v>0</v>
      </c>
      <c r="M1385" s="121">
        <v>50000000</v>
      </c>
    </row>
    <row r="1386" spans="1:13" ht="24">
      <c r="A1386" s="1"/>
      <c r="B1386" s="1"/>
      <c r="C1386" s="69" t="s">
        <v>5</v>
      </c>
      <c r="D1386" s="70" t="s">
        <v>38</v>
      </c>
      <c r="E1386" s="71" t="s">
        <v>39</v>
      </c>
      <c r="F1386" s="70"/>
      <c r="G1386" s="70" t="s">
        <v>579</v>
      </c>
      <c r="H1386" s="72" t="s">
        <v>580</v>
      </c>
      <c r="I1386" s="72" t="s">
        <v>213</v>
      </c>
      <c r="J1386" s="74">
        <v>0</v>
      </c>
      <c r="K1386" s="74">
        <v>0</v>
      </c>
      <c r="L1386" s="74">
        <v>0</v>
      </c>
      <c r="M1386" s="123">
        <f>+M1385/M1384</f>
        <v>33333.333333333336</v>
      </c>
    </row>
    <row r="1387" spans="1:13" ht="24">
      <c r="A1387" s="1"/>
      <c r="B1387" s="1"/>
      <c r="C1387" s="69"/>
      <c r="D1387" s="70"/>
      <c r="E1387" s="71"/>
      <c r="F1387" s="70"/>
      <c r="G1387" s="70"/>
      <c r="H1387" s="78" t="s">
        <v>214</v>
      </c>
      <c r="I1387" s="79"/>
      <c r="J1387" s="80"/>
      <c r="K1387" s="80">
        <v>0</v>
      </c>
      <c r="L1387" s="80">
        <v>0</v>
      </c>
      <c r="M1387" s="86">
        <f>M1386-L1386</f>
        <v>33333.333333333336</v>
      </c>
    </row>
    <row r="1388" spans="1:13" ht="24">
      <c r="A1388" s="1"/>
      <c r="B1388" s="1"/>
      <c r="C1388" s="69" t="s">
        <v>5</v>
      </c>
      <c r="D1388" s="70" t="s">
        <v>38</v>
      </c>
      <c r="E1388" s="71" t="s">
        <v>39</v>
      </c>
      <c r="F1388" s="70"/>
      <c r="G1388" s="70" t="s">
        <v>579</v>
      </c>
      <c r="H1388" s="72" t="s">
        <v>580</v>
      </c>
      <c r="I1388" s="73" t="s">
        <v>215</v>
      </c>
      <c r="J1388" s="74"/>
      <c r="K1388" s="74"/>
      <c r="L1388" s="74"/>
      <c r="M1388" s="77">
        <v>0</v>
      </c>
    </row>
    <row r="1389" spans="1:13" ht="24">
      <c r="A1389" s="1"/>
      <c r="B1389" s="1"/>
      <c r="C1389" s="69" t="s">
        <v>5</v>
      </c>
      <c r="D1389" s="70" t="s">
        <v>38</v>
      </c>
      <c r="E1389" s="71" t="s">
        <v>39</v>
      </c>
      <c r="F1389" s="70"/>
      <c r="G1389" s="70" t="s">
        <v>579</v>
      </c>
      <c r="H1389" s="72" t="s">
        <v>580</v>
      </c>
      <c r="I1389" s="72" t="s">
        <v>216</v>
      </c>
      <c r="J1389" s="74">
        <v>0</v>
      </c>
      <c r="K1389" s="74">
        <v>0</v>
      </c>
      <c r="L1389" s="74">
        <v>0</v>
      </c>
      <c r="M1389" s="77">
        <v>48000000</v>
      </c>
    </row>
    <row r="1390" spans="1:13" ht="24">
      <c r="A1390" s="1"/>
      <c r="B1390" s="1"/>
      <c r="C1390" s="69" t="s">
        <v>5</v>
      </c>
      <c r="D1390" s="70" t="s">
        <v>38</v>
      </c>
      <c r="E1390" s="71" t="s">
        <v>39</v>
      </c>
      <c r="F1390" s="70"/>
      <c r="G1390" s="70" t="s">
        <v>579</v>
      </c>
      <c r="H1390" s="72" t="s">
        <v>580</v>
      </c>
      <c r="I1390" s="72" t="s">
        <v>217</v>
      </c>
      <c r="J1390" s="74">
        <v>0</v>
      </c>
      <c r="K1390" s="74">
        <v>0</v>
      </c>
      <c r="L1390" s="74">
        <v>0</v>
      </c>
      <c r="M1390" s="123" t="e">
        <f>+M1389/M1388</f>
        <v>#DIV/0!</v>
      </c>
    </row>
    <row r="1391" spans="1:13" ht="24">
      <c r="A1391" s="1"/>
      <c r="B1391" s="1"/>
      <c r="C1391" s="69"/>
      <c r="D1391" s="70"/>
      <c r="E1391" s="71"/>
      <c r="F1391" s="70"/>
      <c r="G1391" s="70"/>
      <c r="H1391" s="253" t="s">
        <v>218</v>
      </c>
      <c r="I1391" s="71"/>
      <c r="J1391" s="254"/>
      <c r="K1391" s="254">
        <v>0</v>
      </c>
      <c r="L1391" s="254">
        <v>0</v>
      </c>
      <c r="M1391" s="86" t="e">
        <f>M1390-L1390</f>
        <v>#DIV/0!</v>
      </c>
    </row>
    <row r="1392" spans="1:13" ht="36">
      <c r="A1392" s="1"/>
      <c r="B1392" s="1"/>
      <c r="C1392" s="69" t="s">
        <v>5</v>
      </c>
      <c r="D1392" s="70" t="s">
        <v>38</v>
      </c>
      <c r="E1392" s="71" t="s">
        <v>39</v>
      </c>
      <c r="F1392" s="70"/>
      <c r="G1392" s="70" t="s">
        <v>581</v>
      </c>
      <c r="H1392" s="71" t="s">
        <v>814</v>
      </c>
      <c r="I1392" s="248" t="s">
        <v>207</v>
      </c>
      <c r="J1392" s="249"/>
      <c r="K1392" s="249"/>
      <c r="L1392" s="249">
        <v>0</v>
      </c>
      <c r="M1392" s="121"/>
    </row>
    <row r="1393" spans="1:13" ht="36">
      <c r="A1393" s="1"/>
      <c r="B1393" s="1"/>
      <c r="C1393" s="69" t="s">
        <v>5</v>
      </c>
      <c r="D1393" s="70" t="s">
        <v>38</v>
      </c>
      <c r="E1393" s="71" t="s">
        <v>39</v>
      </c>
      <c r="F1393" s="70"/>
      <c r="G1393" s="70" t="s">
        <v>581</v>
      </c>
      <c r="H1393" s="71" t="s">
        <v>814</v>
      </c>
      <c r="I1393" s="71" t="s">
        <v>208</v>
      </c>
      <c r="J1393" s="249">
        <v>0</v>
      </c>
      <c r="K1393" s="249">
        <v>0</v>
      </c>
      <c r="L1393" s="249">
        <v>400000000</v>
      </c>
      <c r="M1393" s="121">
        <v>0</v>
      </c>
    </row>
    <row r="1394" spans="1:13" ht="36">
      <c r="A1394" s="1"/>
      <c r="B1394" s="1"/>
      <c r="C1394" s="69" t="s">
        <v>5</v>
      </c>
      <c r="D1394" s="70" t="s">
        <v>38</v>
      </c>
      <c r="E1394" s="71" t="s">
        <v>39</v>
      </c>
      <c r="F1394" s="70"/>
      <c r="G1394" s="70" t="s">
        <v>581</v>
      </c>
      <c r="H1394" s="71" t="s">
        <v>814</v>
      </c>
      <c r="I1394" s="71" t="s">
        <v>209</v>
      </c>
      <c r="J1394" s="249">
        <v>0</v>
      </c>
      <c r="K1394" s="249">
        <v>0</v>
      </c>
      <c r="L1394" s="249"/>
      <c r="M1394" s="121">
        <v>0</v>
      </c>
    </row>
    <row r="1395" spans="1:13" ht="24">
      <c r="A1395" s="1"/>
      <c r="B1395" s="1"/>
      <c r="C1395" s="69"/>
      <c r="D1395" s="70"/>
      <c r="E1395" s="71"/>
      <c r="F1395" s="70"/>
      <c r="G1395" s="70"/>
      <c r="H1395" s="250" t="s">
        <v>210</v>
      </c>
      <c r="I1395" s="248"/>
      <c r="J1395" s="251"/>
      <c r="K1395" s="251">
        <v>0</v>
      </c>
      <c r="L1395" s="251"/>
      <c r="M1395" s="252"/>
    </row>
    <row r="1396" spans="1:13" ht="36">
      <c r="A1396" s="1"/>
      <c r="B1396" s="1"/>
      <c r="C1396" s="69" t="s">
        <v>5</v>
      </c>
      <c r="D1396" s="70" t="s">
        <v>38</v>
      </c>
      <c r="E1396" s="71" t="s">
        <v>39</v>
      </c>
      <c r="F1396" s="70"/>
      <c r="G1396" s="70" t="s">
        <v>581</v>
      </c>
      <c r="H1396" s="71" t="s">
        <v>814</v>
      </c>
      <c r="I1396" s="248" t="s">
        <v>211</v>
      </c>
      <c r="J1396" s="249"/>
      <c r="K1396" s="249"/>
      <c r="L1396" s="249">
        <v>0</v>
      </c>
      <c r="M1396" s="121"/>
    </row>
    <row r="1397" spans="1:13" ht="36">
      <c r="A1397" s="1"/>
      <c r="B1397" s="1"/>
      <c r="C1397" s="69" t="s">
        <v>5</v>
      </c>
      <c r="D1397" s="70" t="s">
        <v>38</v>
      </c>
      <c r="E1397" s="71" t="s">
        <v>39</v>
      </c>
      <c r="F1397" s="70"/>
      <c r="G1397" s="70" t="s">
        <v>581</v>
      </c>
      <c r="H1397" s="71" t="s">
        <v>814</v>
      </c>
      <c r="I1397" s="71" t="s">
        <v>212</v>
      </c>
      <c r="J1397" s="249">
        <v>0</v>
      </c>
      <c r="K1397" s="249">
        <v>0</v>
      </c>
      <c r="L1397" s="249">
        <v>0</v>
      </c>
      <c r="M1397" s="121">
        <v>0</v>
      </c>
    </row>
    <row r="1398" spans="1:13" ht="36">
      <c r="A1398" s="1"/>
      <c r="B1398" s="1"/>
      <c r="C1398" s="69" t="s">
        <v>5</v>
      </c>
      <c r="D1398" s="70" t="s">
        <v>38</v>
      </c>
      <c r="E1398" s="71" t="s">
        <v>39</v>
      </c>
      <c r="F1398" s="70"/>
      <c r="G1398" s="70" t="s">
        <v>581</v>
      </c>
      <c r="H1398" s="71" t="s">
        <v>814</v>
      </c>
      <c r="I1398" s="71" t="s">
        <v>213</v>
      </c>
      <c r="J1398" s="249">
        <v>0</v>
      </c>
      <c r="K1398" s="249">
        <v>0</v>
      </c>
      <c r="L1398" s="249"/>
      <c r="M1398" s="121">
        <v>0</v>
      </c>
    </row>
    <row r="1399" spans="1:13" ht="24">
      <c r="A1399" s="1"/>
      <c r="B1399" s="1"/>
      <c r="C1399" s="69"/>
      <c r="D1399" s="70"/>
      <c r="E1399" s="71"/>
      <c r="F1399" s="70"/>
      <c r="G1399" s="70"/>
      <c r="H1399" s="250" t="s">
        <v>214</v>
      </c>
      <c r="I1399" s="248"/>
      <c r="J1399" s="251"/>
      <c r="K1399" s="251">
        <v>0</v>
      </c>
      <c r="L1399" s="251"/>
      <c r="M1399" s="252"/>
    </row>
    <row r="1400" spans="1:13" ht="36">
      <c r="A1400" s="1"/>
      <c r="B1400" s="1"/>
      <c r="C1400" s="69" t="s">
        <v>5</v>
      </c>
      <c r="D1400" s="70" t="s">
        <v>38</v>
      </c>
      <c r="E1400" s="71" t="s">
        <v>39</v>
      </c>
      <c r="F1400" s="70"/>
      <c r="G1400" s="70" t="s">
        <v>581</v>
      </c>
      <c r="H1400" s="71" t="s">
        <v>814</v>
      </c>
      <c r="I1400" s="248" t="s">
        <v>215</v>
      </c>
      <c r="J1400" s="249"/>
      <c r="K1400" s="249"/>
      <c r="L1400" s="249">
        <v>0</v>
      </c>
      <c r="M1400" s="121"/>
    </row>
    <row r="1401" spans="1:13" ht="36">
      <c r="A1401" s="1"/>
      <c r="B1401" s="1"/>
      <c r="C1401" s="69" t="s">
        <v>5</v>
      </c>
      <c r="D1401" s="70" t="s">
        <v>38</v>
      </c>
      <c r="E1401" s="71" t="s">
        <v>39</v>
      </c>
      <c r="F1401" s="70"/>
      <c r="G1401" s="70" t="s">
        <v>581</v>
      </c>
      <c r="H1401" s="71" t="s">
        <v>814</v>
      </c>
      <c r="I1401" s="71" t="s">
        <v>216</v>
      </c>
      <c r="J1401" s="249">
        <v>0</v>
      </c>
      <c r="K1401" s="249">
        <v>0</v>
      </c>
      <c r="L1401" s="249">
        <v>0</v>
      </c>
      <c r="M1401" s="121">
        <v>0</v>
      </c>
    </row>
    <row r="1402" spans="1:13" ht="36">
      <c r="A1402" s="1"/>
      <c r="B1402" s="1"/>
      <c r="C1402" s="69" t="s">
        <v>5</v>
      </c>
      <c r="D1402" s="70" t="s">
        <v>38</v>
      </c>
      <c r="E1402" s="71" t="s">
        <v>39</v>
      </c>
      <c r="F1402" s="70"/>
      <c r="G1402" s="70" t="s">
        <v>581</v>
      </c>
      <c r="H1402" s="71" t="s">
        <v>814</v>
      </c>
      <c r="I1402" s="71" t="s">
        <v>217</v>
      </c>
      <c r="J1402" s="249">
        <v>0</v>
      </c>
      <c r="K1402" s="249">
        <v>0</v>
      </c>
      <c r="L1402" s="249"/>
      <c r="M1402" s="121">
        <v>0</v>
      </c>
    </row>
    <row r="1403" spans="1:13" ht="24">
      <c r="A1403" s="1"/>
      <c r="B1403" s="1"/>
      <c r="C1403" s="69"/>
      <c r="D1403" s="70"/>
      <c r="E1403" s="71"/>
      <c r="F1403" s="70"/>
      <c r="G1403" s="70"/>
      <c r="H1403" s="253" t="s">
        <v>218</v>
      </c>
      <c r="I1403" s="71"/>
      <c r="J1403" s="254"/>
      <c r="K1403" s="254">
        <v>0</v>
      </c>
      <c r="L1403" s="254"/>
      <c r="M1403" s="255"/>
    </row>
    <row r="1404" spans="1:13">
      <c r="A1404" s="1"/>
      <c r="B1404" s="1"/>
      <c r="C1404" s="69" t="s">
        <v>5</v>
      </c>
      <c r="D1404" s="70" t="s">
        <v>38</v>
      </c>
      <c r="E1404" s="71" t="s">
        <v>39</v>
      </c>
      <c r="F1404" s="70"/>
      <c r="G1404" s="70" t="s">
        <v>815</v>
      </c>
      <c r="H1404" s="71" t="s">
        <v>816</v>
      </c>
      <c r="I1404" s="248" t="s">
        <v>207</v>
      </c>
      <c r="J1404" s="249">
        <v>0</v>
      </c>
      <c r="K1404" s="249">
        <v>0</v>
      </c>
      <c r="L1404" s="249">
        <v>0</v>
      </c>
      <c r="M1404" s="121"/>
    </row>
    <row r="1405" spans="1:13">
      <c r="A1405" s="1"/>
      <c r="B1405" s="1"/>
      <c r="C1405" s="69" t="s">
        <v>5</v>
      </c>
      <c r="D1405" s="70" t="s">
        <v>38</v>
      </c>
      <c r="E1405" s="71" t="s">
        <v>39</v>
      </c>
      <c r="F1405" s="70"/>
      <c r="G1405" s="70" t="s">
        <v>815</v>
      </c>
      <c r="H1405" s="71" t="s">
        <v>816</v>
      </c>
      <c r="I1405" s="71" t="s">
        <v>208</v>
      </c>
      <c r="J1405" s="249">
        <v>0</v>
      </c>
      <c r="K1405" s="249">
        <v>0</v>
      </c>
      <c r="L1405" s="249">
        <v>0</v>
      </c>
      <c r="M1405" s="121">
        <v>0</v>
      </c>
    </row>
    <row r="1406" spans="1:13">
      <c r="A1406" s="1"/>
      <c r="B1406" s="1"/>
      <c r="C1406" s="69" t="s">
        <v>5</v>
      </c>
      <c r="D1406" s="70" t="s">
        <v>38</v>
      </c>
      <c r="E1406" s="71" t="s">
        <v>39</v>
      </c>
      <c r="F1406" s="70"/>
      <c r="G1406" s="70" t="s">
        <v>815</v>
      </c>
      <c r="H1406" s="71" t="s">
        <v>816</v>
      </c>
      <c r="I1406" s="71" t="s">
        <v>209</v>
      </c>
      <c r="J1406" s="249"/>
      <c r="K1406" s="249"/>
      <c r="L1406" s="249"/>
      <c r="M1406" s="121">
        <v>0</v>
      </c>
    </row>
    <row r="1407" spans="1:13" ht="24">
      <c r="A1407" s="1"/>
      <c r="B1407" s="1"/>
      <c r="C1407" s="69"/>
      <c r="D1407" s="70"/>
      <c r="E1407" s="71"/>
      <c r="F1407" s="70"/>
      <c r="G1407" s="70"/>
      <c r="H1407" s="250" t="s">
        <v>210</v>
      </c>
      <c r="I1407" s="248"/>
      <c r="J1407" s="251"/>
      <c r="K1407" s="251"/>
      <c r="L1407" s="251"/>
      <c r="M1407" s="252"/>
    </row>
    <row r="1408" spans="1:13">
      <c r="A1408" s="1"/>
      <c r="B1408" s="1"/>
      <c r="C1408" s="69" t="s">
        <v>5</v>
      </c>
      <c r="D1408" s="70" t="s">
        <v>38</v>
      </c>
      <c r="E1408" s="71" t="s">
        <v>39</v>
      </c>
      <c r="F1408" s="70"/>
      <c r="G1408" s="70" t="s">
        <v>815</v>
      </c>
      <c r="H1408" s="71" t="s">
        <v>816</v>
      </c>
      <c r="I1408" s="248" t="s">
        <v>211</v>
      </c>
      <c r="J1408" s="249">
        <v>0</v>
      </c>
      <c r="K1408" s="249">
        <v>0</v>
      </c>
      <c r="L1408" s="249">
        <v>0</v>
      </c>
      <c r="M1408" s="121"/>
    </row>
    <row r="1409" spans="1:13">
      <c r="A1409" s="1"/>
      <c r="B1409" s="1"/>
      <c r="C1409" s="69" t="s">
        <v>5</v>
      </c>
      <c r="D1409" s="70" t="s">
        <v>38</v>
      </c>
      <c r="E1409" s="71" t="s">
        <v>39</v>
      </c>
      <c r="F1409" s="70"/>
      <c r="G1409" s="70" t="s">
        <v>815</v>
      </c>
      <c r="H1409" s="71" t="s">
        <v>816</v>
      </c>
      <c r="I1409" s="71" t="s">
        <v>212</v>
      </c>
      <c r="J1409" s="249">
        <v>4183368</v>
      </c>
      <c r="K1409" s="249">
        <v>0</v>
      </c>
      <c r="L1409" s="249">
        <v>0</v>
      </c>
      <c r="M1409" s="121">
        <v>0</v>
      </c>
    </row>
    <row r="1410" spans="1:13">
      <c r="A1410" s="1"/>
      <c r="B1410" s="1"/>
      <c r="C1410" s="69" t="s">
        <v>5</v>
      </c>
      <c r="D1410" s="70" t="s">
        <v>38</v>
      </c>
      <c r="E1410" s="71" t="s">
        <v>39</v>
      </c>
      <c r="F1410" s="70"/>
      <c r="G1410" s="70" t="s">
        <v>815</v>
      </c>
      <c r="H1410" s="71" t="s">
        <v>816</v>
      </c>
      <c r="I1410" s="71" t="s">
        <v>213</v>
      </c>
      <c r="J1410" s="249"/>
      <c r="K1410" s="249"/>
      <c r="L1410" s="249"/>
      <c r="M1410" s="121">
        <v>0</v>
      </c>
    </row>
    <row r="1411" spans="1:13" ht="24">
      <c r="A1411" s="1"/>
      <c r="B1411" s="1"/>
      <c r="C1411" s="69"/>
      <c r="D1411" s="70"/>
      <c r="E1411" s="71"/>
      <c r="F1411" s="70"/>
      <c r="G1411" s="70"/>
      <c r="H1411" s="250" t="s">
        <v>214</v>
      </c>
      <c r="I1411" s="248"/>
      <c r="J1411" s="251"/>
      <c r="K1411" s="251"/>
      <c r="L1411" s="251"/>
      <c r="M1411" s="252"/>
    </row>
    <row r="1412" spans="1:13">
      <c r="A1412" s="1"/>
      <c r="B1412" s="1"/>
      <c r="C1412" s="69" t="s">
        <v>5</v>
      </c>
      <c r="D1412" s="70" t="s">
        <v>38</v>
      </c>
      <c r="E1412" s="71" t="s">
        <v>39</v>
      </c>
      <c r="F1412" s="70"/>
      <c r="G1412" s="70" t="s">
        <v>815</v>
      </c>
      <c r="H1412" s="71" t="s">
        <v>816</v>
      </c>
      <c r="I1412" s="248" t="s">
        <v>215</v>
      </c>
      <c r="J1412" s="249"/>
      <c r="K1412" s="249"/>
      <c r="L1412" s="249"/>
      <c r="M1412" s="121"/>
    </row>
    <row r="1413" spans="1:13">
      <c r="A1413" s="1"/>
      <c r="B1413" s="1"/>
      <c r="C1413" s="69" t="s">
        <v>5</v>
      </c>
      <c r="D1413" s="70" t="s">
        <v>38</v>
      </c>
      <c r="E1413" s="71" t="s">
        <v>39</v>
      </c>
      <c r="F1413" s="70"/>
      <c r="G1413" s="70" t="s">
        <v>815</v>
      </c>
      <c r="H1413" s="71" t="s">
        <v>816</v>
      </c>
      <c r="I1413" s="71" t="s">
        <v>216</v>
      </c>
      <c r="J1413" s="249">
        <v>4183368</v>
      </c>
      <c r="K1413" s="249">
        <v>0</v>
      </c>
      <c r="L1413" s="249">
        <v>0</v>
      </c>
      <c r="M1413" s="121">
        <v>0</v>
      </c>
    </row>
    <row r="1414" spans="1:13">
      <c r="A1414" s="1"/>
      <c r="B1414" s="1"/>
      <c r="C1414" s="69" t="s">
        <v>5</v>
      </c>
      <c r="D1414" s="70" t="s">
        <v>38</v>
      </c>
      <c r="E1414" s="71" t="s">
        <v>39</v>
      </c>
      <c r="F1414" s="70"/>
      <c r="G1414" s="70" t="s">
        <v>815</v>
      </c>
      <c r="H1414" s="71" t="s">
        <v>816</v>
      </c>
      <c r="I1414" s="71" t="s">
        <v>217</v>
      </c>
      <c r="J1414" s="249">
        <v>4183368</v>
      </c>
      <c r="K1414" s="249">
        <v>0</v>
      </c>
      <c r="L1414" s="249">
        <v>0</v>
      </c>
      <c r="M1414" s="121">
        <v>0</v>
      </c>
    </row>
    <row r="1415" spans="1:13" ht="24">
      <c r="A1415" s="1"/>
      <c r="B1415" s="1"/>
      <c r="C1415" s="69"/>
      <c r="D1415" s="70"/>
      <c r="E1415" s="71"/>
      <c r="F1415" s="70"/>
      <c r="G1415" s="70"/>
      <c r="H1415" s="253" t="s">
        <v>218</v>
      </c>
      <c r="I1415" s="71"/>
      <c r="J1415" s="254"/>
      <c r="K1415" s="254">
        <v>-4183368</v>
      </c>
      <c r="L1415" s="254">
        <v>0</v>
      </c>
      <c r="M1415" s="255">
        <v>0</v>
      </c>
    </row>
    <row r="1416" spans="1:13" ht="24">
      <c r="A1416" s="1"/>
      <c r="B1416" s="1"/>
      <c r="C1416" s="69" t="s">
        <v>5</v>
      </c>
      <c r="D1416" s="70" t="s">
        <v>38</v>
      </c>
      <c r="E1416" s="71" t="s">
        <v>39</v>
      </c>
      <c r="F1416" s="70"/>
      <c r="G1416" s="70" t="s">
        <v>817</v>
      </c>
      <c r="H1416" s="71" t="s">
        <v>818</v>
      </c>
      <c r="I1416" s="248" t="s">
        <v>207</v>
      </c>
      <c r="J1416" s="249">
        <v>0</v>
      </c>
      <c r="K1416" s="249">
        <v>0</v>
      </c>
      <c r="L1416" s="249">
        <v>0</v>
      </c>
      <c r="M1416" s="121"/>
    </row>
    <row r="1417" spans="1:13" ht="24">
      <c r="A1417" s="1"/>
      <c r="B1417" s="1"/>
      <c r="C1417" s="69" t="s">
        <v>5</v>
      </c>
      <c r="D1417" s="70" t="s">
        <v>38</v>
      </c>
      <c r="E1417" s="71" t="s">
        <v>39</v>
      </c>
      <c r="F1417" s="70"/>
      <c r="G1417" s="70" t="s">
        <v>817</v>
      </c>
      <c r="H1417" s="71" t="s">
        <v>818</v>
      </c>
      <c r="I1417" s="71" t="s">
        <v>208</v>
      </c>
      <c r="J1417" s="249">
        <v>0</v>
      </c>
      <c r="K1417" s="249">
        <v>0</v>
      </c>
      <c r="L1417" s="249">
        <v>0</v>
      </c>
      <c r="M1417" s="121">
        <v>0</v>
      </c>
    </row>
    <row r="1418" spans="1:13" ht="24">
      <c r="A1418" s="1"/>
      <c r="B1418" s="1"/>
      <c r="C1418" s="69" t="s">
        <v>5</v>
      </c>
      <c r="D1418" s="70" t="s">
        <v>38</v>
      </c>
      <c r="E1418" s="71" t="s">
        <v>39</v>
      </c>
      <c r="F1418" s="70"/>
      <c r="G1418" s="70" t="s">
        <v>817</v>
      </c>
      <c r="H1418" s="71" t="s">
        <v>818</v>
      </c>
      <c r="I1418" s="71" t="s">
        <v>209</v>
      </c>
      <c r="J1418" s="249"/>
      <c r="K1418" s="249"/>
      <c r="L1418" s="249"/>
      <c r="M1418" s="121">
        <v>0</v>
      </c>
    </row>
    <row r="1419" spans="1:13" ht="24">
      <c r="A1419" s="1"/>
      <c r="B1419" s="1"/>
      <c r="C1419" s="69"/>
      <c r="D1419" s="70"/>
      <c r="E1419" s="71"/>
      <c r="F1419" s="70"/>
      <c r="G1419" s="70"/>
      <c r="H1419" s="250" t="s">
        <v>210</v>
      </c>
      <c r="I1419" s="248"/>
      <c r="J1419" s="251"/>
      <c r="K1419" s="251"/>
      <c r="L1419" s="251"/>
      <c r="M1419" s="252"/>
    </row>
    <row r="1420" spans="1:13" ht="24">
      <c r="A1420" s="1"/>
      <c r="B1420" s="1"/>
      <c r="C1420" s="69" t="s">
        <v>5</v>
      </c>
      <c r="D1420" s="70" t="s">
        <v>38</v>
      </c>
      <c r="E1420" s="71" t="s">
        <v>39</v>
      </c>
      <c r="F1420" s="70"/>
      <c r="G1420" s="70" t="s">
        <v>817</v>
      </c>
      <c r="H1420" s="71" t="s">
        <v>818</v>
      </c>
      <c r="I1420" s="248" t="s">
        <v>211</v>
      </c>
      <c r="J1420" s="249">
        <v>0</v>
      </c>
      <c r="K1420" s="249">
        <v>0</v>
      </c>
      <c r="L1420" s="249">
        <v>0</v>
      </c>
      <c r="M1420" s="121"/>
    </row>
    <row r="1421" spans="1:13" ht="24">
      <c r="A1421" s="1"/>
      <c r="B1421" s="1"/>
      <c r="C1421" s="69" t="s">
        <v>5</v>
      </c>
      <c r="D1421" s="70" t="s">
        <v>38</v>
      </c>
      <c r="E1421" s="71" t="s">
        <v>39</v>
      </c>
      <c r="F1421" s="70"/>
      <c r="G1421" s="70" t="s">
        <v>817</v>
      </c>
      <c r="H1421" s="71" t="s">
        <v>818</v>
      </c>
      <c r="I1421" s="71" t="s">
        <v>212</v>
      </c>
      <c r="J1421" s="249">
        <v>375860</v>
      </c>
      <c r="K1421" s="249">
        <v>0</v>
      </c>
      <c r="L1421" s="249">
        <v>0</v>
      </c>
      <c r="M1421" s="121">
        <v>0</v>
      </c>
    </row>
    <row r="1422" spans="1:13" ht="24">
      <c r="A1422" s="1"/>
      <c r="B1422" s="1"/>
      <c r="C1422" s="69" t="s">
        <v>5</v>
      </c>
      <c r="D1422" s="70" t="s">
        <v>38</v>
      </c>
      <c r="E1422" s="71" t="s">
        <v>39</v>
      </c>
      <c r="F1422" s="70"/>
      <c r="G1422" s="70" t="s">
        <v>817</v>
      </c>
      <c r="H1422" s="71" t="s">
        <v>818</v>
      </c>
      <c r="I1422" s="71" t="s">
        <v>213</v>
      </c>
      <c r="J1422" s="249"/>
      <c r="K1422" s="249"/>
      <c r="L1422" s="249"/>
      <c r="M1422" s="121">
        <v>0</v>
      </c>
    </row>
    <row r="1423" spans="1:13" ht="24">
      <c r="A1423" s="1"/>
      <c r="B1423" s="1"/>
      <c r="C1423" s="69"/>
      <c r="D1423" s="70"/>
      <c r="E1423" s="71"/>
      <c r="F1423" s="70"/>
      <c r="G1423" s="70"/>
      <c r="H1423" s="250" t="s">
        <v>214</v>
      </c>
      <c r="I1423" s="248"/>
      <c r="J1423" s="251"/>
      <c r="K1423" s="251"/>
      <c r="L1423" s="251"/>
      <c r="M1423" s="252"/>
    </row>
    <row r="1424" spans="1:13" ht="24">
      <c r="A1424" s="1"/>
      <c r="B1424" s="1"/>
      <c r="C1424" s="69" t="s">
        <v>5</v>
      </c>
      <c r="D1424" s="70" t="s">
        <v>38</v>
      </c>
      <c r="E1424" s="71" t="s">
        <v>39</v>
      </c>
      <c r="F1424" s="70"/>
      <c r="G1424" s="70" t="s">
        <v>817</v>
      </c>
      <c r="H1424" s="71" t="s">
        <v>818</v>
      </c>
      <c r="I1424" s="248" t="s">
        <v>215</v>
      </c>
      <c r="J1424" s="249"/>
      <c r="K1424" s="249"/>
      <c r="L1424" s="249"/>
      <c r="M1424" s="121"/>
    </row>
    <row r="1425" spans="1:13" ht="24">
      <c r="A1425" s="1"/>
      <c r="B1425" s="1"/>
      <c r="C1425" s="69" t="s">
        <v>5</v>
      </c>
      <c r="D1425" s="70" t="s">
        <v>38</v>
      </c>
      <c r="E1425" s="71" t="s">
        <v>39</v>
      </c>
      <c r="F1425" s="70"/>
      <c r="G1425" s="70" t="s">
        <v>817</v>
      </c>
      <c r="H1425" s="71" t="s">
        <v>818</v>
      </c>
      <c r="I1425" s="71" t="s">
        <v>216</v>
      </c>
      <c r="J1425" s="249">
        <v>317676</v>
      </c>
      <c r="K1425" s="249">
        <v>0</v>
      </c>
      <c r="L1425" s="249">
        <v>0</v>
      </c>
      <c r="M1425" s="121">
        <v>0</v>
      </c>
    </row>
    <row r="1426" spans="1:13" ht="24">
      <c r="A1426" s="1"/>
      <c r="B1426" s="1"/>
      <c r="C1426" s="69" t="s">
        <v>5</v>
      </c>
      <c r="D1426" s="70" t="s">
        <v>38</v>
      </c>
      <c r="E1426" s="71" t="s">
        <v>39</v>
      </c>
      <c r="F1426" s="70"/>
      <c r="G1426" s="70" t="s">
        <v>817</v>
      </c>
      <c r="H1426" s="71" t="s">
        <v>818</v>
      </c>
      <c r="I1426" s="71" t="s">
        <v>217</v>
      </c>
      <c r="J1426" s="249">
        <v>317676</v>
      </c>
      <c r="K1426" s="249">
        <v>0</v>
      </c>
      <c r="L1426" s="249">
        <v>0</v>
      </c>
      <c r="M1426" s="121">
        <v>0</v>
      </c>
    </row>
    <row r="1427" spans="1:13" ht="24">
      <c r="A1427" s="1"/>
      <c r="B1427" s="1"/>
      <c r="C1427" s="69"/>
      <c r="D1427" s="70"/>
      <c r="E1427" s="71"/>
      <c r="F1427" s="70"/>
      <c r="G1427" s="70"/>
      <c r="H1427" s="253" t="s">
        <v>218</v>
      </c>
      <c r="I1427" s="71"/>
      <c r="J1427" s="254"/>
      <c r="K1427" s="254">
        <v>-317676</v>
      </c>
      <c r="L1427" s="254">
        <v>0</v>
      </c>
      <c r="M1427" s="255">
        <v>0</v>
      </c>
    </row>
    <row r="1428" spans="1:13" ht="36">
      <c r="A1428" s="1"/>
      <c r="B1428" s="1"/>
      <c r="C1428" s="69" t="s">
        <v>5</v>
      </c>
      <c r="D1428" s="70" t="s">
        <v>38</v>
      </c>
      <c r="E1428" s="71" t="s">
        <v>39</v>
      </c>
      <c r="F1428" s="70"/>
      <c r="G1428" s="70" t="s">
        <v>583</v>
      </c>
      <c r="H1428" s="71" t="s">
        <v>779</v>
      </c>
      <c r="I1428" s="248" t="s">
        <v>207</v>
      </c>
      <c r="J1428" s="249"/>
      <c r="K1428" s="249"/>
      <c r="L1428" s="249">
        <v>0</v>
      </c>
      <c r="M1428" s="122">
        <v>1000</v>
      </c>
    </row>
    <row r="1429" spans="1:13" ht="36">
      <c r="A1429" s="1"/>
      <c r="B1429" s="1"/>
      <c r="C1429" s="69" t="s">
        <v>5</v>
      </c>
      <c r="D1429" s="70" t="s">
        <v>38</v>
      </c>
      <c r="E1429" s="71" t="s">
        <v>39</v>
      </c>
      <c r="F1429" s="70"/>
      <c r="G1429" s="70" t="s">
        <v>583</v>
      </c>
      <c r="H1429" s="71" t="s">
        <v>779</v>
      </c>
      <c r="I1429" s="71" t="s">
        <v>208</v>
      </c>
      <c r="J1429" s="249">
        <v>0</v>
      </c>
      <c r="K1429" s="249">
        <v>0</v>
      </c>
      <c r="L1429" s="249">
        <v>0</v>
      </c>
      <c r="M1429" s="121">
        <v>20000000</v>
      </c>
    </row>
    <row r="1430" spans="1:13" ht="36">
      <c r="A1430" s="1"/>
      <c r="B1430" s="1"/>
      <c r="C1430" s="69" t="s">
        <v>5</v>
      </c>
      <c r="D1430" s="70" t="s">
        <v>38</v>
      </c>
      <c r="E1430" s="71" t="s">
        <v>39</v>
      </c>
      <c r="F1430" s="70"/>
      <c r="G1430" s="70" t="s">
        <v>583</v>
      </c>
      <c r="H1430" s="71" t="s">
        <v>779</v>
      </c>
      <c r="I1430" s="71" t="s">
        <v>209</v>
      </c>
      <c r="J1430" s="249">
        <v>0</v>
      </c>
      <c r="K1430" s="249">
        <v>0</v>
      </c>
      <c r="L1430" s="249">
        <v>0</v>
      </c>
      <c r="M1430" s="123">
        <f>+M1429/M1428</f>
        <v>20000</v>
      </c>
    </row>
    <row r="1431" spans="1:13" ht="24">
      <c r="A1431" s="1"/>
      <c r="B1431" s="1"/>
      <c r="C1431" s="69"/>
      <c r="D1431" s="70"/>
      <c r="E1431" s="71"/>
      <c r="F1431" s="70"/>
      <c r="G1431" s="70"/>
      <c r="H1431" s="250" t="s">
        <v>210</v>
      </c>
      <c r="I1431" s="248"/>
      <c r="J1431" s="251"/>
      <c r="K1431" s="251">
        <v>0</v>
      </c>
      <c r="L1431" s="251">
        <v>0</v>
      </c>
      <c r="M1431" s="255">
        <f>M1430-L1430</f>
        <v>20000</v>
      </c>
    </row>
    <row r="1432" spans="1:13" ht="36">
      <c r="A1432" s="1"/>
      <c r="B1432" s="1"/>
      <c r="C1432" s="69" t="s">
        <v>5</v>
      </c>
      <c r="D1432" s="70" t="s">
        <v>38</v>
      </c>
      <c r="E1432" s="71" t="s">
        <v>39</v>
      </c>
      <c r="F1432" s="70"/>
      <c r="G1432" s="70" t="s">
        <v>583</v>
      </c>
      <c r="H1432" s="71" t="s">
        <v>779</v>
      </c>
      <c r="I1432" s="248" t="s">
        <v>211</v>
      </c>
      <c r="J1432" s="249"/>
      <c r="K1432" s="249"/>
      <c r="L1432" s="249">
        <v>700</v>
      </c>
      <c r="M1432" s="122">
        <v>1000</v>
      </c>
    </row>
    <row r="1433" spans="1:13" ht="36">
      <c r="A1433" s="1"/>
      <c r="B1433" s="1"/>
      <c r="C1433" s="69" t="s">
        <v>5</v>
      </c>
      <c r="D1433" s="70" t="s">
        <v>38</v>
      </c>
      <c r="E1433" s="71" t="s">
        <v>39</v>
      </c>
      <c r="F1433" s="70"/>
      <c r="G1433" s="70" t="s">
        <v>583</v>
      </c>
      <c r="H1433" s="71" t="s">
        <v>779</v>
      </c>
      <c r="I1433" s="71" t="s">
        <v>212</v>
      </c>
      <c r="J1433" s="249">
        <v>0</v>
      </c>
      <c r="K1433" s="249">
        <v>0</v>
      </c>
      <c r="L1433" s="249">
        <v>24000000</v>
      </c>
      <c r="M1433" s="121">
        <v>20000000</v>
      </c>
    </row>
    <row r="1434" spans="1:13" ht="36">
      <c r="A1434" s="1"/>
      <c r="B1434" s="1"/>
      <c r="C1434" s="69" t="s">
        <v>5</v>
      </c>
      <c r="D1434" s="70" t="s">
        <v>38</v>
      </c>
      <c r="E1434" s="71" t="s">
        <v>39</v>
      </c>
      <c r="F1434" s="70"/>
      <c r="G1434" s="70" t="s">
        <v>583</v>
      </c>
      <c r="H1434" s="71" t="s">
        <v>779</v>
      </c>
      <c r="I1434" s="71" t="s">
        <v>213</v>
      </c>
      <c r="J1434" s="249">
        <v>0</v>
      </c>
      <c r="K1434" s="249">
        <v>0</v>
      </c>
      <c r="L1434" s="249">
        <v>34286</v>
      </c>
      <c r="M1434" s="123">
        <f>+M1433/M1432</f>
        <v>20000</v>
      </c>
    </row>
    <row r="1435" spans="1:13" ht="24">
      <c r="A1435" s="1"/>
      <c r="B1435" s="1"/>
      <c r="C1435" s="69"/>
      <c r="D1435" s="70"/>
      <c r="E1435" s="71"/>
      <c r="F1435" s="70"/>
      <c r="G1435" s="70"/>
      <c r="H1435" s="250" t="s">
        <v>214</v>
      </c>
      <c r="I1435" s="248"/>
      <c r="J1435" s="251"/>
      <c r="K1435" s="251">
        <v>0</v>
      </c>
      <c r="L1435" s="251">
        <v>34286</v>
      </c>
      <c r="M1435" s="255">
        <f>M1434-L1434</f>
        <v>-14286</v>
      </c>
    </row>
    <row r="1436" spans="1:13" ht="36">
      <c r="A1436" s="1"/>
      <c r="B1436" s="1"/>
      <c r="C1436" s="69" t="s">
        <v>5</v>
      </c>
      <c r="D1436" s="70" t="s">
        <v>38</v>
      </c>
      <c r="E1436" s="71" t="s">
        <v>39</v>
      </c>
      <c r="F1436" s="70"/>
      <c r="G1436" s="70" t="s">
        <v>583</v>
      </c>
      <c r="H1436" s="71" t="s">
        <v>779</v>
      </c>
      <c r="I1436" s="248" t="s">
        <v>215</v>
      </c>
      <c r="J1436" s="249"/>
      <c r="K1436" s="249"/>
      <c r="L1436" s="249">
        <v>700</v>
      </c>
      <c r="M1436" s="122">
        <v>1000</v>
      </c>
    </row>
    <row r="1437" spans="1:13" ht="36">
      <c r="A1437" s="1"/>
      <c r="B1437" s="1"/>
      <c r="C1437" s="69" t="s">
        <v>5</v>
      </c>
      <c r="D1437" s="70" t="s">
        <v>38</v>
      </c>
      <c r="E1437" s="71" t="s">
        <v>39</v>
      </c>
      <c r="F1437" s="70"/>
      <c r="G1437" s="70" t="s">
        <v>583</v>
      </c>
      <c r="H1437" s="71" t="s">
        <v>779</v>
      </c>
      <c r="I1437" s="71" t="s">
        <v>216</v>
      </c>
      <c r="J1437" s="249">
        <v>0</v>
      </c>
      <c r="K1437" s="249">
        <v>0</v>
      </c>
      <c r="L1437" s="249">
        <v>24000000</v>
      </c>
      <c r="M1437" s="121">
        <v>20000000</v>
      </c>
    </row>
    <row r="1438" spans="1:13" ht="36">
      <c r="A1438" s="1"/>
      <c r="B1438" s="1"/>
      <c r="C1438" s="69" t="s">
        <v>5</v>
      </c>
      <c r="D1438" s="70" t="s">
        <v>38</v>
      </c>
      <c r="E1438" s="71" t="s">
        <v>39</v>
      </c>
      <c r="F1438" s="70"/>
      <c r="G1438" s="70" t="s">
        <v>583</v>
      </c>
      <c r="H1438" s="71" t="s">
        <v>779</v>
      </c>
      <c r="I1438" s="71" t="s">
        <v>217</v>
      </c>
      <c r="J1438" s="249">
        <v>0</v>
      </c>
      <c r="K1438" s="249">
        <v>0</v>
      </c>
      <c r="L1438" s="249">
        <v>34286</v>
      </c>
      <c r="M1438" s="123">
        <f>+M1437/M1436</f>
        <v>20000</v>
      </c>
    </row>
    <row r="1439" spans="1:13" ht="24">
      <c r="A1439" s="1"/>
      <c r="B1439" s="1"/>
      <c r="C1439" s="69"/>
      <c r="D1439" s="70"/>
      <c r="E1439" s="71"/>
      <c r="F1439" s="70"/>
      <c r="G1439" s="70"/>
      <c r="H1439" s="253" t="s">
        <v>218</v>
      </c>
      <c r="I1439" s="71"/>
      <c r="J1439" s="254"/>
      <c r="K1439" s="254">
        <v>0</v>
      </c>
      <c r="L1439" s="254">
        <v>34286</v>
      </c>
      <c r="M1439" s="255">
        <f>M1438-L1438</f>
        <v>-14286</v>
      </c>
    </row>
    <row r="1440" spans="1:13" ht="24">
      <c r="A1440" s="1"/>
      <c r="B1440" s="1"/>
      <c r="C1440" s="69" t="s">
        <v>5</v>
      </c>
      <c r="D1440" s="70" t="s">
        <v>38</v>
      </c>
      <c r="E1440" s="71" t="s">
        <v>39</v>
      </c>
      <c r="F1440" s="70"/>
      <c r="G1440" s="70" t="s">
        <v>585</v>
      </c>
      <c r="H1440" s="71" t="s">
        <v>586</v>
      </c>
      <c r="I1440" s="248" t="s">
        <v>207</v>
      </c>
      <c r="J1440" s="249"/>
      <c r="K1440" s="249"/>
      <c r="L1440" s="249">
        <v>0</v>
      </c>
      <c r="M1440" s="122">
        <v>1000</v>
      </c>
    </row>
    <row r="1441" spans="1:13" ht="24">
      <c r="A1441" s="1"/>
      <c r="B1441" s="1"/>
      <c r="C1441" s="69" t="s">
        <v>5</v>
      </c>
      <c r="D1441" s="70" t="s">
        <v>38</v>
      </c>
      <c r="E1441" s="71" t="s">
        <v>39</v>
      </c>
      <c r="F1441" s="70"/>
      <c r="G1441" s="70" t="s">
        <v>585</v>
      </c>
      <c r="H1441" s="71" t="s">
        <v>586</v>
      </c>
      <c r="I1441" s="71" t="s">
        <v>208</v>
      </c>
      <c r="J1441" s="249">
        <v>0</v>
      </c>
      <c r="K1441" s="249">
        <v>0</v>
      </c>
      <c r="L1441" s="249">
        <v>0</v>
      </c>
      <c r="M1441" s="121">
        <v>23000000</v>
      </c>
    </row>
    <row r="1442" spans="1:13" ht="24">
      <c r="A1442" s="1"/>
      <c r="B1442" s="1"/>
      <c r="C1442" s="69" t="s">
        <v>5</v>
      </c>
      <c r="D1442" s="70" t="s">
        <v>38</v>
      </c>
      <c r="E1442" s="71" t="s">
        <v>39</v>
      </c>
      <c r="F1442" s="70"/>
      <c r="G1442" s="70" t="s">
        <v>585</v>
      </c>
      <c r="H1442" s="71" t="s">
        <v>586</v>
      </c>
      <c r="I1442" s="71" t="s">
        <v>209</v>
      </c>
      <c r="J1442" s="249">
        <v>0</v>
      </c>
      <c r="K1442" s="249">
        <v>0</v>
      </c>
      <c r="L1442" s="249">
        <v>0</v>
      </c>
      <c r="M1442" s="123">
        <f>+M1441/M1440</f>
        <v>23000</v>
      </c>
    </row>
    <row r="1443" spans="1:13" ht="24">
      <c r="A1443" s="1"/>
      <c r="B1443" s="1"/>
      <c r="C1443" s="69"/>
      <c r="D1443" s="70"/>
      <c r="E1443" s="71"/>
      <c r="F1443" s="70"/>
      <c r="G1443" s="70"/>
      <c r="H1443" s="250" t="s">
        <v>210</v>
      </c>
      <c r="I1443" s="248"/>
      <c r="J1443" s="251"/>
      <c r="K1443" s="251">
        <v>0</v>
      </c>
      <c r="L1443" s="251">
        <v>0</v>
      </c>
      <c r="M1443" s="255">
        <f>M1442-L1442</f>
        <v>23000</v>
      </c>
    </row>
    <row r="1444" spans="1:13" ht="24">
      <c r="A1444" s="1"/>
      <c r="B1444" s="1"/>
      <c r="C1444" s="69" t="s">
        <v>5</v>
      </c>
      <c r="D1444" s="70" t="s">
        <v>38</v>
      </c>
      <c r="E1444" s="71" t="s">
        <v>39</v>
      </c>
      <c r="F1444" s="70"/>
      <c r="G1444" s="70" t="s">
        <v>585</v>
      </c>
      <c r="H1444" s="71" t="s">
        <v>586</v>
      </c>
      <c r="I1444" s="248" t="s">
        <v>211</v>
      </c>
      <c r="J1444" s="249"/>
      <c r="K1444" s="249"/>
      <c r="L1444" s="249">
        <v>400</v>
      </c>
      <c r="M1444" s="122">
        <v>1000</v>
      </c>
    </row>
    <row r="1445" spans="1:13" ht="24">
      <c r="A1445" s="1"/>
      <c r="B1445" s="1"/>
      <c r="C1445" s="69" t="s">
        <v>5</v>
      </c>
      <c r="D1445" s="70" t="s">
        <v>38</v>
      </c>
      <c r="E1445" s="71" t="s">
        <v>39</v>
      </c>
      <c r="F1445" s="70"/>
      <c r="G1445" s="70" t="s">
        <v>585</v>
      </c>
      <c r="H1445" s="71" t="s">
        <v>586</v>
      </c>
      <c r="I1445" s="71" t="s">
        <v>212</v>
      </c>
      <c r="J1445" s="249">
        <v>0</v>
      </c>
      <c r="K1445" s="249">
        <v>0</v>
      </c>
      <c r="L1445" s="249">
        <v>32400000</v>
      </c>
      <c r="M1445" s="121">
        <v>23000000</v>
      </c>
    </row>
    <row r="1446" spans="1:13" ht="24">
      <c r="A1446" s="1"/>
      <c r="B1446" s="1"/>
      <c r="C1446" s="69" t="s">
        <v>5</v>
      </c>
      <c r="D1446" s="70" t="s">
        <v>38</v>
      </c>
      <c r="E1446" s="71" t="s">
        <v>39</v>
      </c>
      <c r="F1446" s="70"/>
      <c r="G1446" s="70" t="s">
        <v>585</v>
      </c>
      <c r="H1446" s="71" t="s">
        <v>586</v>
      </c>
      <c r="I1446" s="71" t="s">
        <v>213</v>
      </c>
      <c r="J1446" s="249">
        <v>0</v>
      </c>
      <c r="K1446" s="249">
        <v>0</v>
      </c>
      <c r="L1446" s="249">
        <v>81000</v>
      </c>
      <c r="M1446" s="123">
        <f>+M1445/M1444</f>
        <v>23000</v>
      </c>
    </row>
    <row r="1447" spans="1:13" ht="24">
      <c r="A1447" s="1"/>
      <c r="B1447" s="1"/>
      <c r="C1447" s="69"/>
      <c r="D1447" s="70"/>
      <c r="E1447" s="71"/>
      <c r="F1447" s="70"/>
      <c r="G1447" s="70"/>
      <c r="H1447" s="250" t="s">
        <v>214</v>
      </c>
      <c r="I1447" s="248"/>
      <c r="J1447" s="251"/>
      <c r="K1447" s="251">
        <v>0</v>
      </c>
      <c r="L1447" s="251">
        <v>81000</v>
      </c>
      <c r="M1447" s="255">
        <f>M1446-L1446</f>
        <v>-58000</v>
      </c>
    </row>
    <row r="1448" spans="1:13" ht="24">
      <c r="A1448" s="1"/>
      <c r="B1448" s="1"/>
      <c r="C1448" s="69" t="s">
        <v>5</v>
      </c>
      <c r="D1448" s="70" t="s">
        <v>38</v>
      </c>
      <c r="E1448" s="71" t="s">
        <v>39</v>
      </c>
      <c r="F1448" s="70"/>
      <c r="G1448" s="70" t="s">
        <v>585</v>
      </c>
      <c r="H1448" s="71" t="s">
        <v>586</v>
      </c>
      <c r="I1448" s="248" t="s">
        <v>215</v>
      </c>
      <c r="J1448" s="249"/>
      <c r="K1448" s="249"/>
      <c r="L1448" s="249">
        <v>200</v>
      </c>
      <c r="M1448" s="122">
        <v>1000</v>
      </c>
    </row>
    <row r="1449" spans="1:13" ht="24">
      <c r="A1449" s="1"/>
      <c r="B1449" s="1"/>
      <c r="C1449" s="69" t="s">
        <v>5</v>
      </c>
      <c r="D1449" s="70" t="s">
        <v>38</v>
      </c>
      <c r="E1449" s="71" t="s">
        <v>39</v>
      </c>
      <c r="F1449" s="70"/>
      <c r="G1449" s="70" t="s">
        <v>585</v>
      </c>
      <c r="H1449" s="71" t="s">
        <v>586</v>
      </c>
      <c r="I1449" s="71" t="s">
        <v>216</v>
      </c>
      <c r="J1449" s="249">
        <v>0</v>
      </c>
      <c r="K1449" s="249">
        <v>0</v>
      </c>
      <c r="L1449" s="249">
        <v>14561342</v>
      </c>
      <c r="M1449" s="121">
        <v>23000000</v>
      </c>
    </row>
    <row r="1450" spans="1:13" ht="24">
      <c r="A1450" s="1"/>
      <c r="B1450" s="1"/>
      <c r="C1450" s="69" t="s">
        <v>5</v>
      </c>
      <c r="D1450" s="70" t="s">
        <v>38</v>
      </c>
      <c r="E1450" s="71" t="s">
        <v>39</v>
      </c>
      <c r="F1450" s="70"/>
      <c r="G1450" s="70" t="s">
        <v>585</v>
      </c>
      <c r="H1450" s="71" t="s">
        <v>586</v>
      </c>
      <c r="I1450" s="71" t="s">
        <v>217</v>
      </c>
      <c r="J1450" s="249">
        <v>0</v>
      </c>
      <c r="K1450" s="249">
        <v>0</v>
      </c>
      <c r="L1450" s="249">
        <v>72807</v>
      </c>
      <c r="M1450" s="123">
        <f>+M1449/M1448</f>
        <v>23000</v>
      </c>
    </row>
    <row r="1451" spans="1:13" ht="24">
      <c r="A1451" s="1"/>
      <c r="B1451" s="1"/>
      <c r="C1451" s="69"/>
      <c r="D1451" s="70"/>
      <c r="E1451" s="71"/>
      <c r="F1451" s="70"/>
      <c r="G1451" s="70"/>
      <c r="H1451" s="253" t="s">
        <v>218</v>
      </c>
      <c r="I1451" s="71"/>
      <c r="J1451" s="254"/>
      <c r="K1451" s="254">
        <v>0</v>
      </c>
      <c r="L1451" s="254">
        <v>72807</v>
      </c>
      <c r="M1451" s="255">
        <f>M1450-L1450</f>
        <v>-49807</v>
      </c>
    </row>
    <row r="1452" spans="1:13">
      <c r="A1452" s="1"/>
      <c r="B1452" s="1"/>
      <c r="C1452" s="69" t="s">
        <v>5</v>
      </c>
      <c r="D1452" s="70" t="s">
        <v>38</v>
      </c>
      <c r="E1452" s="71" t="s">
        <v>39</v>
      </c>
      <c r="F1452" s="70"/>
      <c r="G1452" s="70" t="s">
        <v>587</v>
      </c>
      <c r="H1452" s="71" t="s">
        <v>588</v>
      </c>
      <c r="I1452" s="248" t="s">
        <v>207</v>
      </c>
      <c r="J1452" s="249"/>
      <c r="K1452" s="249"/>
      <c r="L1452" s="249">
        <v>0</v>
      </c>
      <c r="M1452" s="122">
        <v>1</v>
      </c>
    </row>
    <row r="1453" spans="1:13">
      <c r="A1453" s="1"/>
      <c r="B1453" s="1"/>
      <c r="C1453" s="69" t="s">
        <v>5</v>
      </c>
      <c r="D1453" s="70" t="s">
        <v>38</v>
      </c>
      <c r="E1453" s="71" t="s">
        <v>39</v>
      </c>
      <c r="F1453" s="70"/>
      <c r="G1453" s="70" t="s">
        <v>587</v>
      </c>
      <c r="H1453" s="71" t="s">
        <v>588</v>
      </c>
      <c r="I1453" s="71" t="s">
        <v>208</v>
      </c>
      <c r="J1453" s="249">
        <v>0</v>
      </c>
      <c r="K1453" s="249">
        <v>0</v>
      </c>
      <c r="L1453" s="249">
        <v>0</v>
      </c>
      <c r="M1453" s="121">
        <v>16248170</v>
      </c>
    </row>
    <row r="1454" spans="1:13">
      <c r="A1454" s="1"/>
      <c r="B1454" s="1"/>
      <c r="C1454" s="69" t="s">
        <v>5</v>
      </c>
      <c r="D1454" s="70" t="s">
        <v>38</v>
      </c>
      <c r="E1454" s="71" t="s">
        <v>39</v>
      </c>
      <c r="F1454" s="70"/>
      <c r="G1454" s="70" t="s">
        <v>587</v>
      </c>
      <c r="H1454" s="71" t="s">
        <v>588</v>
      </c>
      <c r="I1454" s="71" t="s">
        <v>209</v>
      </c>
      <c r="J1454" s="249">
        <v>0</v>
      </c>
      <c r="K1454" s="249">
        <v>0</v>
      </c>
      <c r="L1454" s="249">
        <v>0</v>
      </c>
      <c r="M1454" s="123">
        <f>+M1453/M1452</f>
        <v>16248170</v>
      </c>
    </row>
    <row r="1455" spans="1:13" ht="24">
      <c r="A1455" s="1"/>
      <c r="B1455" s="1"/>
      <c r="C1455" s="69"/>
      <c r="D1455" s="70"/>
      <c r="E1455" s="71"/>
      <c r="F1455" s="70"/>
      <c r="G1455" s="70"/>
      <c r="H1455" s="250" t="s">
        <v>210</v>
      </c>
      <c r="I1455" s="248"/>
      <c r="J1455" s="251"/>
      <c r="K1455" s="251">
        <v>0</v>
      </c>
      <c r="L1455" s="251">
        <v>0</v>
      </c>
      <c r="M1455" s="255">
        <f>M1454-L1454</f>
        <v>16248170</v>
      </c>
    </row>
    <row r="1456" spans="1:13">
      <c r="A1456" s="1"/>
      <c r="B1456" s="1"/>
      <c r="C1456" s="69" t="s">
        <v>5</v>
      </c>
      <c r="D1456" s="70" t="s">
        <v>38</v>
      </c>
      <c r="E1456" s="71" t="s">
        <v>39</v>
      </c>
      <c r="F1456" s="70"/>
      <c r="G1456" s="70" t="s">
        <v>587</v>
      </c>
      <c r="H1456" s="71" t="s">
        <v>588</v>
      </c>
      <c r="I1456" s="248" t="s">
        <v>211</v>
      </c>
      <c r="J1456" s="249"/>
      <c r="K1456" s="249"/>
      <c r="L1456" s="249">
        <v>1</v>
      </c>
      <c r="M1456" s="122">
        <v>1</v>
      </c>
    </row>
    <row r="1457" spans="1:13">
      <c r="A1457" s="1"/>
      <c r="B1457" s="1"/>
      <c r="C1457" s="69" t="s">
        <v>5</v>
      </c>
      <c r="D1457" s="70" t="s">
        <v>38</v>
      </c>
      <c r="E1457" s="71" t="s">
        <v>39</v>
      </c>
      <c r="F1457" s="70"/>
      <c r="G1457" s="70" t="s">
        <v>587</v>
      </c>
      <c r="H1457" s="71" t="s">
        <v>588</v>
      </c>
      <c r="I1457" s="71" t="s">
        <v>212</v>
      </c>
      <c r="J1457" s="249">
        <v>0</v>
      </c>
      <c r="K1457" s="249">
        <v>0</v>
      </c>
      <c r="L1457" s="249">
        <v>15000000</v>
      </c>
      <c r="M1457" s="121">
        <v>16248170</v>
      </c>
    </row>
    <row r="1458" spans="1:13">
      <c r="A1458" s="1"/>
      <c r="B1458" s="1"/>
      <c r="C1458" s="69" t="s">
        <v>5</v>
      </c>
      <c r="D1458" s="70" t="s">
        <v>38</v>
      </c>
      <c r="E1458" s="71" t="s">
        <v>39</v>
      </c>
      <c r="F1458" s="70"/>
      <c r="G1458" s="70" t="s">
        <v>587</v>
      </c>
      <c r="H1458" s="71" t="s">
        <v>588</v>
      </c>
      <c r="I1458" s="71" t="s">
        <v>213</v>
      </c>
      <c r="J1458" s="249">
        <v>0</v>
      </c>
      <c r="K1458" s="249">
        <v>0</v>
      </c>
      <c r="L1458" s="249">
        <v>15000000</v>
      </c>
      <c r="M1458" s="123">
        <f>+M1457/M1456</f>
        <v>16248170</v>
      </c>
    </row>
    <row r="1459" spans="1:13" ht="24">
      <c r="A1459" s="1"/>
      <c r="B1459" s="1"/>
      <c r="C1459" s="69"/>
      <c r="D1459" s="70"/>
      <c r="E1459" s="71"/>
      <c r="F1459" s="70"/>
      <c r="G1459" s="70"/>
      <c r="H1459" s="250" t="s">
        <v>214</v>
      </c>
      <c r="I1459" s="248"/>
      <c r="J1459" s="251"/>
      <c r="K1459" s="251">
        <v>0</v>
      </c>
      <c r="L1459" s="251">
        <v>15000000</v>
      </c>
      <c r="M1459" s="255">
        <f>M1458-L1458</f>
        <v>1248170</v>
      </c>
    </row>
    <row r="1460" spans="1:13">
      <c r="A1460" s="1"/>
      <c r="B1460" s="1"/>
      <c r="C1460" s="69" t="s">
        <v>5</v>
      </c>
      <c r="D1460" s="70" t="s">
        <v>38</v>
      </c>
      <c r="E1460" s="71" t="s">
        <v>39</v>
      </c>
      <c r="F1460" s="70"/>
      <c r="G1460" s="70" t="s">
        <v>587</v>
      </c>
      <c r="H1460" s="71" t="s">
        <v>588</v>
      </c>
      <c r="I1460" s="248" t="s">
        <v>215</v>
      </c>
      <c r="J1460" s="249"/>
      <c r="K1460" s="249"/>
      <c r="L1460" s="249">
        <v>1</v>
      </c>
      <c r="M1460" s="122">
        <v>1</v>
      </c>
    </row>
    <row r="1461" spans="1:13">
      <c r="A1461" s="1"/>
      <c r="B1461" s="1"/>
      <c r="C1461" s="69" t="s">
        <v>5</v>
      </c>
      <c r="D1461" s="70" t="s">
        <v>38</v>
      </c>
      <c r="E1461" s="71" t="s">
        <v>39</v>
      </c>
      <c r="F1461" s="70"/>
      <c r="G1461" s="70" t="s">
        <v>587</v>
      </c>
      <c r="H1461" s="71" t="s">
        <v>588</v>
      </c>
      <c r="I1461" s="71" t="s">
        <v>216</v>
      </c>
      <c r="J1461" s="249">
        <v>0</v>
      </c>
      <c r="K1461" s="249">
        <v>0</v>
      </c>
      <c r="L1461" s="249">
        <v>15000000</v>
      </c>
      <c r="M1461" s="121">
        <v>16247409</v>
      </c>
    </row>
    <row r="1462" spans="1:13">
      <c r="A1462" s="1"/>
      <c r="B1462" s="1"/>
      <c r="C1462" s="69" t="s">
        <v>5</v>
      </c>
      <c r="D1462" s="70" t="s">
        <v>38</v>
      </c>
      <c r="E1462" s="71" t="s">
        <v>39</v>
      </c>
      <c r="F1462" s="70"/>
      <c r="G1462" s="70" t="s">
        <v>587</v>
      </c>
      <c r="H1462" s="71" t="s">
        <v>588</v>
      </c>
      <c r="I1462" s="71" t="s">
        <v>217</v>
      </c>
      <c r="J1462" s="249">
        <v>0</v>
      </c>
      <c r="K1462" s="249">
        <v>0</v>
      </c>
      <c r="L1462" s="249">
        <v>15000000</v>
      </c>
      <c r="M1462" s="123">
        <f>+M1461/M1460</f>
        <v>16247409</v>
      </c>
    </row>
    <row r="1463" spans="1:13" ht="24">
      <c r="A1463" s="1"/>
      <c r="B1463" s="1"/>
      <c r="C1463" s="69"/>
      <c r="D1463" s="70"/>
      <c r="E1463" s="71"/>
      <c r="F1463" s="70"/>
      <c r="G1463" s="70"/>
      <c r="H1463" s="253" t="s">
        <v>218</v>
      </c>
      <c r="I1463" s="71"/>
      <c r="J1463" s="254"/>
      <c r="K1463" s="254">
        <v>0</v>
      </c>
      <c r="L1463" s="254">
        <v>15000000</v>
      </c>
      <c r="M1463" s="255">
        <f>M1462-L1462</f>
        <v>1247409</v>
      </c>
    </row>
    <row r="1464" spans="1:13" ht="24">
      <c r="A1464" s="1"/>
      <c r="B1464" s="1"/>
      <c r="C1464" s="69" t="s">
        <v>5</v>
      </c>
      <c r="D1464" s="70" t="s">
        <v>38</v>
      </c>
      <c r="E1464" s="71" t="s">
        <v>39</v>
      </c>
      <c r="F1464" s="70"/>
      <c r="G1464" s="70" t="s">
        <v>589</v>
      </c>
      <c r="H1464" s="71" t="s">
        <v>590</v>
      </c>
      <c r="I1464" s="248" t="s">
        <v>207</v>
      </c>
      <c r="J1464" s="249"/>
      <c r="K1464" s="249"/>
      <c r="L1464" s="249">
        <v>0</v>
      </c>
      <c r="M1464" s="122">
        <v>450</v>
      </c>
    </row>
    <row r="1465" spans="1:13" ht="24">
      <c r="A1465" s="1"/>
      <c r="B1465" s="1"/>
      <c r="C1465" s="69" t="s">
        <v>5</v>
      </c>
      <c r="D1465" s="70" t="s">
        <v>38</v>
      </c>
      <c r="E1465" s="71" t="s">
        <v>39</v>
      </c>
      <c r="F1465" s="70"/>
      <c r="G1465" s="70" t="s">
        <v>589</v>
      </c>
      <c r="H1465" s="71" t="s">
        <v>590</v>
      </c>
      <c r="I1465" s="71" t="s">
        <v>208</v>
      </c>
      <c r="J1465" s="249">
        <v>0</v>
      </c>
      <c r="K1465" s="249">
        <v>0</v>
      </c>
      <c r="L1465" s="249">
        <v>0</v>
      </c>
      <c r="M1465" s="121">
        <v>40000000</v>
      </c>
    </row>
    <row r="1466" spans="1:13" ht="24">
      <c r="A1466" s="1"/>
      <c r="B1466" s="1"/>
      <c r="C1466" s="69" t="s">
        <v>5</v>
      </c>
      <c r="D1466" s="70" t="s">
        <v>38</v>
      </c>
      <c r="E1466" s="71" t="s">
        <v>39</v>
      </c>
      <c r="F1466" s="70"/>
      <c r="G1466" s="70" t="s">
        <v>589</v>
      </c>
      <c r="H1466" s="71" t="s">
        <v>590</v>
      </c>
      <c r="I1466" s="71" t="s">
        <v>209</v>
      </c>
      <c r="J1466" s="249">
        <v>0</v>
      </c>
      <c r="K1466" s="249">
        <v>0</v>
      </c>
      <c r="L1466" s="249">
        <v>0</v>
      </c>
      <c r="M1466" s="123">
        <f>+M1465/M1464</f>
        <v>88888.888888888891</v>
      </c>
    </row>
    <row r="1467" spans="1:13" ht="24">
      <c r="A1467" s="1"/>
      <c r="B1467" s="1"/>
      <c r="C1467" s="69"/>
      <c r="D1467" s="70"/>
      <c r="E1467" s="71"/>
      <c r="F1467" s="70"/>
      <c r="G1467" s="70"/>
      <c r="H1467" s="250" t="s">
        <v>210</v>
      </c>
      <c r="I1467" s="248"/>
      <c r="J1467" s="251"/>
      <c r="K1467" s="251">
        <v>0</v>
      </c>
      <c r="L1467" s="251">
        <v>0</v>
      </c>
      <c r="M1467" s="255">
        <f>M1466-L1466</f>
        <v>88888.888888888891</v>
      </c>
    </row>
    <row r="1468" spans="1:13" ht="24">
      <c r="A1468" s="1"/>
      <c r="B1468" s="1"/>
      <c r="C1468" s="69" t="s">
        <v>5</v>
      </c>
      <c r="D1468" s="70" t="s">
        <v>38</v>
      </c>
      <c r="E1468" s="71" t="s">
        <v>39</v>
      </c>
      <c r="F1468" s="70"/>
      <c r="G1468" s="70" t="s">
        <v>589</v>
      </c>
      <c r="H1468" s="71" t="s">
        <v>590</v>
      </c>
      <c r="I1468" s="248" t="s">
        <v>211</v>
      </c>
      <c r="J1468" s="249"/>
      <c r="K1468" s="249"/>
      <c r="L1468" s="249">
        <v>448</v>
      </c>
      <c r="M1468" s="122">
        <v>450</v>
      </c>
    </row>
    <row r="1469" spans="1:13" ht="24">
      <c r="A1469" s="1"/>
      <c r="B1469" s="1"/>
      <c r="C1469" s="69" t="s">
        <v>5</v>
      </c>
      <c r="D1469" s="70" t="s">
        <v>38</v>
      </c>
      <c r="E1469" s="71" t="s">
        <v>39</v>
      </c>
      <c r="F1469" s="70"/>
      <c r="G1469" s="70" t="s">
        <v>589</v>
      </c>
      <c r="H1469" s="71" t="s">
        <v>590</v>
      </c>
      <c r="I1469" s="71" t="s">
        <v>212</v>
      </c>
      <c r="J1469" s="249">
        <v>0</v>
      </c>
      <c r="K1469" s="249">
        <v>0</v>
      </c>
      <c r="L1469" s="249">
        <v>40000000</v>
      </c>
      <c r="M1469" s="121">
        <v>40000000</v>
      </c>
    </row>
    <row r="1470" spans="1:13" ht="24">
      <c r="A1470" s="1"/>
      <c r="B1470" s="1"/>
      <c r="C1470" s="69" t="s">
        <v>5</v>
      </c>
      <c r="D1470" s="70" t="s">
        <v>38</v>
      </c>
      <c r="E1470" s="71" t="s">
        <v>39</v>
      </c>
      <c r="F1470" s="70"/>
      <c r="G1470" s="70" t="s">
        <v>589</v>
      </c>
      <c r="H1470" s="71" t="s">
        <v>590</v>
      </c>
      <c r="I1470" s="71" t="s">
        <v>213</v>
      </c>
      <c r="J1470" s="249">
        <v>0</v>
      </c>
      <c r="K1470" s="249">
        <v>0</v>
      </c>
      <c r="L1470" s="249">
        <v>89286</v>
      </c>
      <c r="M1470" s="123">
        <f>+M1469/M1468</f>
        <v>88888.888888888891</v>
      </c>
    </row>
    <row r="1471" spans="1:13" ht="24">
      <c r="A1471" s="1"/>
      <c r="B1471" s="1"/>
      <c r="C1471" s="69"/>
      <c r="D1471" s="70"/>
      <c r="E1471" s="71"/>
      <c r="F1471" s="70"/>
      <c r="G1471" s="70"/>
      <c r="H1471" s="250" t="s">
        <v>214</v>
      </c>
      <c r="I1471" s="248"/>
      <c r="J1471" s="251"/>
      <c r="K1471" s="251">
        <v>0</v>
      </c>
      <c r="L1471" s="251">
        <v>89286</v>
      </c>
      <c r="M1471" s="255">
        <f>M1470-L1470</f>
        <v>-397.11111111110949</v>
      </c>
    </row>
    <row r="1472" spans="1:13" ht="24">
      <c r="A1472" s="1"/>
      <c r="B1472" s="1"/>
      <c r="C1472" s="69" t="s">
        <v>5</v>
      </c>
      <c r="D1472" s="70" t="s">
        <v>38</v>
      </c>
      <c r="E1472" s="71" t="s">
        <v>39</v>
      </c>
      <c r="F1472" s="70"/>
      <c r="G1472" s="70" t="s">
        <v>589</v>
      </c>
      <c r="H1472" s="71" t="s">
        <v>590</v>
      </c>
      <c r="I1472" s="248" t="s">
        <v>215</v>
      </c>
      <c r="J1472" s="249"/>
      <c r="K1472" s="249"/>
      <c r="L1472" s="249">
        <v>50</v>
      </c>
      <c r="M1472" s="121">
        <v>250</v>
      </c>
    </row>
    <row r="1473" spans="1:13" ht="24">
      <c r="A1473" s="1"/>
      <c r="B1473" s="1"/>
      <c r="C1473" s="69" t="s">
        <v>5</v>
      </c>
      <c r="D1473" s="70" t="s">
        <v>38</v>
      </c>
      <c r="E1473" s="71" t="s">
        <v>39</v>
      </c>
      <c r="F1473" s="70"/>
      <c r="G1473" s="70" t="s">
        <v>589</v>
      </c>
      <c r="H1473" s="72" t="s">
        <v>590</v>
      </c>
      <c r="I1473" s="72" t="s">
        <v>216</v>
      </c>
      <c r="J1473" s="74">
        <v>0</v>
      </c>
      <c r="K1473" s="74">
        <v>0</v>
      </c>
      <c r="L1473" s="74">
        <v>5500000</v>
      </c>
      <c r="M1473" s="77">
        <v>14768380</v>
      </c>
    </row>
    <row r="1474" spans="1:13" ht="24">
      <c r="A1474" s="1"/>
      <c r="B1474" s="1"/>
      <c r="C1474" s="69" t="s">
        <v>5</v>
      </c>
      <c r="D1474" s="70" t="s">
        <v>38</v>
      </c>
      <c r="E1474" s="71" t="s">
        <v>39</v>
      </c>
      <c r="F1474" s="70"/>
      <c r="G1474" s="70" t="s">
        <v>589</v>
      </c>
      <c r="H1474" s="72" t="s">
        <v>590</v>
      </c>
      <c r="I1474" s="72" t="s">
        <v>217</v>
      </c>
      <c r="J1474" s="74">
        <v>0</v>
      </c>
      <c r="K1474" s="74">
        <v>0</v>
      </c>
      <c r="L1474" s="74">
        <v>110000</v>
      </c>
      <c r="M1474" s="77">
        <f>+M1473/M1472</f>
        <v>59073.52</v>
      </c>
    </row>
    <row r="1475" spans="1:13" ht="24">
      <c r="A1475" s="1"/>
      <c r="B1475" s="1"/>
      <c r="C1475" s="69"/>
      <c r="D1475" s="70"/>
      <c r="E1475" s="71"/>
      <c r="F1475" s="70"/>
      <c r="G1475" s="70"/>
      <c r="H1475" s="83" t="s">
        <v>218</v>
      </c>
      <c r="I1475" s="84"/>
      <c r="J1475" s="85"/>
      <c r="K1475" s="85">
        <v>0</v>
      </c>
      <c r="L1475" s="85">
        <v>110000</v>
      </c>
      <c r="M1475" s="86">
        <f>M1474-L1474</f>
        <v>-50926.48</v>
      </c>
    </row>
    <row r="1476" spans="1:13" ht="24">
      <c r="A1476" s="1"/>
      <c r="B1476" s="1"/>
      <c r="C1476" s="69" t="s">
        <v>5</v>
      </c>
      <c r="D1476" s="70" t="s">
        <v>38</v>
      </c>
      <c r="E1476" s="71" t="s">
        <v>39</v>
      </c>
      <c r="F1476" s="70"/>
      <c r="G1476" s="70" t="s">
        <v>591</v>
      </c>
      <c r="H1476" s="72" t="s">
        <v>592</v>
      </c>
      <c r="I1476" s="73" t="s">
        <v>207</v>
      </c>
      <c r="J1476" s="74"/>
      <c r="K1476" s="74"/>
      <c r="L1476" s="74">
        <v>0</v>
      </c>
      <c r="M1476" s="122">
        <v>500</v>
      </c>
    </row>
    <row r="1477" spans="1:13" ht="24">
      <c r="A1477" s="1"/>
      <c r="B1477" s="1"/>
      <c r="C1477" s="69" t="s">
        <v>5</v>
      </c>
      <c r="D1477" s="70" t="s">
        <v>38</v>
      </c>
      <c r="E1477" s="71" t="s">
        <v>39</v>
      </c>
      <c r="F1477" s="70"/>
      <c r="G1477" s="70" t="s">
        <v>591</v>
      </c>
      <c r="H1477" s="72" t="s">
        <v>592</v>
      </c>
      <c r="I1477" s="72" t="s">
        <v>208</v>
      </c>
      <c r="J1477" s="74">
        <v>0</v>
      </c>
      <c r="K1477" s="74">
        <v>0</v>
      </c>
      <c r="L1477" s="74">
        <v>0</v>
      </c>
      <c r="M1477" s="121">
        <v>16860314</v>
      </c>
    </row>
    <row r="1478" spans="1:13" ht="24">
      <c r="A1478" s="1"/>
      <c r="B1478" s="1"/>
      <c r="C1478" s="69" t="s">
        <v>5</v>
      </c>
      <c r="D1478" s="70" t="s">
        <v>38</v>
      </c>
      <c r="E1478" s="71" t="s">
        <v>39</v>
      </c>
      <c r="F1478" s="70"/>
      <c r="G1478" s="70" t="s">
        <v>591</v>
      </c>
      <c r="H1478" s="72" t="s">
        <v>592</v>
      </c>
      <c r="I1478" s="72" t="s">
        <v>209</v>
      </c>
      <c r="J1478" s="74">
        <v>0</v>
      </c>
      <c r="K1478" s="74">
        <v>0</v>
      </c>
      <c r="L1478" s="74">
        <v>0</v>
      </c>
      <c r="M1478" s="123">
        <f>+M1477/M1476</f>
        <v>33720.627999999997</v>
      </c>
    </row>
    <row r="1479" spans="1:13" ht="24">
      <c r="A1479" s="1"/>
      <c r="B1479" s="1"/>
      <c r="C1479" s="69"/>
      <c r="D1479" s="70"/>
      <c r="E1479" s="71"/>
      <c r="F1479" s="70"/>
      <c r="G1479" s="70"/>
      <c r="H1479" s="78" t="s">
        <v>210</v>
      </c>
      <c r="I1479" s="79"/>
      <c r="J1479" s="80"/>
      <c r="K1479" s="80">
        <v>0</v>
      </c>
      <c r="L1479" s="80">
        <v>0</v>
      </c>
      <c r="M1479" s="86">
        <f>M1478-L1478</f>
        <v>33720.627999999997</v>
      </c>
    </row>
    <row r="1480" spans="1:13" ht="24">
      <c r="A1480" s="1"/>
      <c r="B1480" s="1"/>
      <c r="C1480" s="69" t="s">
        <v>5</v>
      </c>
      <c r="D1480" s="70" t="s">
        <v>38</v>
      </c>
      <c r="E1480" s="71" t="s">
        <v>39</v>
      </c>
      <c r="F1480" s="70"/>
      <c r="G1480" s="70" t="s">
        <v>591</v>
      </c>
      <c r="H1480" s="72" t="s">
        <v>592</v>
      </c>
      <c r="I1480" s="73" t="s">
        <v>211</v>
      </c>
      <c r="J1480" s="74"/>
      <c r="K1480" s="74"/>
      <c r="L1480" s="74">
        <v>600</v>
      </c>
      <c r="M1480" s="122">
        <v>500</v>
      </c>
    </row>
    <row r="1481" spans="1:13" ht="24">
      <c r="A1481" s="1"/>
      <c r="B1481" s="1"/>
      <c r="C1481" s="69" t="s">
        <v>5</v>
      </c>
      <c r="D1481" s="70" t="s">
        <v>38</v>
      </c>
      <c r="E1481" s="71" t="s">
        <v>39</v>
      </c>
      <c r="F1481" s="70"/>
      <c r="G1481" s="70" t="s">
        <v>591</v>
      </c>
      <c r="H1481" s="72" t="s">
        <v>592</v>
      </c>
      <c r="I1481" s="72" t="s">
        <v>212</v>
      </c>
      <c r="J1481" s="74">
        <v>0</v>
      </c>
      <c r="K1481" s="74">
        <v>0</v>
      </c>
      <c r="L1481" s="74">
        <v>20000000</v>
      </c>
      <c r="M1481" s="121">
        <v>16860314</v>
      </c>
    </row>
    <row r="1482" spans="1:13" ht="24">
      <c r="A1482" s="1"/>
      <c r="B1482" s="1"/>
      <c r="C1482" s="69" t="s">
        <v>5</v>
      </c>
      <c r="D1482" s="70" t="s">
        <v>38</v>
      </c>
      <c r="E1482" s="71" t="s">
        <v>39</v>
      </c>
      <c r="F1482" s="70"/>
      <c r="G1482" s="70" t="s">
        <v>591</v>
      </c>
      <c r="H1482" s="72" t="s">
        <v>592</v>
      </c>
      <c r="I1482" s="72" t="s">
        <v>213</v>
      </c>
      <c r="J1482" s="74">
        <v>0</v>
      </c>
      <c r="K1482" s="74">
        <v>0</v>
      </c>
      <c r="L1482" s="74">
        <v>33333</v>
      </c>
      <c r="M1482" s="123">
        <f>+M1481/M1480</f>
        <v>33720.627999999997</v>
      </c>
    </row>
    <row r="1483" spans="1:13" ht="24">
      <c r="A1483" s="1"/>
      <c r="B1483" s="1"/>
      <c r="C1483" s="69"/>
      <c r="D1483" s="70"/>
      <c r="E1483" s="71"/>
      <c r="F1483" s="70"/>
      <c r="G1483" s="70"/>
      <c r="H1483" s="78" t="s">
        <v>214</v>
      </c>
      <c r="I1483" s="79"/>
      <c r="J1483" s="80"/>
      <c r="K1483" s="80">
        <v>0</v>
      </c>
      <c r="L1483" s="80">
        <v>33333</v>
      </c>
      <c r="M1483" s="86">
        <f>M1482-L1482</f>
        <v>387.62799999999697</v>
      </c>
    </row>
    <row r="1484" spans="1:13" ht="24">
      <c r="A1484" s="1"/>
      <c r="B1484" s="1"/>
      <c r="C1484" s="69" t="s">
        <v>5</v>
      </c>
      <c r="D1484" s="70" t="s">
        <v>38</v>
      </c>
      <c r="E1484" s="71" t="s">
        <v>39</v>
      </c>
      <c r="F1484" s="70"/>
      <c r="G1484" s="70" t="s">
        <v>591</v>
      </c>
      <c r="H1484" s="72" t="s">
        <v>592</v>
      </c>
      <c r="I1484" s="73" t="s">
        <v>215</v>
      </c>
      <c r="J1484" s="74"/>
      <c r="K1484" s="74"/>
      <c r="L1484" s="74">
        <v>600</v>
      </c>
      <c r="M1484" s="122">
        <v>500</v>
      </c>
    </row>
    <row r="1485" spans="1:13" ht="24">
      <c r="A1485" s="1"/>
      <c r="B1485" s="1"/>
      <c r="C1485" s="69" t="s">
        <v>5</v>
      </c>
      <c r="D1485" s="70" t="s">
        <v>38</v>
      </c>
      <c r="E1485" s="71" t="s">
        <v>39</v>
      </c>
      <c r="F1485" s="70"/>
      <c r="G1485" s="70" t="s">
        <v>591</v>
      </c>
      <c r="H1485" s="72" t="s">
        <v>592</v>
      </c>
      <c r="I1485" s="72" t="s">
        <v>216</v>
      </c>
      <c r="J1485" s="74">
        <v>0</v>
      </c>
      <c r="K1485" s="74">
        <v>0</v>
      </c>
      <c r="L1485" s="74">
        <v>20000000</v>
      </c>
      <c r="M1485" s="121">
        <v>16859782</v>
      </c>
    </row>
    <row r="1486" spans="1:13" ht="24">
      <c r="A1486" s="1"/>
      <c r="B1486" s="1"/>
      <c r="C1486" s="69" t="s">
        <v>5</v>
      </c>
      <c r="D1486" s="70" t="s">
        <v>38</v>
      </c>
      <c r="E1486" s="71" t="s">
        <v>39</v>
      </c>
      <c r="F1486" s="70"/>
      <c r="G1486" s="70" t="s">
        <v>591</v>
      </c>
      <c r="H1486" s="72" t="s">
        <v>592</v>
      </c>
      <c r="I1486" s="72" t="s">
        <v>217</v>
      </c>
      <c r="J1486" s="74">
        <v>0</v>
      </c>
      <c r="K1486" s="74">
        <v>0</v>
      </c>
      <c r="L1486" s="74">
        <v>33333</v>
      </c>
      <c r="M1486" s="123">
        <f>+M1485/M1484</f>
        <v>33719.563999999998</v>
      </c>
    </row>
    <row r="1487" spans="1:13" ht="24">
      <c r="A1487" s="1"/>
      <c r="B1487" s="1"/>
      <c r="C1487" s="69"/>
      <c r="D1487" s="70"/>
      <c r="E1487" s="71"/>
      <c r="F1487" s="70"/>
      <c r="G1487" s="70"/>
      <c r="H1487" s="83" t="s">
        <v>218</v>
      </c>
      <c r="I1487" s="84"/>
      <c r="J1487" s="85"/>
      <c r="K1487" s="85">
        <v>0</v>
      </c>
      <c r="L1487" s="85">
        <v>33333</v>
      </c>
      <c r="M1487" s="86">
        <f>M1486-L1486</f>
        <v>386.56399999999849</v>
      </c>
    </row>
    <row r="1488" spans="1:13" ht="24">
      <c r="A1488" s="1"/>
      <c r="B1488" s="1"/>
      <c r="C1488" s="69" t="s">
        <v>5</v>
      </c>
      <c r="D1488" s="70" t="s">
        <v>38</v>
      </c>
      <c r="E1488" s="71" t="s">
        <v>39</v>
      </c>
      <c r="F1488" s="70"/>
      <c r="G1488" s="70" t="s">
        <v>593</v>
      </c>
      <c r="H1488" s="72" t="s">
        <v>594</v>
      </c>
      <c r="I1488" s="73" t="s">
        <v>207</v>
      </c>
      <c r="J1488" s="74"/>
      <c r="K1488" s="74"/>
      <c r="L1488" s="74">
        <v>0</v>
      </c>
      <c r="M1488" s="122">
        <v>200</v>
      </c>
    </row>
    <row r="1489" spans="1:13" ht="24">
      <c r="A1489" s="1"/>
      <c r="B1489" s="1"/>
      <c r="C1489" s="69" t="s">
        <v>5</v>
      </c>
      <c r="D1489" s="70" t="s">
        <v>38</v>
      </c>
      <c r="E1489" s="71" t="s">
        <v>39</v>
      </c>
      <c r="F1489" s="70"/>
      <c r="G1489" s="70" t="s">
        <v>593</v>
      </c>
      <c r="H1489" s="72" t="s">
        <v>594</v>
      </c>
      <c r="I1489" s="72" t="s">
        <v>208</v>
      </c>
      <c r="J1489" s="74">
        <v>0</v>
      </c>
      <c r="K1489" s="74">
        <v>0</v>
      </c>
      <c r="L1489" s="74">
        <v>0</v>
      </c>
      <c r="M1489" s="121">
        <v>17000000</v>
      </c>
    </row>
    <row r="1490" spans="1:13" ht="24">
      <c r="A1490" s="1"/>
      <c r="B1490" s="1"/>
      <c r="C1490" s="69" t="s">
        <v>5</v>
      </c>
      <c r="D1490" s="70" t="s">
        <v>38</v>
      </c>
      <c r="E1490" s="71" t="s">
        <v>39</v>
      </c>
      <c r="F1490" s="70"/>
      <c r="G1490" s="70" t="s">
        <v>593</v>
      </c>
      <c r="H1490" s="72" t="s">
        <v>594</v>
      </c>
      <c r="I1490" s="72" t="s">
        <v>209</v>
      </c>
      <c r="J1490" s="74">
        <v>0</v>
      </c>
      <c r="K1490" s="74">
        <v>0</v>
      </c>
      <c r="L1490" s="74">
        <v>0</v>
      </c>
      <c r="M1490" s="123">
        <f>+M1489/M1488</f>
        <v>85000</v>
      </c>
    </row>
    <row r="1491" spans="1:13" ht="24">
      <c r="A1491" s="1"/>
      <c r="B1491" s="1"/>
      <c r="C1491" s="69"/>
      <c r="D1491" s="70"/>
      <c r="E1491" s="71"/>
      <c r="F1491" s="70"/>
      <c r="G1491" s="70"/>
      <c r="H1491" s="78" t="s">
        <v>210</v>
      </c>
      <c r="I1491" s="79"/>
      <c r="J1491" s="80"/>
      <c r="K1491" s="80">
        <v>0</v>
      </c>
      <c r="L1491" s="80">
        <v>0</v>
      </c>
      <c r="M1491" s="86">
        <f>M1490-L1490</f>
        <v>85000</v>
      </c>
    </row>
    <row r="1492" spans="1:13" ht="24">
      <c r="A1492" s="1"/>
      <c r="B1492" s="1"/>
      <c r="C1492" s="69" t="s">
        <v>5</v>
      </c>
      <c r="D1492" s="70" t="s">
        <v>38</v>
      </c>
      <c r="E1492" s="71" t="s">
        <v>39</v>
      </c>
      <c r="F1492" s="70"/>
      <c r="G1492" s="70" t="s">
        <v>593</v>
      </c>
      <c r="H1492" s="72" t="s">
        <v>594</v>
      </c>
      <c r="I1492" s="73" t="s">
        <v>211</v>
      </c>
      <c r="J1492" s="74"/>
      <c r="K1492" s="74"/>
      <c r="L1492" s="74">
        <v>381</v>
      </c>
      <c r="M1492" s="122">
        <v>200</v>
      </c>
    </row>
    <row r="1493" spans="1:13" ht="24">
      <c r="A1493" s="1"/>
      <c r="B1493" s="1"/>
      <c r="C1493" s="69" t="s">
        <v>5</v>
      </c>
      <c r="D1493" s="70" t="s">
        <v>38</v>
      </c>
      <c r="E1493" s="71" t="s">
        <v>39</v>
      </c>
      <c r="F1493" s="70"/>
      <c r="G1493" s="70" t="s">
        <v>593</v>
      </c>
      <c r="H1493" s="72" t="s">
        <v>594</v>
      </c>
      <c r="I1493" s="72" t="s">
        <v>212</v>
      </c>
      <c r="J1493" s="74">
        <v>0</v>
      </c>
      <c r="K1493" s="74">
        <v>0</v>
      </c>
      <c r="L1493" s="74">
        <v>20000000</v>
      </c>
      <c r="M1493" s="121">
        <v>34974452</v>
      </c>
    </row>
    <row r="1494" spans="1:13" ht="24">
      <c r="A1494" s="1"/>
      <c r="B1494" s="1"/>
      <c r="C1494" s="69" t="s">
        <v>5</v>
      </c>
      <c r="D1494" s="70" t="s">
        <v>38</v>
      </c>
      <c r="E1494" s="71" t="s">
        <v>39</v>
      </c>
      <c r="F1494" s="70"/>
      <c r="G1494" s="70" t="s">
        <v>593</v>
      </c>
      <c r="H1494" s="72" t="s">
        <v>594</v>
      </c>
      <c r="I1494" s="72" t="s">
        <v>213</v>
      </c>
      <c r="J1494" s="74">
        <v>0</v>
      </c>
      <c r="K1494" s="74">
        <v>0</v>
      </c>
      <c r="L1494" s="74">
        <v>52493</v>
      </c>
      <c r="M1494" s="123">
        <f>+M1493/M1492</f>
        <v>174872.26</v>
      </c>
    </row>
    <row r="1495" spans="1:13" ht="24">
      <c r="A1495" s="1"/>
      <c r="B1495" s="1"/>
      <c r="C1495" s="69"/>
      <c r="D1495" s="70"/>
      <c r="E1495" s="71"/>
      <c r="F1495" s="70"/>
      <c r="G1495" s="70"/>
      <c r="H1495" s="78" t="s">
        <v>214</v>
      </c>
      <c r="I1495" s="79"/>
      <c r="J1495" s="80"/>
      <c r="K1495" s="80">
        <v>0</v>
      </c>
      <c r="L1495" s="80">
        <v>52493</v>
      </c>
      <c r="M1495" s="86">
        <f>M1494-L1494</f>
        <v>122379.26000000001</v>
      </c>
    </row>
    <row r="1496" spans="1:13" ht="24">
      <c r="A1496" s="1"/>
      <c r="B1496" s="1"/>
      <c r="C1496" s="69" t="s">
        <v>5</v>
      </c>
      <c r="D1496" s="70" t="s">
        <v>38</v>
      </c>
      <c r="E1496" s="71" t="s">
        <v>39</v>
      </c>
      <c r="F1496" s="70"/>
      <c r="G1496" s="70" t="s">
        <v>593</v>
      </c>
      <c r="H1496" s="72" t="s">
        <v>594</v>
      </c>
      <c r="I1496" s="73" t="s">
        <v>215</v>
      </c>
      <c r="J1496" s="74"/>
      <c r="K1496" s="74"/>
      <c r="L1496" s="74">
        <v>380</v>
      </c>
      <c r="M1496" s="122">
        <v>200</v>
      </c>
    </row>
    <row r="1497" spans="1:13" ht="24">
      <c r="A1497" s="1"/>
      <c r="B1497" s="1"/>
      <c r="C1497" s="69" t="s">
        <v>5</v>
      </c>
      <c r="D1497" s="70" t="s">
        <v>38</v>
      </c>
      <c r="E1497" s="71" t="s">
        <v>39</v>
      </c>
      <c r="F1497" s="70"/>
      <c r="G1497" s="70" t="s">
        <v>593</v>
      </c>
      <c r="H1497" s="72" t="s">
        <v>594</v>
      </c>
      <c r="I1497" s="72" t="s">
        <v>216</v>
      </c>
      <c r="J1497" s="74">
        <v>0</v>
      </c>
      <c r="K1497" s="74">
        <v>0</v>
      </c>
      <c r="L1497" s="74">
        <v>20000000</v>
      </c>
      <c r="M1497" s="121">
        <v>34972331</v>
      </c>
    </row>
    <row r="1498" spans="1:13" ht="24">
      <c r="A1498" s="1"/>
      <c r="B1498" s="1"/>
      <c r="C1498" s="69" t="s">
        <v>5</v>
      </c>
      <c r="D1498" s="70" t="s">
        <v>38</v>
      </c>
      <c r="E1498" s="71" t="s">
        <v>39</v>
      </c>
      <c r="F1498" s="70"/>
      <c r="G1498" s="70" t="s">
        <v>593</v>
      </c>
      <c r="H1498" s="72" t="s">
        <v>594</v>
      </c>
      <c r="I1498" s="72" t="s">
        <v>217</v>
      </c>
      <c r="J1498" s="74">
        <v>0</v>
      </c>
      <c r="K1498" s="74">
        <v>0</v>
      </c>
      <c r="L1498" s="74">
        <v>52632</v>
      </c>
      <c r="M1498" s="123">
        <f>+M1497/M1496</f>
        <v>174861.655</v>
      </c>
    </row>
    <row r="1499" spans="1:13" ht="24">
      <c r="A1499" s="1"/>
      <c r="B1499" s="1"/>
      <c r="C1499" s="69"/>
      <c r="D1499" s="70"/>
      <c r="E1499" s="71"/>
      <c r="F1499" s="70"/>
      <c r="G1499" s="70"/>
      <c r="H1499" s="83" t="s">
        <v>218</v>
      </c>
      <c r="I1499" s="84"/>
      <c r="J1499" s="85"/>
      <c r="K1499" s="85">
        <v>0</v>
      </c>
      <c r="L1499" s="85">
        <v>52632</v>
      </c>
      <c r="M1499" s="86">
        <f>M1498-L1498</f>
        <v>122229.655</v>
      </c>
    </row>
    <row r="1500" spans="1:13" ht="36">
      <c r="A1500" s="1"/>
      <c r="B1500" s="1"/>
      <c r="C1500" s="69" t="s">
        <v>5</v>
      </c>
      <c r="D1500" s="70" t="s">
        <v>38</v>
      </c>
      <c r="E1500" s="71" t="s">
        <v>39</v>
      </c>
      <c r="F1500" s="70"/>
      <c r="G1500" s="70" t="s">
        <v>595</v>
      </c>
      <c r="H1500" s="71" t="s">
        <v>819</v>
      </c>
      <c r="I1500" s="248" t="s">
        <v>207</v>
      </c>
      <c r="J1500" s="249"/>
      <c r="K1500" s="249"/>
      <c r="L1500" s="249">
        <v>0</v>
      </c>
      <c r="M1500" s="121"/>
    </row>
    <row r="1501" spans="1:13" ht="36">
      <c r="A1501" s="1"/>
      <c r="B1501" s="1"/>
      <c r="C1501" s="69" t="s">
        <v>5</v>
      </c>
      <c r="D1501" s="70" t="s">
        <v>38</v>
      </c>
      <c r="E1501" s="71" t="s">
        <v>39</v>
      </c>
      <c r="F1501" s="70"/>
      <c r="G1501" s="70" t="s">
        <v>595</v>
      </c>
      <c r="H1501" s="71" t="s">
        <v>819</v>
      </c>
      <c r="I1501" s="71" t="s">
        <v>208</v>
      </c>
      <c r="J1501" s="249">
        <v>0</v>
      </c>
      <c r="K1501" s="249">
        <v>0</v>
      </c>
      <c r="L1501" s="249">
        <v>0</v>
      </c>
      <c r="M1501" s="121">
        <v>0</v>
      </c>
    </row>
    <row r="1502" spans="1:13" ht="36">
      <c r="A1502" s="1"/>
      <c r="B1502" s="1"/>
      <c r="C1502" s="69" t="s">
        <v>5</v>
      </c>
      <c r="D1502" s="70" t="s">
        <v>38</v>
      </c>
      <c r="E1502" s="71" t="s">
        <v>39</v>
      </c>
      <c r="F1502" s="70"/>
      <c r="G1502" s="70" t="s">
        <v>595</v>
      </c>
      <c r="H1502" s="71" t="s">
        <v>819</v>
      </c>
      <c r="I1502" s="71" t="s">
        <v>209</v>
      </c>
      <c r="J1502" s="249">
        <v>0</v>
      </c>
      <c r="K1502" s="249">
        <v>0</v>
      </c>
      <c r="L1502" s="249"/>
      <c r="M1502" s="121">
        <v>0</v>
      </c>
    </row>
    <row r="1503" spans="1:13" ht="24">
      <c r="A1503" s="1"/>
      <c r="B1503" s="1"/>
      <c r="C1503" s="69"/>
      <c r="D1503" s="70"/>
      <c r="E1503" s="71"/>
      <c r="F1503" s="70"/>
      <c r="G1503" s="70"/>
      <c r="H1503" s="250" t="s">
        <v>210</v>
      </c>
      <c r="I1503" s="248"/>
      <c r="J1503" s="251"/>
      <c r="K1503" s="251">
        <v>0</v>
      </c>
      <c r="L1503" s="251"/>
      <c r="M1503" s="252"/>
    </row>
    <row r="1504" spans="1:13" ht="36">
      <c r="A1504" s="1"/>
      <c r="B1504" s="1"/>
      <c r="C1504" s="69" t="s">
        <v>5</v>
      </c>
      <c r="D1504" s="70" t="s">
        <v>38</v>
      </c>
      <c r="E1504" s="71" t="s">
        <v>39</v>
      </c>
      <c r="F1504" s="70"/>
      <c r="G1504" s="70" t="s">
        <v>595</v>
      </c>
      <c r="H1504" s="71" t="s">
        <v>819</v>
      </c>
      <c r="I1504" s="248" t="s">
        <v>211</v>
      </c>
      <c r="J1504" s="249"/>
      <c r="K1504" s="249"/>
      <c r="L1504" s="249">
        <v>130</v>
      </c>
      <c r="M1504" s="121"/>
    </row>
    <row r="1505" spans="1:14" ht="36">
      <c r="A1505" s="1"/>
      <c r="B1505" s="1"/>
      <c r="C1505" s="69" t="s">
        <v>5</v>
      </c>
      <c r="D1505" s="70" t="s">
        <v>38</v>
      </c>
      <c r="E1505" s="71" t="s">
        <v>39</v>
      </c>
      <c r="F1505" s="70"/>
      <c r="G1505" s="70" t="s">
        <v>595</v>
      </c>
      <c r="H1505" s="71" t="s">
        <v>819</v>
      </c>
      <c r="I1505" s="71" t="s">
        <v>212</v>
      </c>
      <c r="J1505" s="249">
        <v>0</v>
      </c>
      <c r="K1505" s="249">
        <v>0</v>
      </c>
      <c r="L1505" s="249">
        <v>9240755</v>
      </c>
      <c r="M1505" s="121">
        <v>0</v>
      </c>
    </row>
    <row r="1506" spans="1:14" ht="36">
      <c r="A1506" s="1"/>
      <c r="B1506" s="1"/>
      <c r="C1506" s="69" t="s">
        <v>5</v>
      </c>
      <c r="D1506" s="70" t="s">
        <v>38</v>
      </c>
      <c r="E1506" s="71" t="s">
        <v>39</v>
      </c>
      <c r="F1506" s="70"/>
      <c r="G1506" s="70" t="s">
        <v>595</v>
      </c>
      <c r="H1506" s="71" t="s">
        <v>819</v>
      </c>
      <c r="I1506" s="71" t="s">
        <v>213</v>
      </c>
      <c r="J1506" s="249">
        <v>0</v>
      </c>
      <c r="K1506" s="249">
        <v>0</v>
      </c>
      <c r="L1506" s="249">
        <v>71083</v>
      </c>
      <c r="M1506" s="121">
        <v>0</v>
      </c>
    </row>
    <row r="1507" spans="1:14" ht="24">
      <c r="A1507" s="1"/>
      <c r="B1507" s="1"/>
      <c r="C1507" s="69"/>
      <c r="D1507" s="70"/>
      <c r="E1507" s="71"/>
      <c r="F1507" s="70"/>
      <c r="G1507" s="70"/>
      <c r="H1507" s="250" t="s">
        <v>214</v>
      </c>
      <c r="I1507" s="248"/>
      <c r="J1507" s="251"/>
      <c r="K1507" s="251">
        <v>0</v>
      </c>
      <c r="L1507" s="251">
        <v>71083</v>
      </c>
      <c r="M1507" s="252">
        <v>-71083</v>
      </c>
    </row>
    <row r="1508" spans="1:14" ht="36">
      <c r="A1508" s="1"/>
      <c r="B1508" s="1"/>
      <c r="C1508" s="69" t="s">
        <v>5</v>
      </c>
      <c r="D1508" s="70" t="s">
        <v>38</v>
      </c>
      <c r="E1508" s="71" t="s">
        <v>39</v>
      </c>
      <c r="F1508" s="70"/>
      <c r="G1508" s="70" t="s">
        <v>595</v>
      </c>
      <c r="H1508" s="71" t="s">
        <v>819</v>
      </c>
      <c r="I1508" s="248" t="s">
        <v>215</v>
      </c>
      <c r="J1508" s="249"/>
      <c r="K1508" s="249"/>
      <c r="L1508" s="249">
        <v>130</v>
      </c>
      <c r="M1508" s="121"/>
    </row>
    <row r="1509" spans="1:14" ht="36">
      <c r="A1509" s="1"/>
      <c r="B1509" s="1"/>
      <c r="C1509" s="69" t="s">
        <v>5</v>
      </c>
      <c r="D1509" s="70" t="s">
        <v>38</v>
      </c>
      <c r="E1509" s="71" t="s">
        <v>39</v>
      </c>
      <c r="F1509" s="70"/>
      <c r="G1509" s="70" t="s">
        <v>595</v>
      </c>
      <c r="H1509" s="71" t="s">
        <v>819</v>
      </c>
      <c r="I1509" s="71" t="s">
        <v>216</v>
      </c>
      <c r="J1509" s="249">
        <v>0</v>
      </c>
      <c r="K1509" s="249">
        <v>0</v>
      </c>
      <c r="L1509" s="249">
        <v>9167508</v>
      </c>
      <c r="M1509" s="121">
        <v>0</v>
      </c>
    </row>
    <row r="1510" spans="1:14" ht="36">
      <c r="A1510" s="1"/>
      <c r="B1510" s="1"/>
      <c r="C1510" s="69" t="s">
        <v>5</v>
      </c>
      <c r="D1510" s="70" t="s">
        <v>38</v>
      </c>
      <c r="E1510" s="71" t="s">
        <v>39</v>
      </c>
      <c r="F1510" s="70"/>
      <c r="G1510" s="70" t="s">
        <v>595</v>
      </c>
      <c r="H1510" s="71" t="s">
        <v>819</v>
      </c>
      <c r="I1510" s="71" t="s">
        <v>217</v>
      </c>
      <c r="J1510" s="249">
        <v>0</v>
      </c>
      <c r="K1510" s="249">
        <v>0</v>
      </c>
      <c r="L1510" s="249">
        <v>70519</v>
      </c>
      <c r="M1510" s="121">
        <v>0</v>
      </c>
    </row>
    <row r="1511" spans="1:14" ht="24">
      <c r="A1511" s="1"/>
      <c r="B1511" s="1"/>
      <c r="C1511" s="69"/>
      <c r="D1511" s="70"/>
      <c r="E1511" s="71"/>
      <c r="F1511" s="70"/>
      <c r="G1511" s="70"/>
      <c r="H1511" s="253" t="s">
        <v>218</v>
      </c>
      <c r="I1511" s="71"/>
      <c r="J1511" s="254"/>
      <c r="K1511" s="254">
        <v>0</v>
      </c>
      <c r="L1511" s="254">
        <v>70519</v>
      </c>
      <c r="M1511" s="255"/>
    </row>
    <row r="1512" spans="1:14">
      <c r="A1512" s="1"/>
      <c r="B1512" s="1"/>
      <c r="C1512" s="69" t="s">
        <v>5</v>
      </c>
      <c r="D1512" s="70" t="s">
        <v>38</v>
      </c>
      <c r="E1512" s="71" t="s">
        <v>39</v>
      </c>
      <c r="F1512" s="70"/>
      <c r="G1512" s="70" t="s">
        <v>597</v>
      </c>
      <c r="H1512" s="72" t="s">
        <v>598</v>
      </c>
      <c r="I1512" s="73" t="s">
        <v>207</v>
      </c>
      <c r="J1512" s="74"/>
      <c r="K1512" s="74"/>
      <c r="L1512" s="74">
        <v>0</v>
      </c>
      <c r="M1512" s="122">
        <v>40</v>
      </c>
    </row>
    <row r="1513" spans="1:14">
      <c r="A1513" s="1"/>
      <c r="B1513" s="1"/>
      <c r="C1513" s="69" t="s">
        <v>5</v>
      </c>
      <c r="D1513" s="70" t="s">
        <v>38</v>
      </c>
      <c r="E1513" s="71" t="s">
        <v>39</v>
      </c>
      <c r="F1513" s="70"/>
      <c r="G1513" s="70" t="s">
        <v>597</v>
      </c>
      <c r="H1513" s="72" t="s">
        <v>598</v>
      </c>
      <c r="I1513" s="72" t="s">
        <v>208</v>
      </c>
      <c r="J1513" s="74">
        <v>0</v>
      </c>
      <c r="K1513" s="74">
        <v>0</v>
      </c>
      <c r="L1513" s="74">
        <v>0</v>
      </c>
      <c r="M1513" s="121">
        <v>5795108</v>
      </c>
    </row>
    <row r="1514" spans="1:14">
      <c r="A1514" s="1"/>
      <c r="B1514" s="1"/>
      <c r="C1514" s="69" t="s">
        <v>5</v>
      </c>
      <c r="D1514" s="70" t="s">
        <v>38</v>
      </c>
      <c r="E1514" s="71" t="s">
        <v>39</v>
      </c>
      <c r="F1514" s="70"/>
      <c r="G1514" s="70" t="s">
        <v>597</v>
      </c>
      <c r="H1514" s="72" t="s">
        <v>598</v>
      </c>
      <c r="I1514" s="72" t="s">
        <v>209</v>
      </c>
      <c r="J1514" s="74">
        <v>0</v>
      </c>
      <c r="K1514" s="74">
        <v>0</v>
      </c>
      <c r="L1514" s="74">
        <v>0</v>
      </c>
      <c r="M1514" s="123">
        <f>+M1513/M1512</f>
        <v>144877.70000000001</v>
      </c>
    </row>
    <row r="1515" spans="1:14" ht="24">
      <c r="A1515" s="1"/>
      <c r="B1515" s="1"/>
      <c r="C1515" s="69"/>
      <c r="D1515" s="70"/>
      <c r="E1515" s="71"/>
      <c r="F1515" s="70"/>
      <c r="G1515" s="70"/>
      <c r="H1515" s="78" t="s">
        <v>210</v>
      </c>
      <c r="I1515" s="79"/>
      <c r="J1515" s="80"/>
      <c r="K1515" s="80">
        <v>0</v>
      </c>
      <c r="L1515" s="80">
        <v>0</v>
      </c>
      <c r="M1515" s="86">
        <f>M1514-L1514</f>
        <v>144877.70000000001</v>
      </c>
    </row>
    <row r="1516" spans="1:14">
      <c r="A1516" s="1"/>
      <c r="B1516" s="1"/>
      <c r="C1516" s="69" t="s">
        <v>5</v>
      </c>
      <c r="D1516" s="70" t="s">
        <v>38</v>
      </c>
      <c r="E1516" s="71" t="s">
        <v>39</v>
      </c>
      <c r="F1516" s="70"/>
      <c r="G1516" s="70" t="s">
        <v>597</v>
      </c>
      <c r="H1516" s="72" t="s">
        <v>598</v>
      </c>
      <c r="I1516" s="73" t="s">
        <v>211</v>
      </c>
      <c r="J1516" s="74"/>
      <c r="K1516" s="74"/>
      <c r="L1516" s="74">
        <v>40</v>
      </c>
      <c r="M1516" s="122">
        <v>40</v>
      </c>
    </row>
    <row r="1517" spans="1:14">
      <c r="A1517" s="1"/>
      <c r="B1517" s="1"/>
      <c r="C1517" s="69" t="s">
        <v>5</v>
      </c>
      <c r="D1517" s="70" t="s">
        <v>38</v>
      </c>
      <c r="E1517" s="71" t="s">
        <v>39</v>
      </c>
      <c r="F1517" s="70"/>
      <c r="G1517" s="70" t="s">
        <v>597</v>
      </c>
      <c r="H1517" s="72" t="s">
        <v>598</v>
      </c>
      <c r="I1517" s="72" t="s">
        <v>212</v>
      </c>
      <c r="J1517" s="74">
        <v>0</v>
      </c>
      <c r="K1517" s="74">
        <v>0</v>
      </c>
      <c r="L1517" s="74">
        <v>10000000</v>
      </c>
      <c r="M1517" s="121">
        <v>5795108</v>
      </c>
    </row>
    <row r="1518" spans="1:14">
      <c r="A1518" s="1"/>
      <c r="B1518" s="1"/>
      <c r="C1518" s="69" t="s">
        <v>5</v>
      </c>
      <c r="D1518" s="70" t="s">
        <v>38</v>
      </c>
      <c r="E1518" s="71" t="s">
        <v>39</v>
      </c>
      <c r="F1518" s="70"/>
      <c r="G1518" s="70" t="s">
        <v>597</v>
      </c>
      <c r="H1518" s="72" t="s">
        <v>598</v>
      </c>
      <c r="I1518" s="72" t="s">
        <v>213</v>
      </c>
      <c r="J1518" s="74">
        <v>0</v>
      </c>
      <c r="K1518" s="74">
        <v>0</v>
      </c>
      <c r="L1518" s="74">
        <v>250000</v>
      </c>
      <c r="M1518" s="123">
        <f>+M1517/M1516</f>
        <v>144877.70000000001</v>
      </c>
    </row>
    <row r="1519" spans="1:14" ht="24">
      <c r="A1519" s="1"/>
      <c r="B1519" s="1"/>
      <c r="C1519" s="69"/>
      <c r="D1519" s="70"/>
      <c r="E1519" s="71"/>
      <c r="F1519" s="70"/>
      <c r="G1519" s="70"/>
      <c r="H1519" s="78" t="s">
        <v>214</v>
      </c>
      <c r="I1519" s="79"/>
      <c r="J1519" s="80"/>
      <c r="K1519" s="80">
        <v>0</v>
      </c>
      <c r="L1519" s="80">
        <v>250000</v>
      </c>
      <c r="M1519" s="86">
        <f>M1518-L1518</f>
        <v>-105122.29999999999</v>
      </c>
    </row>
    <row r="1520" spans="1:14">
      <c r="A1520" s="1"/>
      <c r="B1520" s="1"/>
      <c r="C1520" s="69" t="s">
        <v>5</v>
      </c>
      <c r="D1520" s="70" t="s">
        <v>38</v>
      </c>
      <c r="E1520" s="71" t="s">
        <v>39</v>
      </c>
      <c r="F1520" s="70"/>
      <c r="G1520" s="70" t="s">
        <v>597</v>
      </c>
      <c r="H1520" s="72" t="s">
        <v>598</v>
      </c>
      <c r="I1520" s="73" t="s">
        <v>215</v>
      </c>
      <c r="J1520" s="74"/>
      <c r="K1520" s="74"/>
      <c r="L1520" s="74">
        <v>40</v>
      </c>
      <c r="M1520" s="122">
        <v>40</v>
      </c>
      <c r="N1520" s="124"/>
    </row>
    <row r="1521" spans="1:13">
      <c r="A1521" s="1"/>
      <c r="B1521" s="1"/>
      <c r="C1521" s="69" t="s">
        <v>5</v>
      </c>
      <c r="D1521" s="70" t="s">
        <v>38</v>
      </c>
      <c r="E1521" s="71" t="s">
        <v>39</v>
      </c>
      <c r="F1521" s="70"/>
      <c r="G1521" s="70" t="s">
        <v>597</v>
      </c>
      <c r="H1521" s="72" t="s">
        <v>598</v>
      </c>
      <c r="I1521" s="72" t="s">
        <v>216</v>
      </c>
      <c r="J1521" s="74">
        <v>0</v>
      </c>
      <c r="K1521" s="74">
        <v>0</v>
      </c>
      <c r="L1521" s="74">
        <v>10000000</v>
      </c>
      <c r="M1521" s="121">
        <v>5470598</v>
      </c>
    </row>
    <row r="1522" spans="1:13">
      <c r="A1522" s="1"/>
      <c r="B1522" s="1"/>
      <c r="C1522" s="69" t="s">
        <v>5</v>
      </c>
      <c r="D1522" s="70" t="s">
        <v>38</v>
      </c>
      <c r="E1522" s="71" t="s">
        <v>39</v>
      </c>
      <c r="F1522" s="70"/>
      <c r="G1522" s="70" t="s">
        <v>597</v>
      </c>
      <c r="H1522" s="72" t="s">
        <v>598</v>
      </c>
      <c r="I1522" s="72" t="s">
        <v>217</v>
      </c>
      <c r="J1522" s="74">
        <v>0</v>
      </c>
      <c r="K1522" s="74">
        <v>0</v>
      </c>
      <c r="L1522" s="74">
        <v>250000</v>
      </c>
      <c r="M1522" s="77">
        <f>+M1521/M1520</f>
        <v>136764.95000000001</v>
      </c>
    </row>
    <row r="1523" spans="1:13" ht="24">
      <c r="A1523" s="1"/>
      <c r="B1523" s="1"/>
      <c r="C1523" s="69"/>
      <c r="D1523" s="70"/>
      <c r="E1523" s="71"/>
      <c r="F1523" s="70"/>
      <c r="G1523" s="70"/>
      <c r="H1523" s="83" t="s">
        <v>218</v>
      </c>
      <c r="I1523" s="84"/>
      <c r="J1523" s="85"/>
      <c r="K1523" s="85">
        <v>0</v>
      </c>
      <c r="L1523" s="85">
        <v>250000</v>
      </c>
      <c r="M1523" s="86">
        <f>M1522-L1522</f>
        <v>-113235.04999999999</v>
      </c>
    </row>
    <row r="1524" spans="1:13" ht="24">
      <c r="A1524" s="1"/>
      <c r="B1524" s="1"/>
      <c r="C1524" s="69" t="s">
        <v>5</v>
      </c>
      <c r="D1524" s="70" t="s">
        <v>38</v>
      </c>
      <c r="E1524" s="71" t="s">
        <v>39</v>
      </c>
      <c r="F1524" s="70"/>
      <c r="G1524" s="70" t="s">
        <v>599</v>
      </c>
      <c r="H1524" s="72" t="s">
        <v>600</v>
      </c>
      <c r="I1524" s="73" t="s">
        <v>207</v>
      </c>
      <c r="J1524" s="74"/>
      <c r="K1524" s="74"/>
      <c r="L1524" s="74">
        <v>0</v>
      </c>
      <c r="M1524" s="122">
        <v>1500</v>
      </c>
    </row>
    <row r="1525" spans="1:13" ht="24">
      <c r="A1525" s="1"/>
      <c r="B1525" s="1"/>
      <c r="C1525" s="69" t="s">
        <v>5</v>
      </c>
      <c r="D1525" s="70" t="s">
        <v>38</v>
      </c>
      <c r="E1525" s="71" t="s">
        <v>39</v>
      </c>
      <c r="F1525" s="70"/>
      <c r="G1525" s="70" t="s">
        <v>599</v>
      </c>
      <c r="H1525" s="72" t="s">
        <v>600</v>
      </c>
      <c r="I1525" s="72" t="s">
        <v>208</v>
      </c>
      <c r="J1525" s="74">
        <v>0</v>
      </c>
      <c r="K1525" s="74">
        <v>0</v>
      </c>
      <c r="L1525" s="74">
        <v>0</v>
      </c>
      <c r="M1525" s="121">
        <v>29000000</v>
      </c>
    </row>
    <row r="1526" spans="1:13" ht="24">
      <c r="A1526" s="1"/>
      <c r="B1526" s="1"/>
      <c r="C1526" s="69" t="s">
        <v>5</v>
      </c>
      <c r="D1526" s="70" t="s">
        <v>38</v>
      </c>
      <c r="E1526" s="71" t="s">
        <v>39</v>
      </c>
      <c r="F1526" s="70"/>
      <c r="G1526" s="70" t="s">
        <v>599</v>
      </c>
      <c r="H1526" s="72" t="s">
        <v>600</v>
      </c>
      <c r="I1526" s="72" t="s">
        <v>209</v>
      </c>
      <c r="J1526" s="74">
        <v>0</v>
      </c>
      <c r="K1526" s="74">
        <v>0</v>
      </c>
      <c r="L1526" s="74">
        <v>0</v>
      </c>
      <c r="M1526" s="123">
        <f>+M1525/M1524</f>
        <v>19333.333333333332</v>
      </c>
    </row>
    <row r="1527" spans="1:13" ht="24">
      <c r="A1527" s="1"/>
      <c r="B1527" s="1"/>
      <c r="C1527" s="69"/>
      <c r="D1527" s="70"/>
      <c r="E1527" s="71"/>
      <c r="F1527" s="70"/>
      <c r="G1527" s="70"/>
      <c r="H1527" s="78" t="s">
        <v>210</v>
      </c>
      <c r="I1527" s="79"/>
      <c r="J1527" s="80"/>
      <c r="K1527" s="80">
        <v>0</v>
      </c>
      <c r="L1527" s="80">
        <v>0</v>
      </c>
      <c r="M1527" s="86">
        <f>M1526-L1526</f>
        <v>19333.333333333332</v>
      </c>
    </row>
    <row r="1528" spans="1:13" ht="24">
      <c r="A1528" s="1"/>
      <c r="B1528" s="1"/>
      <c r="C1528" s="69" t="s">
        <v>5</v>
      </c>
      <c r="D1528" s="70" t="s">
        <v>38</v>
      </c>
      <c r="E1528" s="71" t="s">
        <v>39</v>
      </c>
      <c r="F1528" s="70"/>
      <c r="G1528" s="70" t="s">
        <v>599</v>
      </c>
      <c r="H1528" s="72" t="s">
        <v>600</v>
      </c>
      <c r="I1528" s="73" t="s">
        <v>211</v>
      </c>
      <c r="J1528" s="74"/>
      <c r="K1528" s="74"/>
      <c r="L1528" s="74">
        <v>500</v>
      </c>
      <c r="M1528" s="122">
        <v>1500</v>
      </c>
    </row>
    <row r="1529" spans="1:13" ht="24">
      <c r="A1529" s="1"/>
      <c r="B1529" s="1"/>
      <c r="C1529" s="69" t="s">
        <v>5</v>
      </c>
      <c r="D1529" s="70" t="s">
        <v>38</v>
      </c>
      <c r="E1529" s="71" t="s">
        <v>39</v>
      </c>
      <c r="F1529" s="70"/>
      <c r="G1529" s="70" t="s">
        <v>599</v>
      </c>
      <c r="H1529" s="72" t="s">
        <v>600</v>
      </c>
      <c r="I1529" s="72" t="s">
        <v>212</v>
      </c>
      <c r="J1529" s="74">
        <v>0</v>
      </c>
      <c r="K1529" s="74">
        <v>0</v>
      </c>
      <c r="L1529" s="74">
        <v>25000000</v>
      </c>
      <c r="M1529" s="121">
        <v>29000000</v>
      </c>
    </row>
    <row r="1530" spans="1:13" ht="24">
      <c r="A1530" s="1"/>
      <c r="B1530" s="1"/>
      <c r="C1530" s="69" t="s">
        <v>5</v>
      </c>
      <c r="D1530" s="70" t="s">
        <v>38</v>
      </c>
      <c r="E1530" s="71" t="s">
        <v>39</v>
      </c>
      <c r="F1530" s="70"/>
      <c r="G1530" s="70" t="s">
        <v>599</v>
      </c>
      <c r="H1530" s="72" t="s">
        <v>600</v>
      </c>
      <c r="I1530" s="72" t="s">
        <v>213</v>
      </c>
      <c r="J1530" s="74">
        <v>0</v>
      </c>
      <c r="K1530" s="74">
        <v>0</v>
      </c>
      <c r="L1530" s="74">
        <v>50000</v>
      </c>
      <c r="M1530" s="123">
        <f>+M1529/M1528</f>
        <v>19333.333333333332</v>
      </c>
    </row>
    <row r="1531" spans="1:13" ht="24">
      <c r="A1531" s="1"/>
      <c r="B1531" s="1"/>
      <c r="C1531" s="69"/>
      <c r="D1531" s="70"/>
      <c r="E1531" s="71"/>
      <c r="F1531" s="70"/>
      <c r="G1531" s="70"/>
      <c r="H1531" s="78" t="s">
        <v>214</v>
      </c>
      <c r="I1531" s="79"/>
      <c r="J1531" s="80"/>
      <c r="K1531" s="80">
        <v>0</v>
      </c>
      <c r="L1531" s="80">
        <v>50000</v>
      </c>
      <c r="M1531" s="86">
        <f>M1530-L1530</f>
        <v>-30666.666666666668</v>
      </c>
    </row>
    <row r="1532" spans="1:13" ht="24">
      <c r="A1532" s="1"/>
      <c r="B1532" s="1"/>
      <c r="C1532" s="69" t="s">
        <v>5</v>
      </c>
      <c r="D1532" s="70" t="s">
        <v>38</v>
      </c>
      <c r="E1532" s="71" t="s">
        <v>39</v>
      </c>
      <c r="F1532" s="70"/>
      <c r="G1532" s="70" t="s">
        <v>599</v>
      </c>
      <c r="H1532" s="72" t="s">
        <v>600</v>
      </c>
      <c r="I1532" s="73" t="s">
        <v>215</v>
      </c>
      <c r="J1532" s="74"/>
      <c r="K1532" s="74"/>
      <c r="L1532" s="74">
        <v>500</v>
      </c>
      <c r="M1532" s="122">
        <v>1500</v>
      </c>
    </row>
    <row r="1533" spans="1:13" ht="24">
      <c r="A1533" s="1"/>
      <c r="B1533" s="1"/>
      <c r="C1533" s="69" t="s">
        <v>5</v>
      </c>
      <c r="D1533" s="70" t="s">
        <v>38</v>
      </c>
      <c r="E1533" s="71" t="s">
        <v>39</v>
      </c>
      <c r="F1533" s="70"/>
      <c r="G1533" s="70" t="s">
        <v>599</v>
      </c>
      <c r="H1533" s="72" t="s">
        <v>600</v>
      </c>
      <c r="I1533" s="72" t="s">
        <v>216</v>
      </c>
      <c r="J1533" s="74">
        <v>0</v>
      </c>
      <c r="K1533" s="74">
        <v>0</v>
      </c>
      <c r="L1533" s="74">
        <v>25000000</v>
      </c>
      <c r="M1533" s="121">
        <v>29000000</v>
      </c>
    </row>
    <row r="1534" spans="1:13" ht="24">
      <c r="A1534" s="1"/>
      <c r="B1534" s="1"/>
      <c r="C1534" s="69" t="s">
        <v>5</v>
      </c>
      <c r="D1534" s="70" t="s">
        <v>38</v>
      </c>
      <c r="E1534" s="71" t="s">
        <v>39</v>
      </c>
      <c r="F1534" s="70"/>
      <c r="G1534" s="70" t="s">
        <v>599</v>
      </c>
      <c r="H1534" s="72" t="s">
        <v>600</v>
      </c>
      <c r="I1534" s="72" t="s">
        <v>217</v>
      </c>
      <c r="J1534" s="74">
        <v>0</v>
      </c>
      <c r="K1534" s="74">
        <v>0</v>
      </c>
      <c r="L1534" s="74">
        <v>50000</v>
      </c>
      <c r="M1534" s="123">
        <f>+M1533/M1532</f>
        <v>19333.333333333332</v>
      </c>
    </row>
    <row r="1535" spans="1:13" ht="24">
      <c r="A1535" s="1"/>
      <c r="B1535" s="1"/>
      <c r="C1535" s="69"/>
      <c r="D1535" s="70"/>
      <c r="E1535" s="71"/>
      <c r="F1535" s="70"/>
      <c r="G1535" s="70"/>
      <c r="H1535" s="83" t="s">
        <v>218</v>
      </c>
      <c r="I1535" s="84"/>
      <c r="J1535" s="85"/>
      <c r="K1535" s="85">
        <v>0</v>
      </c>
      <c r="L1535" s="85">
        <v>50000</v>
      </c>
      <c r="M1535" s="86">
        <f>M1534-L1534</f>
        <v>-30666.666666666668</v>
      </c>
    </row>
    <row r="1536" spans="1:13" ht="24">
      <c r="A1536" s="1"/>
      <c r="B1536" s="1"/>
      <c r="C1536" s="69" t="s">
        <v>5</v>
      </c>
      <c r="D1536" s="70" t="s">
        <v>38</v>
      </c>
      <c r="E1536" s="71" t="s">
        <v>39</v>
      </c>
      <c r="F1536" s="70"/>
      <c r="G1536" s="70" t="s">
        <v>601</v>
      </c>
      <c r="H1536" s="72" t="s">
        <v>781</v>
      </c>
      <c r="I1536" s="73" t="s">
        <v>207</v>
      </c>
      <c r="J1536" s="74"/>
      <c r="K1536" s="74"/>
      <c r="L1536" s="74">
        <v>0</v>
      </c>
      <c r="M1536" s="122">
        <v>400</v>
      </c>
    </row>
    <row r="1537" spans="1:13" ht="24">
      <c r="A1537" s="1"/>
      <c r="B1537" s="1"/>
      <c r="C1537" s="69" t="s">
        <v>5</v>
      </c>
      <c r="D1537" s="70" t="s">
        <v>38</v>
      </c>
      <c r="E1537" s="71" t="s">
        <v>39</v>
      </c>
      <c r="F1537" s="70"/>
      <c r="G1537" s="70" t="s">
        <v>601</v>
      </c>
      <c r="H1537" s="72" t="s">
        <v>781</v>
      </c>
      <c r="I1537" s="72" t="s">
        <v>208</v>
      </c>
      <c r="J1537" s="74">
        <v>0</v>
      </c>
      <c r="K1537" s="74">
        <v>0</v>
      </c>
      <c r="L1537" s="74">
        <v>0</v>
      </c>
      <c r="M1537" s="121">
        <v>5314890</v>
      </c>
    </row>
    <row r="1538" spans="1:13" ht="24">
      <c r="A1538" s="1"/>
      <c r="B1538" s="1"/>
      <c r="C1538" s="69" t="s">
        <v>5</v>
      </c>
      <c r="D1538" s="70" t="s">
        <v>38</v>
      </c>
      <c r="E1538" s="71" t="s">
        <v>39</v>
      </c>
      <c r="F1538" s="70"/>
      <c r="G1538" s="70" t="s">
        <v>601</v>
      </c>
      <c r="H1538" s="72" t="s">
        <v>781</v>
      </c>
      <c r="I1538" s="72" t="s">
        <v>209</v>
      </c>
      <c r="J1538" s="74">
        <v>0</v>
      </c>
      <c r="K1538" s="74">
        <v>0</v>
      </c>
      <c r="L1538" s="74">
        <v>0</v>
      </c>
      <c r="M1538" s="123">
        <f>+M1537/M1536</f>
        <v>13287.225</v>
      </c>
    </row>
    <row r="1539" spans="1:13" ht="24">
      <c r="A1539" s="1"/>
      <c r="B1539" s="1"/>
      <c r="C1539" s="69"/>
      <c r="D1539" s="70"/>
      <c r="E1539" s="71"/>
      <c r="F1539" s="70"/>
      <c r="G1539" s="70"/>
      <c r="H1539" s="78" t="s">
        <v>210</v>
      </c>
      <c r="I1539" s="79"/>
      <c r="J1539" s="80"/>
      <c r="K1539" s="80">
        <v>0</v>
      </c>
      <c r="L1539" s="80">
        <v>0</v>
      </c>
      <c r="M1539" s="86">
        <f>M1538-L1538</f>
        <v>13287.225</v>
      </c>
    </row>
    <row r="1540" spans="1:13" ht="24">
      <c r="A1540" s="1"/>
      <c r="B1540" s="1"/>
      <c r="C1540" s="69" t="s">
        <v>5</v>
      </c>
      <c r="D1540" s="70" t="s">
        <v>38</v>
      </c>
      <c r="E1540" s="71" t="s">
        <v>39</v>
      </c>
      <c r="F1540" s="70"/>
      <c r="G1540" s="70" t="s">
        <v>601</v>
      </c>
      <c r="H1540" s="72" t="s">
        <v>781</v>
      </c>
      <c r="I1540" s="73" t="s">
        <v>211</v>
      </c>
      <c r="J1540" s="74"/>
      <c r="K1540" s="74"/>
      <c r="L1540" s="74">
        <v>250</v>
      </c>
      <c r="M1540" s="122">
        <v>400</v>
      </c>
    </row>
    <row r="1541" spans="1:13" ht="24">
      <c r="A1541" s="1"/>
      <c r="B1541" s="1"/>
      <c r="C1541" s="69" t="s">
        <v>5</v>
      </c>
      <c r="D1541" s="70" t="s">
        <v>38</v>
      </c>
      <c r="E1541" s="71" t="s">
        <v>39</v>
      </c>
      <c r="F1541" s="70"/>
      <c r="G1541" s="70" t="s">
        <v>601</v>
      </c>
      <c r="H1541" s="72" t="s">
        <v>781</v>
      </c>
      <c r="I1541" s="72" t="s">
        <v>212</v>
      </c>
      <c r="J1541" s="74">
        <v>0</v>
      </c>
      <c r="K1541" s="74">
        <v>0</v>
      </c>
      <c r="L1541" s="74">
        <v>7000000</v>
      </c>
      <c r="M1541" s="121">
        <v>5314890</v>
      </c>
    </row>
    <row r="1542" spans="1:13" ht="24">
      <c r="A1542" s="1"/>
      <c r="B1542" s="1"/>
      <c r="C1542" s="69" t="s">
        <v>5</v>
      </c>
      <c r="D1542" s="70" t="s">
        <v>38</v>
      </c>
      <c r="E1542" s="71" t="s">
        <v>39</v>
      </c>
      <c r="F1542" s="70"/>
      <c r="G1542" s="70" t="s">
        <v>601</v>
      </c>
      <c r="H1542" s="72" t="s">
        <v>781</v>
      </c>
      <c r="I1542" s="72" t="s">
        <v>213</v>
      </c>
      <c r="J1542" s="74">
        <v>0</v>
      </c>
      <c r="K1542" s="74">
        <v>0</v>
      </c>
      <c r="L1542" s="74">
        <v>28000</v>
      </c>
      <c r="M1542" s="123">
        <f>+M1541/M1540</f>
        <v>13287.225</v>
      </c>
    </row>
    <row r="1543" spans="1:13" ht="24">
      <c r="A1543" s="1"/>
      <c r="B1543" s="1"/>
      <c r="C1543" s="69"/>
      <c r="D1543" s="70"/>
      <c r="E1543" s="71"/>
      <c r="F1543" s="70"/>
      <c r="G1543" s="70"/>
      <c r="H1543" s="78" t="s">
        <v>214</v>
      </c>
      <c r="I1543" s="79"/>
      <c r="J1543" s="80"/>
      <c r="K1543" s="80">
        <v>0</v>
      </c>
      <c r="L1543" s="80">
        <v>28000</v>
      </c>
      <c r="M1543" s="86">
        <f>M1542-L1542</f>
        <v>-14712.775</v>
      </c>
    </row>
    <row r="1544" spans="1:13" ht="24">
      <c r="A1544" s="1"/>
      <c r="B1544" s="1"/>
      <c r="C1544" s="69" t="s">
        <v>5</v>
      </c>
      <c r="D1544" s="70" t="s">
        <v>38</v>
      </c>
      <c r="E1544" s="71" t="s">
        <v>39</v>
      </c>
      <c r="F1544" s="70"/>
      <c r="G1544" s="70" t="s">
        <v>601</v>
      </c>
      <c r="H1544" s="72" t="s">
        <v>781</v>
      </c>
      <c r="I1544" s="73" t="s">
        <v>215</v>
      </c>
      <c r="J1544" s="74"/>
      <c r="K1544" s="74"/>
      <c r="L1544" s="74">
        <v>250</v>
      </c>
      <c r="M1544" s="77">
        <v>0</v>
      </c>
    </row>
    <row r="1545" spans="1:13" ht="24">
      <c r="A1545" s="1"/>
      <c r="B1545" s="1"/>
      <c r="C1545" s="69" t="s">
        <v>5</v>
      </c>
      <c r="D1545" s="70" t="s">
        <v>38</v>
      </c>
      <c r="E1545" s="71" t="s">
        <v>39</v>
      </c>
      <c r="F1545" s="70"/>
      <c r="G1545" s="70" t="s">
        <v>601</v>
      </c>
      <c r="H1545" s="72" t="s">
        <v>781</v>
      </c>
      <c r="I1545" s="72" t="s">
        <v>216</v>
      </c>
      <c r="J1545" s="74">
        <v>0</v>
      </c>
      <c r="K1545" s="74">
        <v>0</v>
      </c>
      <c r="L1545" s="74">
        <v>7000000</v>
      </c>
      <c r="M1545" s="77">
        <v>0</v>
      </c>
    </row>
    <row r="1546" spans="1:13" ht="24">
      <c r="A1546" s="1"/>
      <c r="B1546" s="1"/>
      <c r="C1546" s="69" t="s">
        <v>5</v>
      </c>
      <c r="D1546" s="70" t="s">
        <v>38</v>
      </c>
      <c r="E1546" s="71" t="s">
        <v>39</v>
      </c>
      <c r="F1546" s="70"/>
      <c r="G1546" s="70" t="s">
        <v>601</v>
      </c>
      <c r="H1546" s="72" t="s">
        <v>781</v>
      </c>
      <c r="I1546" s="72" t="s">
        <v>217</v>
      </c>
      <c r="J1546" s="74">
        <v>0</v>
      </c>
      <c r="K1546" s="74">
        <v>0</v>
      </c>
      <c r="L1546" s="74">
        <v>28000</v>
      </c>
      <c r="M1546" s="123" t="e">
        <f>+M1545/M1544</f>
        <v>#DIV/0!</v>
      </c>
    </row>
    <row r="1547" spans="1:13" ht="24">
      <c r="A1547" s="1"/>
      <c r="B1547" s="1"/>
      <c r="C1547" s="69"/>
      <c r="D1547" s="70"/>
      <c r="E1547" s="71"/>
      <c r="F1547" s="70"/>
      <c r="G1547" s="70"/>
      <c r="H1547" s="83" t="s">
        <v>218</v>
      </c>
      <c r="I1547" s="84"/>
      <c r="J1547" s="85"/>
      <c r="K1547" s="85">
        <v>0</v>
      </c>
      <c r="L1547" s="85">
        <v>28000</v>
      </c>
      <c r="M1547" s="86" t="e">
        <f>M1546-L1546</f>
        <v>#DIV/0!</v>
      </c>
    </row>
    <row r="1548" spans="1:13" ht="24">
      <c r="A1548" s="1"/>
      <c r="B1548" s="1"/>
      <c r="C1548" s="69" t="s">
        <v>5</v>
      </c>
      <c r="D1548" s="70" t="s">
        <v>38</v>
      </c>
      <c r="E1548" s="71" t="s">
        <v>39</v>
      </c>
      <c r="F1548" s="70"/>
      <c r="G1548" s="70" t="s">
        <v>603</v>
      </c>
      <c r="H1548" s="72" t="s">
        <v>604</v>
      </c>
      <c r="I1548" s="73" t="s">
        <v>207</v>
      </c>
      <c r="J1548" s="74"/>
      <c r="K1548" s="74"/>
      <c r="L1548" s="74">
        <v>0</v>
      </c>
      <c r="M1548" s="122">
        <v>1000</v>
      </c>
    </row>
    <row r="1549" spans="1:13" ht="24">
      <c r="A1549" s="1"/>
      <c r="B1549" s="1"/>
      <c r="C1549" s="69" t="s">
        <v>5</v>
      </c>
      <c r="D1549" s="70" t="s">
        <v>38</v>
      </c>
      <c r="E1549" s="71" t="s">
        <v>39</v>
      </c>
      <c r="F1549" s="70"/>
      <c r="G1549" s="70" t="s">
        <v>603</v>
      </c>
      <c r="H1549" s="72" t="s">
        <v>604</v>
      </c>
      <c r="I1549" s="72" t="s">
        <v>208</v>
      </c>
      <c r="J1549" s="74">
        <v>0</v>
      </c>
      <c r="K1549" s="74">
        <v>0</v>
      </c>
      <c r="L1549" s="74">
        <v>0</v>
      </c>
      <c r="M1549" s="121">
        <v>5126053</v>
      </c>
    </row>
    <row r="1550" spans="1:13" ht="24">
      <c r="A1550" s="1"/>
      <c r="B1550" s="1"/>
      <c r="C1550" s="69" t="s">
        <v>5</v>
      </c>
      <c r="D1550" s="70" t="s">
        <v>38</v>
      </c>
      <c r="E1550" s="71" t="s">
        <v>39</v>
      </c>
      <c r="F1550" s="70"/>
      <c r="G1550" s="70" t="s">
        <v>603</v>
      </c>
      <c r="H1550" s="72" t="s">
        <v>604</v>
      </c>
      <c r="I1550" s="72" t="s">
        <v>209</v>
      </c>
      <c r="J1550" s="74">
        <v>0</v>
      </c>
      <c r="K1550" s="74">
        <v>0</v>
      </c>
      <c r="L1550" s="74">
        <v>0</v>
      </c>
      <c r="M1550" s="123">
        <f>+M1549/M1548</f>
        <v>5126.0529999999999</v>
      </c>
    </row>
    <row r="1551" spans="1:13" ht="24">
      <c r="A1551" s="1"/>
      <c r="B1551" s="1"/>
      <c r="C1551" s="69"/>
      <c r="D1551" s="70"/>
      <c r="E1551" s="71"/>
      <c r="F1551" s="70"/>
      <c r="G1551" s="70"/>
      <c r="H1551" s="78" t="s">
        <v>210</v>
      </c>
      <c r="I1551" s="79"/>
      <c r="J1551" s="80"/>
      <c r="K1551" s="80">
        <v>0</v>
      </c>
      <c r="L1551" s="80">
        <v>0</v>
      </c>
      <c r="M1551" s="86">
        <f>M1550-L1550</f>
        <v>5126.0529999999999</v>
      </c>
    </row>
    <row r="1552" spans="1:13" ht="24">
      <c r="A1552" s="1"/>
      <c r="B1552" s="1"/>
      <c r="C1552" s="69" t="s">
        <v>5</v>
      </c>
      <c r="D1552" s="70" t="s">
        <v>38</v>
      </c>
      <c r="E1552" s="71" t="s">
        <v>39</v>
      </c>
      <c r="F1552" s="70"/>
      <c r="G1552" s="70" t="s">
        <v>603</v>
      </c>
      <c r="H1552" s="72" t="s">
        <v>604</v>
      </c>
      <c r="I1552" s="73" t="s">
        <v>211</v>
      </c>
      <c r="J1552" s="74"/>
      <c r="K1552" s="74"/>
      <c r="L1552" s="74">
        <v>800</v>
      </c>
      <c r="M1552" s="122">
        <v>1000</v>
      </c>
    </row>
    <row r="1553" spans="1:13" ht="24">
      <c r="A1553" s="1"/>
      <c r="B1553" s="1"/>
      <c r="C1553" s="69" t="s">
        <v>5</v>
      </c>
      <c r="D1553" s="70" t="s">
        <v>38</v>
      </c>
      <c r="E1553" s="71" t="s">
        <v>39</v>
      </c>
      <c r="F1553" s="70"/>
      <c r="G1553" s="70" t="s">
        <v>603</v>
      </c>
      <c r="H1553" s="72" t="s">
        <v>604</v>
      </c>
      <c r="I1553" s="72" t="s">
        <v>212</v>
      </c>
      <c r="J1553" s="74">
        <v>0</v>
      </c>
      <c r="K1553" s="74">
        <v>0</v>
      </c>
      <c r="L1553" s="74">
        <v>8000000</v>
      </c>
      <c r="M1553" s="121">
        <v>5126053</v>
      </c>
    </row>
    <row r="1554" spans="1:13" ht="24">
      <c r="A1554" s="1"/>
      <c r="B1554" s="1"/>
      <c r="C1554" s="69" t="s">
        <v>5</v>
      </c>
      <c r="D1554" s="70" t="s">
        <v>38</v>
      </c>
      <c r="E1554" s="71" t="s">
        <v>39</v>
      </c>
      <c r="F1554" s="70"/>
      <c r="G1554" s="70" t="s">
        <v>603</v>
      </c>
      <c r="H1554" s="72" t="s">
        <v>604</v>
      </c>
      <c r="I1554" s="72" t="s">
        <v>213</v>
      </c>
      <c r="J1554" s="74">
        <v>0</v>
      </c>
      <c r="K1554" s="74">
        <v>0</v>
      </c>
      <c r="L1554" s="74">
        <v>10000</v>
      </c>
      <c r="M1554" s="123">
        <f>+M1553/M1552</f>
        <v>5126.0529999999999</v>
      </c>
    </row>
    <row r="1555" spans="1:13" ht="24">
      <c r="A1555" s="1"/>
      <c r="B1555" s="1"/>
      <c r="C1555" s="69"/>
      <c r="D1555" s="70"/>
      <c r="E1555" s="71"/>
      <c r="F1555" s="70"/>
      <c r="G1555" s="70"/>
      <c r="H1555" s="78" t="s">
        <v>214</v>
      </c>
      <c r="I1555" s="79"/>
      <c r="J1555" s="80"/>
      <c r="K1555" s="80">
        <v>0</v>
      </c>
      <c r="L1555" s="80">
        <v>10000</v>
      </c>
      <c r="M1555" s="86">
        <f>M1554-L1554</f>
        <v>-4873.9470000000001</v>
      </c>
    </row>
    <row r="1556" spans="1:13" ht="24">
      <c r="A1556" s="1"/>
      <c r="B1556" s="1"/>
      <c r="C1556" s="69" t="s">
        <v>5</v>
      </c>
      <c r="D1556" s="70" t="s">
        <v>38</v>
      </c>
      <c r="E1556" s="71" t="s">
        <v>39</v>
      </c>
      <c r="F1556" s="70"/>
      <c r="G1556" s="70" t="s">
        <v>603</v>
      </c>
      <c r="H1556" s="72" t="s">
        <v>604</v>
      </c>
      <c r="I1556" s="73" t="s">
        <v>215</v>
      </c>
      <c r="J1556" s="74"/>
      <c r="K1556" s="74"/>
      <c r="L1556" s="74">
        <v>800</v>
      </c>
      <c r="M1556" s="77">
        <v>0</v>
      </c>
    </row>
    <row r="1557" spans="1:13" ht="24">
      <c r="A1557" s="1"/>
      <c r="B1557" s="1"/>
      <c r="C1557" s="69" t="s">
        <v>5</v>
      </c>
      <c r="D1557" s="70" t="s">
        <v>38</v>
      </c>
      <c r="E1557" s="71" t="s">
        <v>39</v>
      </c>
      <c r="F1557" s="70"/>
      <c r="G1557" s="70" t="s">
        <v>603</v>
      </c>
      <c r="H1557" s="72" t="s">
        <v>604</v>
      </c>
      <c r="I1557" s="72" t="s">
        <v>216</v>
      </c>
      <c r="J1557" s="74">
        <v>0</v>
      </c>
      <c r="K1557" s="74">
        <v>0</v>
      </c>
      <c r="L1557" s="74">
        <v>8000000</v>
      </c>
      <c r="M1557" s="77">
        <v>0</v>
      </c>
    </row>
    <row r="1558" spans="1:13" ht="24">
      <c r="A1558" s="1"/>
      <c r="B1558" s="1"/>
      <c r="C1558" s="69" t="s">
        <v>5</v>
      </c>
      <c r="D1558" s="70" t="s">
        <v>38</v>
      </c>
      <c r="E1558" s="71" t="s">
        <v>39</v>
      </c>
      <c r="F1558" s="70"/>
      <c r="G1558" s="70" t="s">
        <v>603</v>
      </c>
      <c r="H1558" s="72" t="s">
        <v>604</v>
      </c>
      <c r="I1558" s="72" t="s">
        <v>217</v>
      </c>
      <c r="J1558" s="74">
        <v>0</v>
      </c>
      <c r="K1558" s="74">
        <v>0</v>
      </c>
      <c r="L1558" s="74">
        <v>10000</v>
      </c>
      <c r="M1558" s="123" t="e">
        <f>+M1557/M1556</f>
        <v>#DIV/0!</v>
      </c>
    </row>
    <row r="1559" spans="1:13" ht="24">
      <c r="A1559" s="1"/>
      <c r="B1559" s="1"/>
      <c r="C1559" s="69"/>
      <c r="D1559" s="70"/>
      <c r="E1559" s="71"/>
      <c r="F1559" s="70"/>
      <c r="G1559" s="70"/>
      <c r="H1559" s="83" t="s">
        <v>218</v>
      </c>
      <c r="I1559" s="84"/>
      <c r="J1559" s="85"/>
      <c r="K1559" s="85">
        <v>0</v>
      </c>
      <c r="L1559" s="85">
        <v>10000</v>
      </c>
      <c r="M1559" s="86" t="e">
        <f>M1558-L1558</f>
        <v>#DIV/0!</v>
      </c>
    </row>
    <row r="1560" spans="1:13" ht="36">
      <c r="A1560" s="1"/>
      <c r="B1560" s="1"/>
      <c r="C1560" s="69" t="s">
        <v>5</v>
      </c>
      <c r="D1560" s="70" t="s">
        <v>38</v>
      </c>
      <c r="E1560" s="71" t="s">
        <v>39</v>
      </c>
      <c r="F1560" s="70"/>
      <c r="G1560" s="70" t="s">
        <v>605</v>
      </c>
      <c r="H1560" s="72" t="s">
        <v>782</v>
      </c>
      <c r="I1560" s="73" t="s">
        <v>207</v>
      </c>
      <c r="J1560" s="74"/>
      <c r="K1560" s="74"/>
      <c r="L1560" s="74">
        <v>0</v>
      </c>
      <c r="M1560" s="122">
        <v>400</v>
      </c>
    </row>
    <row r="1561" spans="1:13" ht="36">
      <c r="A1561" s="1"/>
      <c r="B1561" s="1"/>
      <c r="C1561" s="69" t="s">
        <v>5</v>
      </c>
      <c r="D1561" s="70" t="s">
        <v>38</v>
      </c>
      <c r="E1561" s="71" t="s">
        <v>39</v>
      </c>
      <c r="F1561" s="70"/>
      <c r="G1561" s="70" t="s">
        <v>605</v>
      </c>
      <c r="H1561" s="72" t="s">
        <v>782</v>
      </c>
      <c r="I1561" s="72" t="s">
        <v>208</v>
      </c>
      <c r="J1561" s="74">
        <v>0</v>
      </c>
      <c r="K1561" s="74">
        <v>0</v>
      </c>
      <c r="L1561" s="74">
        <v>0</v>
      </c>
      <c r="M1561" s="121">
        <v>10000000</v>
      </c>
    </row>
    <row r="1562" spans="1:13" ht="36">
      <c r="A1562" s="1"/>
      <c r="B1562" s="1"/>
      <c r="C1562" s="69" t="s">
        <v>5</v>
      </c>
      <c r="D1562" s="70" t="s">
        <v>38</v>
      </c>
      <c r="E1562" s="71" t="s">
        <v>39</v>
      </c>
      <c r="F1562" s="70"/>
      <c r="G1562" s="70" t="s">
        <v>605</v>
      </c>
      <c r="H1562" s="72" t="s">
        <v>782</v>
      </c>
      <c r="I1562" s="72" t="s">
        <v>209</v>
      </c>
      <c r="J1562" s="74">
        <v>0</v>
      </c>
      <c r="K1562" s="74">
        <v>0</v>
      </c>
      <c r="L1562" s="74">
        <v>0</v>
      </c>
      <c r="M1562" s="123">
        <f>+M1561/M1560</f>
        <v>25000</v>
      </c>
    </row>
    <row r="1563" spans="1:13" ht="24">
      <c r="A1563" s="1"/>
      <c r="B1563" s="1"/>
      <c r="C1563" s="69"/>
      <c r="D1563" s="70"/>
      <c r="E1563" s="71"/>
      <c r="F1563" s="70"/>
      <c r="G1563" s="70"/>
      <c r="H1563" s="78" t="s">
        <v>210</v>
      </c>
      <c r="I1563" s="79"/>
      <c r="J1563" s="80"/>
      <c r="K1563" s="80">
        <v>0</v>
      </c>
      <c r="L1563" s="80">
        <v>0</v>
      </c>
      <c r="M1563" s="86">
        <f>M1562-L1562</f>
        <v>25000</v>
      </c>
    </row>
    <row r="1564" spans="1:13" ht="36">
      <c r="A1564" s="1"/>
      <c r="B1564" s="1"/>
      <c r="C1564" s="69" t="s">
        <v>5</v>
      </c>
      <c r="D1564" s="70" t="s">
        <v>38</v>
      </c>
      <c r="E1564" s="71" t="s">
        <v>39</v>
      </c>
      <c r="F1564" s="70"/>
      <c r="G1564" s="70" t="s">
        <v>605</v>
      </c>
      <c r="H1564" s="72" t="s">
        <v>782</v>
      </c>
      <c r="I1564" s="73" t="s">
        <v>211</v>
      </c>
      <c r="J1564" s="74"/>
      <c r="K1564" s="74"/>
      <c r="L1564" s="74">
        <v>200</v>
      </c>
      <c r="M1564" s="122">
        <v>400</v>
      </c>
    </row>
    <row r="1565" spans="1:13" ht="36">
      <c r="A1565" s="1"/>
      <c r="B1565" s="1"/>
      <c r="C1565" s="69" t="s">
        <v>5</v>
      </c>
      <c r="D1565" s="70" t="s">
        <v>38</v>
      </c>
      <c r="E1565" s="71" t="s">
        <v>39</v>
      </c>
      <c r="F1565" s="70"/>
      <c r="G1565" s="70" t="s">
        <v>605</v>
      </c>
      <c r="H1565" s="72" t="s">
        <v>782</v>
      </c>
      <c r="I1565" s="72" t="s">
        <v>212</v>
      </c>
      <c r="J1565" s="74">
        <v>0</v>
      </c>
      <c r="K1565" s="74">
        <v>0</v>
      </c>
      <c r="L1565" s="74">
        <v>10000000</v>
      </c>
      <c r="M1565" s="121">
        <v>10000000</v>
      </c>
    </row>
    <row r="1566" spans="1:13" ht="36">
      <c r="A1566" s="1"/>
      <c r="B1566" s="1"/>
      <c r="C1566" s="69" t="s">
        <v>5</v>
      </c>
      <c r="D1566" s="70" t="s">
        <v>38</v>
      </c>
      <c r="E1566" s="71" t="s">
        <v>39</v>
      </c>
      <c r="F1566" s="70"/>
      <c r="G1566" s="70" t="s">
        <v>605</v>
      </c>
      <c r="H1566" s="72" t="s">
        <v>782</v>
      </c>
      <c r="I1566" s="72" t="s">
        <v>213</v>
      </c>
      <c r="J1566" s="74">
        <v>0</v>
      </c>
      <c r="K1566" s="74">
        <v>0</v>
      </c>
      <c r="L1566" s="74">
        <v>50000</v>
      </c>
      <c r="M1566" s="123">
        <f>+M1565/M1564</f>
        <v>25000</v>
      </c>
    </row>
    <row r="1567" spans="1:13" ht="24">
      <c r="A1567" s="1"/>
      <c r="B1567" s="1"/>
      <c r="C1567" s="69"/>
      <c r="D1567" s="70"/>
      <c r="E1567" s="71"/>
      <c r="F1567" s="70"/>
      <c r="G1567" s="70"/>
      <c r="H1567" s="78" t="s">
        <v>214</v>
      </c>
      <c r="I1567" s="79"/>
      <c r="J1567" s="80"/>
      <c r="K1567" s="80">
        <v>0</v>
      </c>
      <c r="L1567" s="80">
        <v>50000</v>
      </c>
      <c r="M1567" s="86">
        <f>M1566-L1566</f>
        <v>-25000</v>
      </c>
    </row>
    <row r="1568" spans="1:13" ht="36">
      <c r="A1568" s="1"/>
      <c r="B1568" s="1"/>
      <c r="C1568" s="69" t="s">
        <v>5</v>
      </c>
      <c r="D1568" s="70" t="s">
        <v>38</v>
      </c>
      <c r="E1568" s="71" t="s">
        <v>39</v>
      </c>
      <c r="F1568" s="70"/>
      <c r="G1568" s="70" t="s">
        <v>605</v>
      </c>
      <c r="H1568" s="72" t="s">
        <v>782</v>
      </c>
      <c r="I1568" s="73" t="s">
        <v>215</v>
      </c>
      <c r="J1568" s="74"/>
      <c r="K1568" s="74"/>
      <c r="L1568" s="74">
        <v>0</v>
      </c>
      <c r="M1568" s="77">
        <v>400</v>
      </c>
    </row>
    <row r="1569" spans="1:13" ht="36">
      <c r="A1569" s="1"/>
      <c r="B1569" s="1"/>
      <c r="C1569" s="69" t="s">
        <v>5</v>
      </c>
      <c r="D1569" s="70" t="s">
        <v>38</v>
      </c>
      <c r="E1569" s="71" t="s">
        <v>39</v>
      </c>
      <c r="F1569" s="70"/>
      <c r="G1569" s="70" t="s">
        <v>605</v>
      </c>
      <c r="H1569" s="72" t="s">
        <v>782</v>
      </c>
      <c r="I1569" s="72" t="s">
        <v>216</v>
      </c>
      <c r="J1569" s="74">
        <v>0</v>
      </c>
      <c r="K1569" s="74">
        <v>0</v>
      </c>
      <c r="L1569" s="74">
        <v>0</v>
      </c>
      <c r="M1569" s="77">
        <v>10000000</v>
      </c>
    </row>
    <row r="1570" spans="1:13" ht="36">
      <c r="A1570" s="1"/>
      <c r="B1570" s="1"/>
      <c r="C1570" s="69" t="s">
        <v>5</v>
      </c>
      <c r="D1570" s="70" t="s">
        <v>38</v>
      </c>
      <c r="E1570" s="71" t="s">
        <v>39</v>
      </c>
      <c r="F1570" s="70"/>
      <c r="G1570" s="70" t="s">
        <v>605</v>
      </c>
      <c r="H1570" s="72" t="s">
        <v>782</v>
      </c>
      <c r="I1570" s="72" t="s">
        <v>217</v>
      </c>
      <c r="J1570" s="74">
        <v>0</v>
      </c>
      <c r="K1570" s="74">
        <v>0</v>
      </c>
      <c r="L1570" s="74">
        <v>0</v>
      </c>
      <c r="M1570" s="77">
        <f>+M1569/M1568</f>
        <v>25000</v>
      </c>
    </row>
    <row r="1571" spans="1:13" ht="24">
      <c r="A1571" s="1"/>
      <c r="B1571" s="1"/>
      <c r="C1571" s="69"/>
      <c r="D1571" s="70"/>
      <c r="E1571" s="71"/>
      <c r="F1571" s="70"/>
      <c r="G1571" s="70"/>
      <c r="H1571" s="83" t="s">
        <v>218</v>
      </c>
      <c r="I1571" s="84"/>
      <c r="J1571" s="85"/>
      <c r="K1571" s="85">
        <v>0</v>
      </c>
      <c r="L1571" s="85">
        <v>0</v>
      </c>
      <c r="M1571" s="86">
        <f>M1570-L1570</f>
        <v>25000</v>
      </c>
    </row>
    <row r="1572" spans="1:13" ht="24">
      <c r="A1572" s="1"/>
      <c r="B1572" s="1"/>
      <c r="C1572" s="69" t="s">
        <v>5</v>
      </c>
      <c r="D1572" s="70" t="s">
        <v>38</v>
      </c>
      <c r="E1572" s="71" t="s">
        <v>39</v>
      </c>
      <c r="F1572" s="70"/>
      <c r="G1572" s="70" t="s">
        <v>607</v>
      </c>
      <c r="H1572" s="71" t="s">
        <v>820</v>
      </c>
      <c r="I1572" s="248" t="s">
        <v>207</v>
      </c>
      <c r="J1572" s="249"/>
      <c r="K1572" s="249"/>
      <c r="L1572" s="249">
        <v>0</v>
      </c>
      <c r="M1572" s="121"/>
    </row>
    <row r="1573" spans="1:13" ht="24">
      <c r="A1573" s="1"/>
      <c r="B1573" s="1"/>
      <c r="C1573" s="69" t="s">
        <v>5</v>
      </c>
      <c r="D1573" s="70" t="s">
        <v>38</v>
      </c>
      <c r="E1573" s="71" t="s">
        <v>39</v>
      </c>
      <c r="F1573" s="70"/>
      <c r="G1573" s="70" t="s">
        <v>607</v>
      </c>
      <c r="H1573" s="71" t="s">
        <v>820</v>
      </c>
      <c r="I1573" s="71" t="s">
        <v>208</v>
      </c>
      <c r="J1573" s="249">
        <v>0</v>
      </c>
      <c r="K1573" s="249">
        <v>0</v>
      </c>
      <c r="L1573" s="249">
        <v>0</v>
      </c>
      <c r="M1573" s="121">
        <v>0</v>
      </c>
    </row>
    <row r="1574" spans="1:13" ht="24">
      <c r="A1574" s="1"/>
      <c r="B1574" s="1"/>
      <c r="C1574" s="69" t="s">
        <v>5</v>
      </c>
      <c r="D1574" s="70" t="s">
        <v>38</v>
      </c>
      <c r="E1574" s="71" t="s">
        <v>39</v>
      </c>
      <c r="F1574" s="70"/>
      <c r="G1574" s="70" t="s">
        <v>607</v>
      </c>
      <c r="H1574" s="71" t="s">
        <v>820</v>
      </c>
      <c r="I1574" s="71" t="s">
        <v>209</v>
      </c>
      <c r="J1574" s="249">
        <v>0</v>
      </c>
      <c r="K1574" s="249">
        <v>0</v>
      </c>
      <c r="L1574" s="249"/>
      <c r="M1574" s="121">
        <v>0</v>
      </c>
    </row>
    <row r="1575" spans="1:13" ht="24">
      <c r="A1575" s="1"/>
      <c r="B1575" s="1"/>
      <c r="C1575" s="69"/>
      <c r="D1575" s="70"/>
      <c r="E1575" s="71"/>
      <c r="F1575" s="70"/>
      <c r="G1575" s="70"/>
      <c r="H1575" s="250" t="s">
        <v>210</v>
      </c>
      <c r="I1575" s="248"/>
      <c r="J1575" s="251"/>
      <c r="K1575" s="251">
        <v>0</v>
      </c>
      <c r="L1575" s="251"/>
      <c r="M1575" s="252"/>
    </row>
    <row r="1576" spans="1:13" ht="24">
      <c r="A1576" s="1"/>
      <c r="B1576" s="1"/>
      <c r="C1576" s="69" t="s">
        <v>5</v>
      </c>
      <c r="D1576" s="70" t="s">
        <v>38</v>
      </c>
      <c r="E1576" s="71" t="s">
        <v>39</v>
      </c>
      <c r="F1576" s="70"/>
      <c r="G1576" s="70" t="s">
        <v>607</v>
      </c>
      <c r="H1576" s="71" t="s">
        <v>820</v>
      </c>
      <c r="I1576" s="248" t="s">
        <v>211</v>
      </c>
      <c r="J1576" s="249"/>
      <c r="K1576" s="249"/>
      <c r="L1576" s="249">
        <v>685</v>
      </c>
      <c r="M1576" s="121"/>
    </row>
    <row r="1577" spans="1:13" ht="24">
      <c r="A1577" s="1"/>
      <c r="B1577" s="1"/>
      <c r="C1577" s="69" t="s">
        <v>5</v>
      </c>
      <c r="D1577" s="70" t="s">
        <v>38</v>
      </c>
      <c r="E1577" s="71" t="s">
        <v>39</v>
      </c>
      <c r="F1577" s="70"/>
      <c r="G1577" s="70" t="s">
        <v>607</v>
      </c>
      <c r="H1577" s="71" t="s">
        <v>820</v>
      </c>
      <c r="I1577" s="71" t="s">
        <v>212</v>
      </c>
      <c r="J1577" s="249">
        <v>0</v>
      </c>
      <c r="K1577" s="249">
        <v>0</v>
      </c>
      <c r="L1577" s="249">
        <v>6263735</v>
      </c>
      <c r="M1577" s="121">
        <v>0</v>
      </c>
    </row>
    <row r="1578" spans="1:13" ht="24">
      <c r="A1578" s="1"/>
      <c r="B1578" s="1"/>
      <c r="C1578" s="69" t="s">
        <v>5</v>
      </c>
      <c r="D1578" s="70" t="s">
        <v>38</v>
      </c>
      <c r="E1578" s="71" t="s">
        <v>39</v>
      </c>
      <c r="F1578" s="70"/>
      <c r="G1578" s="70" t="s">
        <v>607</v>
      </c>
      <c r="H1578" s="71" t="s">
        <v>820</v>
      </c>
      <c r="I1578" s="71" t="s">
        <v>213</v>
      </c>
      <c r="J1578" s="249">
        <v>0</v>
      </c>
      <c r="K1578" s="249">
        <v>0</v>
      </c>
      <c r="L1578" s="249">
        <v>9144</v>
      </c>
      <c r="M1578" s="121">
        <v>0</v>
      </c>
    </row>
    <row r="1579" spans="1:13" ht="24">
      <c r="A1579" s="1"/>
      <c r="B1579" s="1"/>
      <c r="C1579" s="69"/>
      <c r="D1579" s="70"/>
      <c r="E1579" s="71"/>
      <c r="F1579" s="70"/>
      <c r="G1579" s="70"/>
      <c r="H1579" s="250" t="s">
        <v>214</v>
      </c>
      <c r="I1579" s="248"/>
      <c r="J1579" s="251"/>
      <c r="K1579" s="251">
        <v>0</v>
      </c>
      <c r="L1579" s="251">
        <v>9144</v>
      </c>
      <c r="M1579" s="252">
        <v>-9144</v>
      </c>
    </row>
    <row r="1580" spans="1:13" ht="24">
      <c r="A1580" s="1"/>
      <c r="B1580" s="1"/>
      <c r="C1580" s="69" t="s">
        <v>5</v>
      </c>
      <c r="D1580" s="70" t="s">
        <v>38</v>
      </c>
      <c r="E1580" s="71" t="s">
        <v>39</v>
      </c>
      <c r="F1580" s="70"/>
      <c r="G1580" s="70" t="s">
        <v>607</v>
      </c>
      <c r="H1580" s="71" t="s">
        <v>820</v>
      </c>
      <c r="I1580" s="248" t="s">
        <v>215</v>
      </c>
      <c r="J1580" s="249"/>
      <c r="K1580" s="249"/>
      <c r="L1580" s="249">
        <v>685</v>
      </c>
      <c r="M1580" s="121"/>
    </row>
    <row r="1581" spans="1:13" ht="24">
      <c r="A1581" s="1"/>
      <c r="B1581" s="1"/>
      <c r="C1581" s="69" t="s">
        <v>5</v>
      </c>
      <c r="D1581" s="70" t="s">
        <v>38</v>
      </c>
      <c r="E1581" s="71" t="s">
        <v>39</v>
      </c>
      <c r="F1581" s="70"/>
      <c r="G1581" s="70" t="s">
        <v>607</v>
      </c>
      <c r="H1581" s="71" t="s">
        <v>820</v>
      </c>
      <c r="I1581" s="71" t="s">
        <v>216</v>
      </c>
      <c r="J1581" s="249">
        <v>0</v>
      </c>
      <c r="K1581" s="249">
        <v>0</v>
      </c>
      <c r="L1581" s="249">
        <v>5551320</v>
      </c>
      <c r="M1581" s="121">
        <v>0</v>
      </c>
    </row>
    <row r="1582" spans="1:13" ht="24">
      <c r="A1582" s="1"/>
      <c r="B1582" s="1"/>
      <c r="C1582" s="69" t="s">
        <v>5</v>
      </c>
      <c r="D1582" s="70" t="s">
        <v>38</v>
      </c>
      <c r="E1582" s="71" t="s">
        <v>39</v>
      </c>
      <c r="F1582" s="70"/>
      <c r="G1582" s="70" t="s">
        <v>607</v>
      </c>
      <c r="H1582" s="71" t="s">
        <v>820</v>
      </c>
      <c r="I1582" s="71" t="s">
        <v>217</v>
      </c>
      <c r="J1582" s="249">
        <v>0</v>
      </c>
      <c r="K1582" s="249">
        <v>0</v>
      </c>
      <c r="L1582" s="249">
        <v>8104</v>
      </c>
      <c r="M1582" s="121">
        <v>0</v>
      </c>
    </row>
    <row r="1583" spans="1:13" ht="24">
      <c r="A1583" s="1"/>
      <c r="B1583" s="1"/>
      <c r="C1583" s="69"/>
      <c r="D1583" s="70"/>
      <c r="E1583" s="71"/>
      <c r="F1583" s="70"/>
      <c r="G1583" s="70"/>
      <c r="H1583" s="83" t="s">
        <v>218</v>
      </c>
      <c r="I1583" s="84"/>
      <c r="J1583" s="85"/>
      <c r="K1583" s="85">
        <v>0</v>
      </c>
      <c r="L1583" s="85">
        <v>8104</v>
      </c>
      <c r="M1583" s="86">
        <f>M1582-L1582</f>
        <v>-8104</v>
      </c>
    </row>
    <row r="1584" spans="1:13" ht="24">
      <c r="A1584" s="1"/>
      <c r="B1584" s="1"/>
      <c r="C1584" s="69" t="s">
        <v>5</v>
      </c>
      <c r="D1584" s="70" t="s">
        <v>38</v>
      </c>
      <c r="E1584" s="71" t="s">
        <v>39</v>
      </c>
      <c r="F1584" s="70"/>
      <c r="G1584" s="70" t="s">
        <v>609</v>
      </c>
      <c r="H1584" s="72" t="s">
        <v>610</v>
      </c>
      <c r="I1584" s="73" t="s">
        <v>207</v>
      </c>
      <c r="J1584" s="74"/>
      <c r="K1584" s="74"/>
      <c r="L1584" s="74">
        <v>0</v>
      </c>
      <c r="M1584" s="122">
        <v>600</v>
      </c>
    </row>
    <row r="1585" spans="1:13" ht="24">
      <c r="A1585" s="1"/>
      <c r="B1585" s="1"/>
      <c r="C1585" s="69" t="s">
        <v>5</v>
      </c>
      <c r="D1585" s="70" t="s">
        <v>38</v>
      </c>
      <c r="E1585" s="71" t="s">
        <v>39</v>
      </c>
      <c r="F1585" s="70"/>
      <c r="G1585" s="70" t="s">
        <v>609</v>
      </c>
      <c r="H1585" s="72" t="s">
        <v>610</v>
      </c>
      <c r="I1585" s="72" t="s">
        <v>208</v>
      </c>
      <c r="J1585" s="74">
        <v>0</v>
      </c>
      <c r="K1585" s="74">
        <v>0</v>
      </c>
      <c r="L1585" s="74">
        <v>0</v>
      </c>
      <c r="M1585" s="121">
        <v>22000000</v>
      </c>
    </row>
    <row r="1586" spans="1:13" ht="24">
      <c r="A1586" s="1"/>
      <c r="B1586" s="1"/>
      <c r="C1586" s="69" t="s">
        <v>5</v>
      </c>
      <c r="D1586" s="70" t="s">
        <v>38</v>
      </c>
      <c r="E1586" s="71" t="s">
        <v>39</v>
      </c>
      <c r="F1586" s="70"/>
      <c r="G1586" s="70" t="s">
        <v>609</v>
      </c>
      <c r="H1586" s="72" t="s">
        <v>610</v>
      </c>
      <c r="I1586" s="72" t="s">
        <v>209</v>
      </c>
      <c r="J1586" s="74">
        <v>0</v>
      </c>
      <c r="K1586" s="74">
        <v>0</v>
      </c>
      <c r="L1586" s="74">
        <v>0</v>
      </c>
      <c r="M1586" s="123">
        <f>+M1585/M1584</f>
        <v>36666.666666666664</v>
      </c>
    </row>
    <row r="1587" spans="1:13" ht="24">
      <c r="A1587" s="1"/>
      <c r="B1587" s="1"/>
      <c r="C1587" s="69"/>
      <c r="D1587" s="70"/>
      <c r="E1587" s="71"/>
      <c r="F1587" s="70"/>
      <c r="G1587" s="70"/>
      <c r="H1587" s="78" t="s">
        <v>210</v>
      </c>
      <c r="I1587" s="79"/>
      <c r="J1587" s="80"/>
      <c r="K1587" s="80">
        <v>0</v>
      </c>
      <c r="L1587" s="80">
        <v>0</v>
      </c>
      <c r="M1587" s="86">
        <f>M1586-L1586</f>
        <v>36666.666666666664</v>
      </c>
    </row>
    <row r="1588" spans="1:13" ht="24">
      <c r="A1588" s="1"/>
      <c r="B1588" s="1"/>
      <c r="C1588" s="69" t="s">
        <v>5</v>
      </c>
      <c r="D1588" s="70" t="s">
        <v>38</v>
      </c>
      <c r="E1588" s="71" t="s">
        <v>39</v>
      </c>
      <c r="F1588" s="70"/>
      <c r="G1588" s="70" t="s">
        <v>609</v>
      </c>
      <c r="H1588" s="72" t="s">
        <v>610</v>
      </c>
      <c r="I1588" s="73" t="s">
        <v>211</v>
      </c>
      <c r="J1588" s="74"/>
      <c r="K1588" s="74"/>
      <c r="L1588" s="74">
        <v>600</v>
      </c>
      <c r="M1588" s="122">
        <v>600</v>
      </c>
    </row>
    <row r="1589" spans="1:13" ht="24">
      <c r="A1589" s="1"/>
      <c r="B1589" s="1"/>
      <c r="C1589" s="69" t="s">
        <v>5</v>
      </c>
      <c r="D1589" s="70" t="s">
        <v>38</v>
      </c>
      <c r="E1589" s="71" t="s">
        <v>39</v>
      </c>
      <c r="F1589" s="70"/>
      <c r="G1589" s="70" t="s">
        <v>609</v>
      </c>
      <c r="H1589" s="72" t="s">
        <v>610</v>
      </c>
      <c r="I1589" s="72" t="s">
        <v>212</v>
      </c>
      <c r="J1589" s="74">
        <v>0</v>
      </c>
      <c r="K1589" s="74">
        <v>0</v>
      </c>
      <c r="L1589" s="74">
        <v>20000000</v>
      </c>
      <c r="M1589" s="121">
        <v>22000000</v>
      </c>
    </row>
    <row r="1590" spans="1:13" ht="24">
      <c r="A1590" s="1"/>
      <c r="B1590" s="1"/>
      <c r="C1590" s="69" t="s">
        <v>5</v>
      </c>
      <c r="D1590" s="70" t="s">
        <v>38</v>
      </c>
      <c r="E1590" s="71" t="s">
        <v>39</v>
      </c>
      <c r="F1590" s="70"/>
      <c r="G1590" s="70" t="s">
        <v>609</v>
      </c>
      <c r="H1590" s="72" t="s">
        <v>610</v>
      </c>
      <c r="I1590" s="72" t="s">
        <v>213</v>
      </c>
      <c r="J1590" s="74">
        <v>0</v>
      </c>
      <c r="K1590" s="74">
        <v>0</v>
      </c>
      <c r="L1590" s="74">
        <v>33333</v>
      </c>
      <c r="M1590" s="123">
        <f>+M1589/M1588</f>
        <v>36666.666666666664</v>
      </c>
    </row>
    <row r="1591" spans="1:13" ht="24">
      <c r="A1591" s="1"/>
      <c r="B1591" s="1"/>
      <c r="C1591" s="69"/>
      <c r="D1591" s="70"/>
      <c r="E1591" s="71"/>
      <c r="F1591" s="70"/>
      <c r="G1591" s="70"/>
      <c r="H1591" s="78" t="s">
        <v>214</v>
      </c>
      <c r="I1591" s="79"/>
      <c r="J1591" s="80"/>
      <c r="K1591" s="80">
        <v>0</v>
      </c>
      <c r="L1591" s="80">
        <v>33333</v>
      </c>
      <c r="M1591" s="86">
        <f>M1590-L1590</f>
        <v>3333.6666666666642</v>
      </c>
    </row>
    <row r="1592" spans="1:13" ht="24">
      <c r="A1592" s="1"/>
      <c r="B1592" s="1"/>
      <c r="C1592" s="69" t="s">
        <v>5</v>
      </c>
      <c r="D1592" s="70" t="s">
        <v>38</v>
      </c>
      <c r="E1592" s="71" t="s">
        <v>39</v>
      </c>
      <c r="F1592" s="70"/>
      <c r="G1592" s="70" t="s">
        <v>609</v>
      </c>
      <c r="H1592" s="72" t="s">
        <v>610</v>
      </c>
      <c r="I1592" s="73" t="s">
        <v>215</v>
      </c>
      <c r="J1592" s="74"/>
      <c r="K1592" s="74"/>
      <c r="L1592" s="74">
        <v>600</v>
      </c>
      <c r="M1592" s="122">
        <v>400</v>
      </c>
    </row>
    <row r="1593" spans="1:13" ht="24">
      <c r="A1593" s="1"/>
      <c r="B1593" s="1"/>
      <c r="C1593" s="69" t="s">
        <v>5</v>
      </c>
      <c r="D1593" s="70" t="s">
        <v>38</v>
      </c>
      <c r="E1593" s="71" t="s">
        <v>39</v>
      </c>
      <c r="F1593" s="70"/>
      <c r="G1593" s="70" t="s">
        <v>609</v>
      </c>
      <c r="H1593" s="72" t="s">
        <v>610</v>
      </c>
      <c r="I1593" s="72" t="s">
        <v>216</v>
      </c>
      <c r="J1593" s="74">
        <v>0</v>
      </c>
      <c r="K1593" s="74">
        <v>0</v>
      </c>
      <c r="L1593" s="74">
        <v>18850017</v>
      </c>
      <c r="M1593" s="121">
        <v>22000000</v>
      </c>
    </row>
    <row r="1594" spans="1:13" ht="24">
      <c r="A1594" s="1"/>
      <c r="B1594" s="1"/>
      <c r="C1594" s="69" t="s">
        <v>5</v>
      </c>
      <c r="D1594" s="70" t="s">
        <v>38</v>
      </c>
      <c r="E1594" s="71" t="s">
        <v>39</v>
      </c>
      <c r="F1594" s="70"/>
      <c r="G1594" s="70" t="s">
        <v>609</v>
      </c>
      <c r="H1594" s="72" t="s">
        <v>610</v>
      </c>
      <c r="I1594" s="72" t="s">
        <v>217</v>
      </c>
      <c r="J1594" s="74">
        <v>0</v>
      </c>
      <c r="K1594" s="74">
        <v>0</v>
      </c>
      <c r="L1594" s="74">
        <v>31417</v>
      </c>
      <c r="M1594" s="123">
        <f>+M1593/M1592</f>
        <v>55000</v>
      </c>
    </row>
    <row r="1595" spans="1:13" ht="24">
      <c r="A1595" s="1"/>
      <c r="B1595" s="1"/>
      <c r="C1595" s="69"/>
      <c r="D1595" s="70"/>
      <c r="E1595" s="71"/>
      <c r="F1595" s="70"/>
      <c r="G1595" s="70"/>
      <c r="H1595" s="83" t="s">
        <v>218</v>
      </c>
      <c r="I1595" s="84"/>
      <c r="J1595" s="85"/>
      <c r="K1595" s="85">
        <v>0</v>
      </c>
      <c r="L1595" s="85">
        <v>31417</v>
      </c>
      <c r="M1595" s="86">
        <f>M1594-L1594</f>
        <v>23583</v>
      </c>
    </row>
    <row r="1596" spans="1:13">
      <c r="A1596" s="1"/>
      <c r="B1596" s="1"/>
      <c r="C1596" s="69" t="s">
        <v>5</v>
      </c>
      <c r="D1596" s="70" t="s">
        <v>38</v>
      </c>
      <c r="E1596" s="71" t="s">
        <v>39</v>
      </c>
      <c r="F1596" s="70"/>
      <c r="G1596" s="70" t="s">
        <v>611</v>
      </c>
      <c r="H1596" s="72" t="s">
        <v>612</v>
      </c>
      <c r="I1596" s="73" t="s">
        <v>207</v>
      </c>
      <c r="J1596" s="74"/>
      <c r="K1596" s="74"/>
      <c r="L1596" s="74">
        <v>0</v>
      </c>
      <c r="M1596" s="122">
        <v>500</v>
      </c>
    </row>
    <row r="1597" spans="1:13">
      <c r="A1597" s="1"/>
      <c r="B1597" s="1"/>
      <c r="C1597" s="69" t="s">
        <v>5</v>
      </c>
      <c r="D1597" s="70" t="s">
        <v>38</v>
      </c>
      <c r="E1597" s="71" t="s">
        <v>39</v>
      </c>
      <c r="F1597" s="70"/>
      <c r="G1597" s="70" t="s">
        <v>611</v>
      </c>
      <c r="H1597" s="72" t="s">
        <v>612</v>
      </c>
      <c r="I1597" s="72" t="s">
        <v>208</v>
      </c>
      <c r="J1597" s="74">
        <v>0</v>
      </c>
      <c r="K1597" s="74">
        <v>0</v>
      </c>
      <c r="L1597" s="74">
        <v>0</v>
      </c>
      <c r="M1597" s="121">
        <v>18597097</v>
      </c>
    </row>
    <row r="1598" spans="1:13">
      <c r="A1598" s="1"/>
      <c r="B1598" s="1"/>
      <c r="C1598" s="69" t="s">
        <v>5</v>
      </c>
      <c r="D1598" s="70" t="s">
        <v>38</v>
      </c>
      <c r="E1598" s="71" t="s">
        <v>39</v>
      </c>
      <c r="F1598" s="70"/>
      <c r="G1598" s="70" t="s">
        <v>611</v>
      </c>
      <c r="H1598" s="72" t="s">
        <v>612</v>
      </c>
      <c r="I1598" s="72" t="s">
        <v>209</v>
      </c>
      <c r="J1598" s="74">
        <v>0</v>
      </c>
      <c r="K1598" s="74">
        <v>0</v>
      </c>
      <c r="L1598" s="74">
        <v>0</v>
      </c>
      <c r="M1598" s="123">
        <f>+M1597/M1596</f>
        <v>37194.194000000003</v>
      </c>
    </row>
    <row r="1599" spans="1:13" ht="24">
      <c r="A1599" s="1"/>
      <c r="B1599" s="1"/>
      <c r="C1599" s="69"/>
      <c r="D1599" s="70"/>
      <c r="E1599" s="71"/>
      <c r="F1599" s="70"/>
      <c r="G1599" s="70"/>
      <c r="H1599" s="78" t="s">
        <v>210</v>
      </c>
      <c r="I1599" s="79"/>
      <c r="J1599" s="80"/>
      <c r="K1599" s="80">
        <v>0</v>
      </c>
      <c r="L1599" s="80">
        <v>0</v>
      </c>
      <c r="M1599" s="86">
        <f>M1598-L1598</f>
        <v>37194.194000000003</v>
      </c>
    </row>
    <row r="1600" spans="1:13">
      <c r="A1600" s="1"/>
      <c r="B1600" s="1"/>
      <c r="C1600" s="69" t="s">
        <v>5</v>
      </c>
      <c r="D1600" s="70" t="s">
        <v>38</v>
      </c>
      <c r="E1600" s="71" t="s">
        <v>39</v>
      </c>
      <c r="F1600" s="70"/>
      <c r="G1600" s="70" t="s">
        <v>611</v>
      </c>
      <c r="H1600" s="72" t="s">
        <v>612</v>
      </c>
      <c r="I1600" s="73" t="s">
        <v>211</v>
      </c>
      <c r="J1600" s="74"/>
      <c r="K1600" s="74"/>
      <c r="L1600" s="74">
        <v>300</v>
      </c>
      <c r="M1600" s="122">
        <v>500</v>
      </c>
    </row>
    <row r="1601" spans="1:13">
      <c r="A1601" s="1"/>
      <c r="B1601" s="1"/>
      <c r="C1601" s="69" t="s">
        <v>5</v>
      </c>
      <c r="D1601" s="70" t="s">
        <v>38</v>
      </c>
      <c r="E1601" s="71" t="s">
        <v>39</v>
      </c>
      <c r="F1601" s="70"/>
      <c r="G1601" s="70" t="s">
        <v>611</v>
      </c>
      <c r="H1601" s="72" t="s">
        <v>612</v>
      </c>
      <c r="I1601" s="72" t="s">
        <v>212</v>
      </c>
      <c r="J1601" s="74">
        <v>0</v>
      </c>
      <c r="K1601" s="74">
        <v>0</v>
      </c>
      <c r="L1601" s="74">
        <v>20000000</v>
      </c>
      <c r="M1601" s="121">
        <v>18597097</v>
      </c>
    </row>
    <row r="1602" spans="1:13">
      <c r="A1602" s="1"/>
      <c r="B1602" s="1"/>
      <c r="C1602" s="69" t="s">
        <v>5</v>
      </c>
      <c r="D1602" s="70" t="s">
        <v>38</v>
      </c>
      <c r="E1602" s="71" t="s">
        <v>39</v>
      </c>
      <c r="F1602" s="70"/>
      <c r="G1602" s="70" t="s">
        <v>611</v>
      </c>
      <c r="H1602" s="72" t="s">
        <v>612</v>
      </c>
      <c r="I1602" s="72" t="s">
        <v>213</v>
      </c>
      <c r="J1602" s="74">
        <v>0</v>
      </c>
      <c r="K1602" s="74">
        <v>0</v>
      </c>
      <c r="L1602" s="74">
        <v>66667</v>
      </c>
      <c r="M1602" s="123">
        <f>+M1601/M1600</f>
        <v>37194.194000000003</v>
      </c>
    </row>
    <row r="1603" spans="1:13" ht="24">
      <c r="A1603" s="1"/>
      <c r="B1603" s="1"/>
      <c r="C1603" s="69"/>
      <c r="D1603" s="70"/>
      <c r="E1603" s="71"/>
      <c r="F1603" s="70"/>
      <c r="G1603" s="70"/>
      <c r="H1603" s="78" t="s">
        <v>214</v>
      </c>
      <c r="I1603" s="79"/>
      <c r="J1603" s="80"/>
      <c r="K1603" s="80">
        <v>0</v>
      </c>
      <c r="L1603" s="80">
        <v>66667</v>
      </c>
      <c r="M1603" s="86">
        <f>M1602-L1602</f>
        <v>-29472.805999999997</v>
      </c>
    </row>
    <row r="1604" spans="1:13">
      <c r="A1604" s="1"/>
      <c r="B1604" s="1"/>
      <c r="C1604" s="69" t="s">
        <v>5</v>
      </c>
      <c r="D1604" s="70" t="s">
        <v>38</v>
      </c>
      <c r="E1604" s="71" t="s">
        <v>39</v>
      </c>
      <c r="F1604" s="70"/>
      <c r="G1604" s="70" t="s">
        <v>611</v>
      </c>
      <c r="H1604" s="72" t="s">
        <v>612</v>
      </c>
      <c r="I1604" s="73" t="s">
        <v>215</v>
      </c>
      <c r="J1604" s="74"/>
      <c r="K1604" s="74"/>
      <c r="L1604" s="74">
        <v>300</v>
      </c>
      <c r="M1604" s="122">
        <v>500</v>
      </c>
    </row>
    <row r="1605" spans="1:13">
      <c r="A1605" s="1"/>
      <c r="B1605" s="1"/>
      <c r="C1605" s="69" t="s">
        <v>5</v>
      </c>
      <c r="D1605" s="70" t="s">
        <v>38</v>
      </c>
      <c r="E1605" s="71" t="s">
        <v>39</v>
      </c>
      <c r="F1605" s="70"/>
      <c r="G1605" s="70" t="s">
        <v>611</v>
      </c>
      <c r="H1605" s="72" t="s">
        <v>612</v>
      </c>
      <c r="I1605" s="72" t="s">
        <v>216</v>
      </c>
      <c r="J1605" s="74">
        <v>0</v>
      </c>
      <c r="K1605" s="74">
        <v>0</v>
      </c>
      <c r="L1605" s="74">
        <v>19989480</v>
      </c>
      <c r="M1605" s="121">
        <v>18597092</v>
      </c>
    </row>
    <row r="1606" spans="1:13">
      <c r="A1606" s="1"/>
      <c r="B1606" s="1"/>
      <c r="C1606" s="69" t="s">
        <v>5</v>
      </c>
      <c r="D1606" s="70" t="s">
        <v>38</v>
      </c>
      <c r="E1606" s="71" t="s">
        <v>39</v>
      </c>
      <c r="F1606" s="70"/>
      <c r="G1606" s="70" t="s">
        <v>611</v>
      </c>
      <c r="H1606" s="72" t="s">
        <v>612</v>
      </c>
      <c r="I1606" s="72" t="s">
        <v>217</v>
      </c>
      <c r="J1606" s="74">
        <v>0</v>
      </c>
      <c r="K1606" s="74">
        <v>0</v>
      </c>
      <c r="L1606" s="74">
        <v>66632</v>
      </c>
      <c r="M1606" s="123">
        <f>+M1605/M1604</f>
        <v>37194.184000000001</v>
      </c>
    </row>
    <row r="1607" spans="1:13" ht="24">
      <c r="A1607" s="1"/>
      <c r="B1607" s="1"/>
      <c r="C1607" s="69"/>
      <c r="D1607" s="70"/>
      <c r="E1607" s="71"/>
      <c r="F1607" s="70"/>
      <c r="G1607" s="70"/>
      <c r="H1607" s="83" t="s">
        <v>218</v>
      </c>
      <c r="I1607" s="84"/>
      <c r="J1607" s="85"/>
      <c r="K1607" s="85">
        <v>0</v>
      </c>
      <c r="L1607" s="85">
        <v>66632</v>
      </c>
      <c r="M1607" s="86">
        <f>M1606-L1606</f>
        <v>-29437.815999999999</v>
      </c>
    </row>
    <row r="1608" spans="1:13">
      <c r="A1608" s="1"/>
      <c r="B1608" s="1"/>
      <c r="C1608" s="69" t="s">
        <v>5</v>
      </c>
      <c r="D1608" s="70" t="s">
        <v>38</v>
      </c>
      <c r="E1608" s="71" t="s">
        <v>39</v>
      </c>
      <c r="F1608" s="70"/>
      <c r="G1608" s="70" t="s">
        <v>613</v>
      </c>
      <c r="H1608" s="72" t="s">
        <v>614</v>
      </c>
      <c r="I1608" s="73" t="s">
        <v>207</v>
      </c>
      <c r="J1608" s="74"/>
      <c r="K1608" s="74"/>
      <c r="L1608" s="74">
        <v>0</v>
      </c>
      <c r="M1608" s="122">
        <v>300</v>
      </c>
    </row>
    <row r="1609" spans="1:13">
      <c r="A1609" s="1"/>
      <c r="B1609" s="1"/>
      <c r="C1609" s="69" t="s">
        <v>5</v>
      </c>
      <c r="D1609" s="70" t="s">
        <v>38</v>
      </c>
      <c r="E1609" s="71" t="s">
        <v>39</v>
      </c>
      <c r="F1609" s="70"/>
      <c r="G1609" s="70" t="s">
        <v>613</v>
      </c>
      <c r="H1609" s="72" t="s">
        <v>614</v>
      </c>
      <c r="I1609" s="72" t="s">
        <v>208</v>
      </c>
      <c r="J1609" s="74">
        <v>0</v>
      </c>
      <c r="K1609" s="74">
        <v>0</v>
      </c>
      <c r="L1609" s="74">
        <v>0</v>
      </c>
      <c r="M1609" s="121">
        <v>18000000</v>
      </c>
    </row>
    <row r="1610" spans="1:13">
      <c r="A1610" s="1"/>
      <c r="B1610" s="1"/>
      <c r="C1610" s="69" t="s">
        <v>5</v>
      </c>
      <c r="D1610" s="70" t="s">
        <v>38</v>
      </c>
      <c r="E1610" s="71" t="s">
        <v>39</v>
      </c>
      <c r="F1610" s="70"/>
      <c r="G1610" s="70" t="s">
        <v>613</v>
      </c>
      <c r="H1610" s="72" t="s">
        <v>614</v>
      </c>
      <c r="I1610" s="72" t="s">
        <v>209</v>
      </c>
      <c r="J1610" s="74">
        <v>0</v>
      </c>
      <c r="K1610" s="74">
        <v>0</v>
      </c>
      <c r="L1610" s="74">
        <v>0</v>
      </c>
      <c r="M1610" s="123">
        <f>+M1609/M1608</f>
        <v>60000</v>
      </c>
    </row>
    <row r="1611" spans="1:13" ht="24">
      <c r="A1611" s="1"/>
      <c r="B1611" s="1"/>
      <c r="C1611" s="69"/>
      <c r="D1611" s="70"/>
      <c r="E1611" s="71"/>
      <c r="F1611" s="70"/>
      <c r="G1611" s="70"/>
      <c r="H1611" s="78" t="s">
        <v>210</v>
      </c>
      <c r="I1611" s="79"/>
      <c r="J1611" s="80"/>
      <c r="K1611" s="80">
        <v>0</v>
      </c>
      <c r="L1611" s="80">
        <v>0</v>
      </c>
      <c r="M1611" s="86">
        <f>M1610-L1610</f>
        <v>60000</v>
      </c>
    </row>
    <row r="1612" spans="1:13">
      <c r="A1612" s="1"/>
      <c r="B1612" s="1"/>
      <c r="C1612" s="69" t="s">
        <v>5</v>
      </c>
      <c r="D1612" s="70" t="s">
        <v>38</v>
      </c>
      <c r="E1612" s="71" t="s">
        <v>39</v>
      </c>
      <c r="F1612" s="70"/>
      <c r="G1612" s="70" t="s">
        <v>613</v>
      </c>
      <c r="H1612" s="72" t="s">
        <v>614</v>
      </c>
      <c r="I1612" s="73" t="s">
        <v>211</v>
      </c>
      <c r="J1612" s="74"/>
      <c r="K1612" s="74"/>
      <c r="L1612" s="74">
        <v>385</v>
      </c>
      <c r="M1612" s="122">
        <v>300</v>
      </c>
    </row>
    <row r="1613" spans="1:13">
      <c r="A1613" s="1"/>
      <c r="B1613" s="1"/>
      <c r="C1613" s="69" t="s">
        <v>5</v>
      </c>
      <c r="D1613" s="70" t="s">
        <v>38</v>
      </c>
      <c r="E1613" s="71" t="s">
        <v>39</v>
      </c>
      <c r="F1613" s="70"/>
      <c r="G1613" s="70" t="s">
        <v>613</v>
      </c>
      <c r="H1613" s="72" t="s">
        <v>614</v>
      </c>
      <c r="I1613" s="72" t="s">
        <v>212</v>
      </c>
      <c r="J1613" s="74">
        <v>0</v>
      </c>
      <c r="K1613" s="74">
        <v>0</v>
      </c>
      <c r="L1613" s="74">
        <v>20000000</v>
      </c>
      <c r="M1613" s="121">
        <v>18000000</v>
      </c>
    </row>
    <row r="1614" spans="1:13">
      <c r="A1614" s="1"/>
      <c r="B1614" s="1"/>
      <c r="C1614" s="69" t="s">
        <v>5</v>
      </c>
      <c r="D1614" s="70" t="s">
        <v>38</v>
      </c>
      <c r="E1614" s="71" t="s">
        <v>39</v>
      </c>
      <c r="F1614" s="70"/>
      <c r="G1614" s="70" t="s">
        <v>613</v>
      </c>
      <c r="H1614" s="72" t="s">
        <v>614</v>
      </c>
      <c r="I1614" s="72" t="s">
        <v>213</v>
      </c>
      <c r="J1614" s="74">
        <v>0</v>
      </c>
      <c r="K1614" s="74">
        <v>0</v>
      </c>
      <c r="L1614" s="74">
        <v>51948</v>
      </c>
      <c r="M1614" s="123">
        <f>+M1613/M1612</f>
        <v>60000</v>
      </c>
    </row>
    <row r="1615" spans="1:13" ht="24">
      <c r="A1615" s="1"/>
      <c r="B1615" s="1"/>
      <c r="C1615" s="69"/>
      <c r="D1615" s="70"/>
      <c r="E1615" s="71"/>
      <c r="F1615" s="70"/>
      <c r="G1615" s="70"/>
      <c r="H1615" s="78" t="s">
        <v>214</v>
      </c>
      <c r="I1615" s="79"/>
      <c r="J1615" s="80"/>
      <c r="K1615" s="80">
        <v>0</v>
      </c>
      <c r="L1615" s="80">
        <v>51948</v>
      </c>
      <c r="M1615" s="86">
        <f>M1614-L1614</f>
        <v>8052</v>
      </c>
    </row>
    <row r="1616" spans="1:13">
      <c r="A1616" s="1"/>
      <c r="B1616" s="1"/>
      <c r="C1616" s="69" t="s">
        <v>5</v>
      </c>
      <c r="D1616" s="70" t="s">
        <v>38</v>
      </c>
      <c r="E1616" s="71" t="s">
        <v>39</v>
      </c>
      <c r="F1616" s="70"/>
      <c r="G1616" s="70" t="s">
        <v>613</v>
      </c>
      <c r="H1616" s="72" t="s">
        <v>614</v>
      </c>
      <c r="I1616" s="73" t="s">
        <v>215</v>
      </c>
      <c r="J1616" s="74"/>
      <c r="K1616" s="74"/>
      <c r="L1616" s="74">
        <v>385</v>
      </c>
      <c r="M1616" s="122">
        <v>300</v>
      </c>
    </row>
    <row r="1617" spans="1:13">
      <c r="A1617" s="1"/>
      <c r="B1617" s="1"/>
      <c r="C1617" s="69" t="s">
        <v>5</v>
      </c>
      <c r="D1617" s="70" t="s">
        <v>38</v>
      </c>
      <c r="E1617" s="71" t="s">
        <v>39</v>
      </c>
      <c r="F1617" s="70"/>
      <c r="G1617" s="70" t="s">
        <v>613</v>
      </c>
      <c r="H1617" s="72" t="s">
        <v>614</v>
      </c>
      <c r="I1617" s="72" t="s">
        <v>216</v>
      </c>
      <c r="J1617" s="74">
        <v>0</v>
      </c>
      <c r="K1617" s="74">
        <v>0</v>
      </c>
      <c r="L1617" s="74">
        <v>19999999</v>
      </c>
      <c r="M1617" s="121">
        <v>18000000</v>
      </c>
    </row>
    <row r="1618" spans="1:13">
      <c r="A1618" s="1"/>
      <c r="B1618" s="1"/>
      <c r="C1618" s="69" t="s">
        <v>5</v>
      </c>
      <c r="D1618" s="70" t="s">
        <v>38</v>
      </c>
      <c r="E1618" s="71" t="s">
        <v>39</v>
      </c>
      <c r="F1618" s="70"/>
      <c r="G1618" s="70" t="s">
        <v>613</v>
      </c>
      <c r="H1618" s="72" t="s">
        <v>614</v>
      </c>
      <c r="I1618" s="72" t="s">
        <v>217</v>
      </c>
      <c r="J1618" s="74">
        <v>0</v>
      </c>
      <c r="K1618" s="74">
        <v>0</v>
      </c>
      <c r="L1618" s="74">
        <v>51948</v>
      </c>
      <c r="M1618" s="123">
        <f>+M1617/M1616</f>
        <v>60000</v>
      </c>
    </row>
    <row r="1619" spans="1:13" ht="24">
      <c r="A1619" s="1"/>
      <c r="B1619" s="1"/>
      <c r="C1619" s="69"/>
      <c r="D1619" s="70"/>
      <c r="E1619" s="71"/>
      <c r="F1619" s="70"/>
      <c r="G1619" s="70"/>
      <c r="H1619" s="83" t="s">
        <v>218</v>
      </c>
      <c r="I1619" s="84"/>
      <c r="J1619" s="85"/>
      <c r="K1619" s="85">
        <v>0</v>
      </c>
      <c r="L1619" s="85">
        <v>51948</v>
      </c>
      <c r="M1619" s="86">
        <f>M1618-L1618</f>
        <v>8052</v>
      </c>
    </row>
    <row r="1620" spans="1:13">
      <c r="A1620" s="1"/>
      <c r="B1620" s="1"/>
      <c r="C1620" s="69" t="s">
        <v>5</v>
      </c>
      <c r="D1620" s="70" t="s">
        <v>38</v>
      </c>
      <c r="E1620" s="71" t="s">
        <v>39</v>
      </c>
      <c r="F1620" s="70"/>
      <c r="G1620" s="70" t="s">
        <v>615</v>
      </c>
      <c r="H1620" s="72" t="s">
        <v>616</v>
      </c>
      <c r="I1620" s="73" t="s">
        <v>207</v>
      </c>
      <c r="J1620" s="74"/>
      <c r="K1620" s="74"/>
      <c r="L1620" s="74">
        <v>0</v>
      </c>
      <c r="M1620" s="122">
        <v>100</v>
      </c>
    </row>
    <row r="1621" spans="1:13">
      <c r="A1621" s="1"/>
      <c r="B1621" s="1"/>
      <c r="C1621" s="69" t="s">
        <v>5</v>
      </c>
      <c r="D1621" s="70" t="s">
        <v>38</v>
      </c>
      <c r="E1621" s="71" t="s">
        <v>39</v>
      </c>
      <c r="F1621" s="70"/>
      <c r="G1621" s="70" t="s">
        <v>615</v>
      </c>
      <c r="H1621" s="72" t="s">
        <v>616</v>
      </c>
      <c r="I1621" s="72" t="s">
        <v>208</v>
      </c>
      <c r="J1621" s="74">
        <v>0</v>
      </c>
      <c r="K1621" s="74">
        <v>0</v>
      </c>
      <c r="L1621" s="74">
        <v>0</v>
      </c>
      <c r="M1621" s="121">
        <v>3914757</v>
      </c>
    </row>
    <row r="1622" spans="1:13">
      <c r="A1622" s="1"/>
      <c r="B1622" s="1"/>
      <c r="C1622" s="69" t="s">
        <v>5</v>
      </c>
      <c r="D1622" s="70" t="s">
        <v>38</v>
      </c>
      <c r="E1622" s="71" t="s">
        <v>39</v>
      </c>
      <c r="F1622" s="70"/>
      <c r="G1622" s="70" t="s">
        <v>615</v>
      </c>
      <c r="H1622" s="72" t="s">
        <v>616</v>
      </c>
      <c r="I1622" s="72" t="s">
        <v>209</v>
      </c>
      <c r="J1622" s="74">
        <v>0</v>
      </c>
      <c r="K1622" s="74">
        <v>0</v>
      </c>
      <c r="L1622" s="74">
        <v>0</v>
      </c>
      <c r="M1622" s="123">
        <f>+M1621/M1620</f>
        <v>39147.57</v>
      </c>
    </row>
    <row r="1623" spans="1:13" ht="24">
      <c r="A1623" s="1"/>
      <c r="B1623" s="1"/>
      <c r="C1623" s="69"/>
      <c r="D1623" s="70"/>
      <c r="E1623" s="71"/>
      <c r="F1623" s="70"/>
      <c r="G1623" s="70"/>
      <c r="H1623" s="78" t="s">
        <v>210</v>
      </c>
      <c r="I1623" s="79"/>
      <c r="J1623" s="80"/>
      <c r="K1623" s="80">
        <v>0</v>
      </c>
      <c r="L1623" s="80">
        <v>0</v>
      </c>
      <c r="M1623" s="86">
        <f>M1622-L1622</f>
        <v>39147.57</v>
      </c>
    </row>
    <row r="1624" spans="1:13">
      <c r="A1624" s="1"/>
      <c r="B1624" s="1"/>
      <c r="C1624" s="69" t="s">
        <v>5</v>
      </c>
      <c r="D1624" s="70" t="s">
        <v>38</v>
      </c>
      <c r="E1624" s="71" t="s">
        <v>39</v>
      </c>
      <c r="F1624" s="70"/>
      <c r="G1624" s="70" t="s">
        <v>615</v>
      </c>
      <c r="H1624" s="72" t="s">
        <v>616</v>
      </c>
      <c r="I1624" s="73" t="s">
        <v>211</v>
      </c>
      <c r="J1624" s="74"/>
      <c r="K1624" s="74"/>
      <c r="L1624" s="74">
        <v>50</v>
      </c>
      <c r="M1624" s="122">
        <v>100</v>
      </c>
    </row>
    <row r="1625" spans="1:13">
      <c r="A1625" s="1"/>
      <c r="B1625" s="1"/>
      <c r="C1625" s="69" t="s">
        <v>5</v>
      </c>
      <c r="D1625" s="70" t="s">
        <v>38</v>
      </c>
      <c r="E1625" s="71" t="s">
        <v>39</v>
      </c>
      <c r="F1625" s="70"/>
      <c r="G1625" s="70" t="s">
        <v>615</v>
      </c>
      <c r="H1625" s="72" t="s">
        <v>616</v>
      </c>
      <c r="I1625" s="72" t="s">
        <v>212</v>
      </c>
      <c r="J1625" s="74">
        <v>0</v>
      </c>
      <c r="K1625" s="74">
        <v>0</v>
      </c>
      <c r="L1625" s="74">
        <v>7000000</v>
      </c>
      <c r="M1625" s="121">
        <v>3914757</v>
      </c>
    </row>
    <row r="1626" spans="1:13">
      <c r="A1626" s="1"/>
      <c r="B1626" s="1"/>
      <c r="C1626" s="69" t="s">
        <v>5</v>
      </c>
      <c r="D1626" s="70" t="s">
        <v>38</v>
      </c>
      <c r="E1626" s="71" t="s">
        <v>39</v>
      </c>
      <c r="F1626" s="70"/>
      <c r="G1626" s="70" t="s">
        <v>615</v>
      </c>
      <c r="H1626" s="72" t="s">
        <v>616</v>
      </c>
      <c r="I1626" s="72" t="s">
        <v>213</v>
      </c>
      <c r="J1626" s="74">
        <v>0</v>
      </c>
      <c r="K1626" s="74">
        <v>0</v>
      </c>
      <c r="L1626" s="74">
        <v>140000</v>
      </c>
      <c r="M1626" s="123">
        <f>+M1625/M1624</f>
        <v>39147.57</v>
      </c>
    </row>
    <row r="1627" spans="1:13" ht="24">
      <c r="A1627" s="1"/>
      <c r="B1627" s="1"/>
      <c r="C1627" s="69"/>
      <c r="D1627" s="70"/>
      <c r="E1627" s="71"/>
      <c r="F1627" s="70"/>
      <c r="G1627" s="70"/>
      <c r="H1627" s="78" t="s">
        <v>214</v>
      </c>
      <c r="I1627" s="79"/>
      <c r="J1627" s="80"/>
      <c r="K1627" s="80">
        <v>0</v>
      </c>
      <c r="L1627" s="80">
        <v>140000</v>
      </c>
      <c r="M1627" s="86">
        <f>M1626-L1626</f>
        <v>-100852.43</v>
      </c>
    </row>
    <row r="1628" spans="1:13">
      <c r="A1628" s="1"/>
      <c r="B1628" s="1"/>
      <c r="C1628" s="69" t="s">
        <v>5</v>
      </c>
      <c r="D1628" s="70" t="s">
        <v>38</v>
      </c>
      <c r="E1628" s="71" t="s">
        <v>39</v>
      </c>
      <c r="F1628" s="70"/>
      <c r="G1628" s="70" t="s">
        <v>615</v>
      </c>
      <c r="H1628" s="72" t="s">
        <v>616</v>
      </c>
      <c r="I1628" s="73" t="s">
        <v>215</v>
      </c>
      <c r="J1628" s="74"/>
      <c r="K1628" s="74"/>
      <c r="L1628" s="74">
        <v>50</v>
      </c>
      <c r="M1628" s="122">
        <v>100</v>
      </c>
    </row>
    <row r="1629" spans="1:13">
      <c r="A1629" s="1"/>
      <c r="B1629" s="1"/>
      <c r="C1629" s="69" t="s">
        <v>5</v>
      </c>
      <c r="D1629" s="70" t="s">
        <v>38</v>
      </c>
      <c r="E1629" s="71" t="s">
        <v>39</v>
      </c>
      <c r="F1629" s="70"/>
      <c r="G1629" s="70" t="s">
        <v>615</v>
      </c>
      <c r="H1629" s="72" t="s">
        <v>616</v>
      </c>
      <c r="I1629" s="72" t="s">
        <v>216</v>
      </c>
      <c r="J1629" s="74">
        <v>0</v>
      </c>
      <c r="K1629" s="74">
        <v>0</v>
      </c>
      <c r="L1629" s="74">
        <v>6646236</v>
      </c>
      <c r="M1629" s="121">
        <v>3556400</v>
      </c>
    </row>
    <row r="1630" spans="1:13">
      <c r="A1630" s="1"/>
      <c r="B1630" s="1"/>
      <c r="C1630" s="69" t="s">
        <v>5</v>
      </c>
      <c r="D1630" s="70" t="s">
        <v>38</v>
      </c>
      <c r="E1630" s="71" t="s">
        <v>39</v>
      </c>
      <c r="F1630" s="70"/>
      <c r="G1630" s="70" t="s">
        <v>615</v>
      </c>
      <c r="H1630" s="72" t="s">
        <v>616</v>
      </c>
      <c r="I1630" s="72" t="s">
        <v>217</v>
      </c>
      <c r="J1630" s="74">
        <v>0</v>
      </c>
      <c r="K1630" s="74">
        <v>0</v>
      </c>
      <c r="L1630" s="74">
        <v>132925</v>
      </c>
      <c r="M1630" s="123">
        <f>+M1629/M1628</f>
        <v>35564</v>
      </c>
    </row>
    <row r="1631" spans="1:13" ht="24">
      <c r="A1631" s="1"/>
      <c r="B1631" s="1"/>
      <c r="C1631" s="69"/>
      <c r="D1631" s="70"/>
      <c r="E1631" s="71"/>
      <c r="F1631" s="70"/>
      <c r="G1631" s="70"/>
      <c r="H1631" s="83" t="s">
        <v>218</v>
      </c>
      <c r="I1631" s="84"/>
      <c r="J1631" s="85"/>
      <c r="K1631" s="85">
        <v>0</v>
      </c>
      <c r="L1631" s="85">
        <v>132925</v>
      </c>
      <c r="M1631" s="86">
        <f>M1630-L1630</f>
        <v>-97361</v>
      </c>
    </row>
    <row r="1632" spans="1:13">
      <c r="A1632" s="1"/>
      <c r="B1632" s="1"/>
      <c r="C1632" s="69" t="s">
        <v>5</v>
      </c>
      <c r="D1632" s="70" t="s">
        <v>38</v>
      </c>
      <c r="E1632" s="71" t="s">
        <v>39</v>
      </c>
      <c r="F1632" s="70"/>
      <c r="G1632" s="70" t="s">
        <v>617</v>
      </c>
      <c r="H1632" s="72" t="s">
        <v>618</v>
      </c>
      <c r="I1632" s="73" t="s">
        <v>207</v>
      </c>
      <c r="J1632" s="74"/>
      <c r="K1632" s="74"/>
      <c r="L1632" s="74">
        <v>0</v>
      </c>
      <c r="M1632" s="122">
        <v>50</v>
      </c>
    </row>
    <row r="1633" spans="1:13">
      <c r="A1633" s="1"/>
      <c r="B1633" s="1"/>
      <c r="C1633" s="69" t="s">
        <v>5</v>
      </c>
      <c r="D1633" s="70" t="s">
        <v>38</v>
      </c>
      <c r="E1633" s="71" t="s">
        <v>39</v>
      </c>
      <c r="F1633" s="70"/>
      <c r="G1633" s="70" t="s">
        <v>617</v>
      </c>
      <c r="H1633" s="72" t="s">
        <v>618</v>
      </c>
      <c r="I1633" s="72" t="s">
        <v>208</v>
      </c>
      <c r="J1633" s="74">
        <v>0</v>
      </c>
      <c r="K1633" s="74">
        <v>0</v>
      </c>
      <c r="L1633" s="74">
        <v>0</v>
      </c>
      <c r="M1633" s="121">
        <v>23854565</v>
      </c>
    </row>
    <row r="1634" spans="1:13">
      <c r="A1634" s="1"/>
      <c r="B1634" s="1"/>
      <c r="C1634" s="69" t="s">
        <v>5</v>
      </c>
      <c r="D1634" s="70" t="s">
        <v>38</v>
      </c>
      <c r="E1634" s="71" t="s">
        <v>39</v>
      </c>
      <c r="F1634" s="70"/>
      <c r="G1634" s="70" t="s">
        <v>617</v>
      </c>
      <c r="H1634" s="72" t="s">
        <v>618</v>
      </c>
      <c r="I1634" s="72" t="s">
        <v>209</v>
      </c>
      <c r="J1634" s="74">
        <v>0</v>
      </c>
      <c r="K1634" s="74">
        <v>0</v>
      </c>
      <c r="L1634" s="74">
        <v>0</v>
      </c>
      <c r="M1634" s="123">
        <f>+M1633/M1632</f>
        <v>477091.3</v>
      </c>
    </row>
    <row r="1635" spans="1:13" ht="24">
      <c r="A1635" s="1"/>
      <c r="B1635" s="1"/>
      <c r="C1635" s="69"/>
      <c r="D1635" s="70"/>
      <c r="E1635" s="71"/>
      <c r="F1635" s="70"/>
      <c r="G1635" s="70"/>
      <c r="H1635" s="78" t="s">
        <v>210</v>
      </c>
      <c r="I1635" s="79"/>
      <c r="J1635" s="80"/>
      <c r="K1635" s="80">
        <v>0</v>
      </c>
      <c r="L1635" s="80">
        <v>0</v>
      </c>
      <c r="M1635" s="86">
        <f>M1634-L1634</f>
        <v>477091.3</v>
      </c>
    </row>
    <row r="1636" spans="1:13">
      <c r="A1636" s="1"/>
      <c r="B1636" s="1"/>
      <c r="C1636" s="69" t="s">
        <v>5</v>
      </c>
      <c r="D1636" s="70" t="s">
        <v>38</v>
      </c>
      <c r="E1636" s="71" t="s">
        <v>39</v>
      </c>
      <c r="F1636" s="70"/>
      <c r="G1636" s="70" t="s">
        <v>617</v>
      </c>
      <c r="H1636" s="72" t="s">
        <v>618</v>
      </c>
      <c r="I1636" s="73" t="s">
        <v>211</v>
      </c>
      <c r="J1636" s="74"/>
      <c r="K1636" s="74"/>
      <c r="L1636" s="74">
        <v>50</v>
      </c>
      <c r="M1636" s="122">
        <v>50</v>
      </c>
    </row>
    <row r="1637" spans="1:13">
      <c r="A1637" s="1"/>
      <c r="B1637" s="1"/>
      <c r="C1637" s="69" t="s">
        <v>5</v>
      </c>
      <c r="D1637" s="70" t="s">
        <v>38</v>
      </c>
      <c r="E1637" s="71" t="s">
        <v>39</v>
      </c>
      <c r="F1637" s="70"/>
      <c r="G1637" s="70" t="s">
        <v>617</v>
      </c>
      <c r="H1637" s="72" t="s">
        <v>618</v>
      </c>
      <c r="I1637" s="72" t="s">
        <v>212</v>
      </c>
      <c r="J1637" s="74">
        <v>0</v>
      </c>
      <c r="K1637" s="74">
        <v>0</v>
      </c>
      <c r="L1637" s="74">
        <v>17478053</v>
      </c>
      <c r="M1637" s="121">
        <v>23854565</v>
      </c>
    </row>
    <row r="1638" spans="1:13">
      <c r="A1638" s="1"/>
      <c r="B1638" s="1"/>
      <c r="C1638" s="69" t="s">
        <v>5</v>
      </c>
      <c r="D1638" s="70" t="s">
        <v>38</v>
      </c>
      <c r="E1638" s="71" t="s">
        <v>39</v>
      </c>
      <c r="F1638" s="70"/>
      <c r="G1638" s="70" t="s">
        <v>617</v>
      </c>
      <c r="H1638" s="72" t="s">
        <v>618</v>
      </c>
      <c r="I1638" s="72" t="s">
        <v>213</v>
      </c>
      <c r="J1638" s="74">
        <v>0</v>
      </c>
      <c r="K1638" s="74">
        <v>0</v>
      </c>
      <c r="L1638" s="74">
        <v>349561</v>
      </c>
      <c r="M1638" s="123">
        <f>+M1637/M1636</f>
        <v>477091.3</v>
      </c>
    </row>
    <row r="1639" spans="1:13" ht="24">
      <c r="A1639" s="1"/>
      <c r="B1639" s="1"/>
      <c r="C1639" s="69"/>
      <c r="D1639" s="70"/>
      <c r="E1639" s="71"/>
      <c r="F1639" s="70"/>
      <c r="G1639" s="70"/>
      <c r="H1639" s="78" t="s">
        <v>214</v>
      </c>
      <c r="I1639" s="79"/>
      <c r="J1639" s="80"/>
      <c r="K1639" s="80">
        <v>0</v>
      </c>
      <c r="L1639" s="80">
        <v>349561</v>
      </c>
      <c r="M1639" s="86">
        <f>M1638-L1638</f>
        <v>127530.29999999999</v>
      </c>
    </row>
    <row r="1640" spans="1:13">
      <c r="A1640" s="1"/>
      <c r="B1640" s="1"/>
      <c r="C1640" s="69" t="s">
        <v>5</v>
      </c>
      <c r="D1640" s="70" t="s">
        <v>38</v>
      </c>
      <c r="E1640" s="71" t="s">
        <v>39</v>
      </c>
      <c r="F1640" s="70"/>
      <c r="G1640" s="70" t="s">
        <v>617</v>
      </c>
      <c r="H1640" s="72" t="s">
        <v>618</v>
      </c>
      <c r="I1640" s="73" t="s">
        <v>215</v>
      </c>
      <c r="J1640" s="74"/>
      <c r="K1640" s="74"/>
      <c r="L1640" s="74">
        <v>50</v>
      </c>
      <c r="M1640" s="122">
        <v>50</v>
      </c>
    </row>
    <row r="1641" spans="1:13">
      <c r="A1641" s="1"/>
      <c r="B1641" s="1"/>
      <c r="C1641" s="69" t="s">
        <v>5</v>
      </c>
      <c r="D1641" s="70" t="s">
        <v>38</v>
      </c>
      <c r="E1641" s="71" t="s">
        <v>39</v>
      </c>
      <c r="F1641" s="70"/>
      <c r="G1641" s="70" t="s">
        <v>617</v>
      </c>
      <c r="H1641" s="72" t="s">
        <v>618</v>
      </c>
      <c r="I1641" s="72" t="s">
        <v>216</v>
      </c>
      <c r="J1641" s="74">
        <v>0</v>
      </c>
      <c r="K1641" s="74">
        <v>0</v>
      </c>
      <c r="L1641" s="74">
        <v>17478053</v>
      </c>
      <c r="M1641" s="121">
        <v>23854421</v>
      </c>
    </row>
    <row r="1642" spans="1:13">
      <c r="A1642" s="1"/>
      <c r="B1642" s="1"/>
      <c r="C1642" s="69" t="s">
        <v>5</v>
      </c>
      <c r="D1642" s="70" t="s">
        <v>38</v>
      </c>
      <c r="E1642" s="71" t="s">
        <v>39</v>
      </c>
      <c r="F1642" s="70"/>
      <c r="G1642" s="70" t="s">
        <v>617</v>
      </c>
      <c r="H1642" s="72" t="s">
        <v>618</v>
      </c>
      <c r="I1642" s="72" t="s">
        <v>217</v>
      </c>
      <c r="J1642" s="74">
        <v>0</v>
      </c>
      <c r="K1642" s="74">
        <v>0</v>
      </c>
      <c r="L1642" s="74">
        <v>349561</v>
      </c>
      <c r="M1642" s="123">
        <f>+M1641/M1640</f>
        <v>477088.42</v>
      </c>
    </row>
    <row r="1643" spans="1:13" ht="24">
      <c r="A1643" s="1"/>
      <c r="B1643" s="1"/>
      <c r="C1643" s="69"/>
      <c r="D1643" s="70"/>
      <c r="E1643" s="71"/>
      <c r="F1643" s="70"/>
      <c r="G1643" s="70"/>
      <c r="H1643" s="83" t="s">
        <v>218</v>
      </c>
      <c r="I1643" s="84"/>
      <c r="J1643" s="85"/>
      <c r="K1643" s="85">
        <v>0</v>
      </c>
      <c r="L1643" s="85">
        <v>349561</v>
      </c>
      <c r="M1643" s="86">
        <f>M1642-L1642</f>
        <v>127527.41999999998</v>
      </c>
    </row>
    <row r="1644" spans="1:13">
      <c r="A1644" s="1"/>
      <c r="B1644" s="1"/>
      <c r="C1644" s="69" t="s">
        <v>5</v>
      </c>
      <c r="D1644" s="70" t="s">
        <v>38</v>
      </c>
      <c r="E1644" s="71" t="s">
        <v>39</v>
      </c>
      <c r="F1644" s="70"/>
      <c r="G1644" s="70" t="s">
        <v>619</v>
      </c>
      <c r="H1644" s="72" t="s">
        <v>620</v>
      </c>
      <c r="I1644" s="73" t="s">
        <v>207</v>
      </c>
      <c r="J1644" s="74"/>
      <c r="K1644" s="74"/>
      <c r="L1644" s="74">
        <v>0</v>
      </c>
      <c r="M1644" s="122">
        <v>0.2</v>
      </c>
    </row>
    <row r="1645" spans="1:13">
      <c r="A1645" s="1"/>
      <c r="B1645" s="1"/>
      <c r="C1645" s="69" t="s">
        <v>5</v>
      </c>
      <c r="D1645" s="70" t="s">
        <v>38</v>
      </c>
      <c r="E1645" s="71" t="s">
        <v>39</v>
      </c>
      <c r="F1645" s="70"/>
      <c r="G1645" s="70" t="s">
        <v>619</v>
      </c>
      <c r="H1645" s="72" t="s">
        <v>620</v>
      </c>
      <c r="I1645" s="72" t="s">
        <v>208</v>
      </c>
      <c r="J1645" s="74">
        <v>0</v>
      </c>
      <c r="K1645" s="74">
        <v>0</v>
      </c>
      <c r="L1645" s="74">
        <v>0</v>
      </c>
      <c r="M1645" s="121">
        <v>5117597</v>
      </c>
    </row>
    <row r="1646" spans="1:13">
      <c r="A1646" s="1"/>
      <c r="B1646" s="1"/>
      <c r="C1646" s="69" t="s">
        <v>5</v>
      </c>
      <c r="D1646" s="70" t="s">
        <v>38</v>
      </c>
      <c r="E1646" s="71" t="s">
        <v>39</v>
      </c>
      <c r="F1646" s="70"/>
      <c r="G1646" s="70" t="s">
        <v>619</v>
      </c>
      <c r="H1646" s="72" t="s">
        <v>620</v>
      </c>
      <c r="I1646" s="72" t="s">
        <v>209</v>
      </c>
      <c r="J1646" s="74">
        <v>0</v>
      </c>
      <c r="K1646" s="74">
        <v>0</v>
      </c>
      <c r="L1646" s="74">
        <v>0</v>
      </c>
      <c r="M1646" s="123">
        <f>+M1645/M1644</f>
        <v>25587985</v>
      </c>
    </row>
    <row r="1647" spans="1:13" ht="24">
      <c r="A1647" s="1"/>
      <c r="B1647" s="1"/>
      <c r="C1647" s="69"/>
      <c r="D1647" s="70"/>
      <c r="E1647" s="71"/>
      <c r="F1647" s="70"/>
      <c r="G1647" s="70"/>
      <c r="H1647" s="78" t="s">
        <v>210</v>
      </c>
      <c r="I1647" s="79"/>
      <c r="J1647" s="80"/>
      <c r="K1647" s="80">
        <v>0</v>
      </c>
      <c r="L1647" s="80">
        <v>0</v>
      </c>
      <c r="M1647" s="86">
        <f>M1646-L1646</f>
        <v>25587985</v>
      </c>
    </row>
    <row r="1648" spans="1:13">
      <c r="A1648" s="1"/>
      <c r="B1648" s="1"/>
      <c r="C1648" s="69" t="s">
        <v>5</v>
      </c>
      <c r="D1648" s="70" t="s">
        <v>38</v>
      </c>
      <c r="E1648" s="71" t="s">
        <v>39</v>
      </c>
      <c r="F1648" s="70"/>
      <c r="G1648" s="70" t="s">
        <v>619</v>
      </c>
      <c r="H1648" s="72" t="s">
        <v>620</v>
      </c>
      <c r="I1648" s="73" t="s">
        <v>211</v>
      </c>
      <c r="J1648" s="74"/>
      <c r="K1648" s="74"/>
      <c r="L1648" s="74">
        <v>1</v>
      </c>
      <c r="M1648" s="122">
        <v>0.2</v>
      </c>
    </row>
    <row r="1649" spans="1:13">
      <c r="A1649" s="1"/>
      <c r="B1649" s="1"/>
      <c r="C1649" s="69" t="s">
        <v>5</v>
      </c>
      <c r="D1649" s="70" t="s">
        <v>38</v>
      </c>
      <c r="E1649" s="71" t="s">
        <v>39</v>
      </c>
      <c r="F1649" s="70"/>
      <c r="G1649" s="70" t="s">
        <v>619</v>
      </c>
      <c r="H1649" s="72" t="s">
        <v>620</v>
      </c>
      <c r="I1649" s="72" t="s">
        <v>212</v>
      </c>
      <c r="J1649" s="74">
        <v>0</v>
      </c>
      <c r="K1649" s="74">
        <v>0</v>
      </c>
      <c r="L1649" s="74">
        <v>6344701</v>
      </c>
      <c r="M1649" s="121">
        <v>5117597</v>
      </c>
    </row>
    <row r="1650" spans="1:13">
      <c r="A1650" s="1"/>
      <c r="B1650" s="1"/>
      <c r="C1650" s="69" t="s">
        <v>5</v>
      </c>
      <c r="D1650" s="70" t="s">
        <v>38</v>
      </c>
      <c r="E1650" s="71" t="s">
        <v>39</v>
      </c>
      <c r="F1650" s="70"/>
      <c r="G1650" s="70" t="s">
        <v>619</v>
      </c>
      <c r="H1650" s="72" t="s">
        <v>620</v>
      </c>
      <c r="I1650" s="72" t="s">
        <v>213</v>
      </c>
      <c r="J1650" s="74">
        <v>0</v>
      </c>
      <c r="K1650" s="74">
        <v>0</v>
      </c>
      <c r="L1650" s="74">
        <v>6344701</v>
      </c>
      <c r="M1650" s="123">
        <f>+M1649/M1648</f>
        <v>25587985</v>
      </c>
    </row>
    <row r="1651" spans="1:13" ht="24">
      <c r="A1651" s="1"/>
      <c r="B1651" s="1"/>
      <c r="C1651" s="69"/>
      <c r="D1651" s="70"/>
      <c r="E1651" s="71"/>
      <c r="F1651" s="70"/>
      <c r="G1651" s="70"/>
      <c r="H1651" s="78" t="s">
        <v>214</v>
      </c>
      <c r="I1651" s="79"/>
      <c r="J1651" s="80"/>
      <c r="K1651" s="80">
        <v>0</v>
      </c>
      <c r="L1651" s="80">
        <v>6344701</v>
      </c>
      <c r="M1651" s="86">
        <f>M1650-L1650</f>
        <v>19243284</v>
      </c>
    </row>
    <row r="1652" spans="1:13">
      <c r="A1652" s="1"/>
      <c r="B1652" s="1"/>
      <c r="C1652" s="69" t="s">
        <v>5</v>
      </c>
      <c r="D1652" s="70" t="s">
        <v>38</v>
      </c>
      <c r="E1652" s="71" t="s">
        <v>39</v>
      </c>
      <c r="F1652" s="70"/>
      <c r="G1652" s="70" t="s">
        <v>619</v>
      </c>
      <c r="H1652" s="72" t="s">
        <v>620</v>
      </c>
      <c r="I1652" s="73" t="s">
        <v>215</v>
      </c>
      <c r="J1652" s="74"/>
      <c r="K1652" s="74"/>
      <c r="L1652" s="74">
        <v>0</v>
      </c>
      <c r="M1652" s="256">
        <v>0.2</v>
      </c>
    </row>
    <row r="1653" spans="1:13">
      <c r="A1653" s="1"/>
      <c r="B1653" s="1"/>
      <c r="C1653" s="69" t="s">
        <v>5</v>
      </c>
      <c r="D1653" s="70" t="s">
        <v>38</v>
      </c>
      <c r="E1653" s="71" t="s">
        <v>39</v>
      </c>
      <c r="F1653" s="70"/>
      <c r="G1653" s="70" t="s">
        <v>619</v>
      </c>
      <c r="H1653" s="72" t="s">
        <v>620</v>
      </c>
      <c r="I1653" s="72" t="s">
        <v>216</v>
      </c>
      <c r="J1653" s="74">
        <v>0</v>
      </c>
      <c r="K1653" s="74">
        <v>0</v>
      </c>
      <c r="L1653" s="74">
        <v>0</v>
      </c>
      <c r="M1653" s="77">
        <v>5117597</v>
      </c>
    </row>
    <row r="1654" spans="1:13">
      <c r="A1654" s="1"/>
      <c r="B1654" s="1"/>
      <c r="C1654" s="69" t="s">
        <v>5</v>
      </c>
      <c r="D1654" s="70" t="s">
        <v>38</v>
      </c>
      <c r="E1654" s="71" t="s">
        <v>39</v>
      </c>
      <c r="F1654" s="70"/>
      <c r="G1654" s="70" t="s">
        <v>619</v>
      </c>
      <c r="H1654" s="72" t="s">
        <v>620</v>
      </c>
      <c r="I1654" s="72" t="s">
        <v>217</v>
      </c>
      <c r="J1654" s="74">
        <v>0</v>
      </c>
      <c r="K1654" s="74">
        <v>0</v>
      </c>
      <c r="L1654" s="74">
        <v>0</v>
      </c>
      <c r="M1654" s="77">
        <f>+M1653/M1652</f>
        <v>25587985</v>
      </c>
    </row>
    <row r="1655" spans="1:13" ht="24">
      <c r="A1655" s="1"/>
      <c r="B1655" s="1"/>
      <c r="C1655" s="69"/>
      <c r="D1655" s="70"/>
      <c r="E1655" s="71"/>
      <c r="F1655" s="70"/>
      <c r="G1655" s="70"/>
      <c r="H1655" s="83" t="s">
        <v>218</v>
      </c>
      <c r="I1655" s="84"/>
      <c r="J1655" s="85"/>
      <c r="K1655" s="85">
        <v>0</v>
      </c>
      <c r="L1655" s="85">
        <v>0</v>
      </c>
      <c r="M1655" s="86">
        <f>M1654-L1654</f>
        <v>25587985</v>
      </c>
    </row>
    <row r="1656" spans="1:13" ht="24">
      <c r="A1656" s="1"/>
      <c r="B1656" s="1"/>
      <c r="C1656" s="69" t="s">
        <v>5</v>
      </c>
      <c r="D1656" s="70" t="s">
        <v>38</v>
      </c>
      <c r="E1656" s="71" t="s">
        <v>39</v>
      </c>
      <c r="F1656" s="70"/>
      <c r="G1656" s="70" t="s">
        <v>621</v>
      </c>
      <c r="H1656" s="72" t="s">
        <v>622</v>
      </c>
      <c r="I1656" s="73" t="s">
        <v>207</v>
      </c>
      <c r="J1656" s="74"/>
      <c r="K1656" s="74"/>
      <c r="L1656" s="74">
        <v>0</v>
      </c>
      <c r="M1656" s="122">
        <v>1000</v>
      </c>
    </row>
    <row r="1657" spans="1:13" ht="24">
      <c r="A1657" s="1"/>
      <c r="B1657" s="1"/>
      <c r="C1657" s="69" t="s">
        <v>5</v>
      </c>
      <c r="D1657" s="70" t="s">
        <v>38</v>
      </c>
      <c r="E1657" s="71" t="s">
        <v>39</v>
      </c>
      <c r="F1657" s="70"/>
      <c r="G1657" s="70" t="s">
        <v>621</v>
      </c>
      <c r="H1657" s="72" t="s">
        <v>622</v>
      </c>
      <c r="I1657" s="72" t="s">
        <v>208</v>
      </c>
      <c r="J1657" s="74">
        <v>0</v>
      </c>
      <c r="K1657" s="74">
        <v>0</v>
      </c>
      <c r="L1657" s="74">
        <v>0</v>
      </c>
      <c r="M1657" s="121">
        <v>1286602</v>
      </c>
    </row>
    <row r="1658" spans="1:13" ht="24">
      <c r="A1658" s="1"/>
      <c r="B1658" s="1"/>
      <c r="C1658" s="69" t="s">
        <v>5</v>
      </c>
      <c r="D1658" s="70" t="s">
        <v>38</v>
      </c>
      <c r="E1658" s="71" t="s">
        <v>39</v>
      </c>
      <c r="F1658" s="70"/>
      <c r="G1658" s="70" t="s">
        <v>621</v>
      </c>
      <c r="H1658" s="72" t="s">
        <v>622</v>
      </c>
      <c r="I1658" s="72" t="s">
        <v>209</v>
      </c>
      <c r="J1658" s="74">
        <v>0</v>
      </c>
      <c r="K1658" s="74">
        <v>0</v>
      </c>
      <c r="L1658" s="74">
        <v>0</v>
      </c>
      <c r="M1658" s="123">
        <f>+M1657/M1656</f>
        <v>1286.6020000000001</v>
      </c>
    </row>
    <row r="1659" spans="1:13" ht="24">
      <c r="A1659" s="1"/>
      <c r="B1659" s="1"/>
      <c r="C1659" s="69"/>
      <c r="D1659" s="70"/>
      <c r="E1659" s="71"/>
      <c r="F1659" s="70"/>
      <c r="G1659" s="70"/>
      <c r="H1659" s="78" t="s">
        <v>210</v>
      </c>
      <c r="I1659" s="79"/>
      <c r="J1659" s="80"/>
      <c r="K1659" s="80">
        <v>0</v>
      </c>
      <c r="L1659" s="80">
        <v>0</v>
      </c>
      <c r="M1659" s="86">
        <f>M1658-L1658</f>
        <v>1286.6020000000001</v>
      </c>
    </row>
    <row r="1660" spans="1:13" ht="24">
      <c r="A1660" s="1"/>
      <c r="B1660" s="1"/>
      <c r="C1660" s="69" t="s">
        <v>5</v>
      </c>
      <c r="D1660" s="70" t="s">
        <v>38</v>
      </c>
      <c r="E1660" s="71" t="s">
        <v>39</v>
      </c>
      <c r="F1660" s="70"/>
      <c r="G1660" s="70" t="s">
        <v>621</v>
      </c>
      <c r="H1660" s="72" t="s">
        <v>622</v>
      </c>
      <c r="I1660" s="73" t="s">
        <v>211</v>
      </c>
      <c r="J1660" s="74"/>
      <c r="K1660" s="74"/>
      <c r="L1660" s="74">
        <v>100</v>
      </c>
      <c r="M1660" s="122">
        <v>1000</v>
      </c>
    </row>
    <row r="1661" spans="1:13" ht="24">
      <c r="A1661" s="1"/>
      <c r="B1661" s="1"/>
      <c r="C1661" s="69" t="s">
        <v>5</v>
      </c>
      <c r="D1661" s="70" t="s">
        <v>38</v>
      </c>
      <c r="E1661" s="71" t="s">
        <v>39</v>
      </c>
      <c r="F1661" s="70"/>
      <c r="G1661" s="70" t="s">
        <v>621</v>
      </c>
      <c r="H1661" s="72" t="s">
        <v>622</v>
      </c>
      <c r="I1661" s="72" t="s">
        <v>212</v>
      </c>
      <c r="J1661" s="74">
        <v>0</v>
      </c>
      <c r="K1661" s="74">
        <v>0</v>
      </c>
      <c r="L1661" s="74">
        <v>1672756</v>
      </c>
      <c r="M1661" s="121">
        <v>1286602</v>
      </c>
    </row>
    <row r="1662" spans="1:13" ht="24">
      <c r="A1662" s="1"/>
      <c r="B1662" s="1"/>
      <c r="C1662" s="69" t="s">
        <v>5</v>
      </c>
      <c r="D1662" s="70" t="s">
        <v>38</v>
      </c>
      <c r="E1662" s="71" t="s">
        <v>39</v>
      </c>
      <c r="F1662" s="70"/>
      <c r="G1662" s="70" t="s">
        <v>621</v>
      </c>
      <c r="H1662" s="72" t="s">
        <v>622</v>
      </c>
      <c r="I1662" s="72" t="s">
        <v>213</v>
      </c>
      <c r="J1662" s="74">
        <v>0</v>
      </c>
      <c r="K1662" s="74">
        <v>0</v>
      </c>
      <c r="L1662" s="74">
        <v>16728</v>
      </c>
      <c r="M1662" s="123">
        <f>+M1661/M1660</f>
        <v>1286.6020000000001</v>
      </c>
    </row>
    <row r="1663" spans="1:13" ht="24">
      <c r="A1663" s="1"/>
      <c r="B1663" s="1"/>
      <c r="C1663" s="69"/>
      <c r="D1663" s="70"/>
      <c r="E1663" s="71"/>
      <c r="F1663" s="70"/>
      <c r="G1663" s="70"/>
      <c r="H1663" s="78" t="s">
        <v>214</v>
      </c>
      <c r="I1663" s="79"/>
      <c r="J1663" s="80"/>
      <c r="K1663" s="80">
        <v>0</v>
      </c>
      <c r="L1663" s="80">
        <v>16728</v>
      </c>
      <c r="M1663" s="86">
        <f>M1662-L1662</f>
        <v>-15441.397999999999</v>
      </c>
    </row>
    <row r="1664" spans="1:13" ht="24">
      <c r="A1664" s="1"/>
      <c r="B1664" s="1"/>
      <c r="C1664" s="69" t="s">
        <v>5</v>
      </c>
      <c r="D1664" s="70" t="s">
        <v>38</v>
      </c>
      <c r="E1664" s="71" t="s">
        <v>39</v>
      </c>
      <c r="F1664" s="70"/>
      <c r="G1664" s="70" t="s">
        <v>621</v>
      </c>
      <c r="H1664" s="72" t="s">
        <v>622</v>
      </c>
      <c r="I1664" s="73" t="s">
        <v>215</v>
      </c>
      <c r="J1664" s="74"/>
      <c r="K1664" s="74"/>
      <c r="L1664" s="74">
        <v>0</v>
      </c>
      <c r="M1664" s="77">
        <v>1000</v>
      </c>
    </row>
    <row r="1665" spans="1:13" ht="24">
      <c r="A1665" s="1"/>
      <c r="B1665" s="1"/>
      <c r="C1665" s="69" t="s">
        <v>5</v>
      </c>
      <c r="D1665" s="70" t="s">
        <v>38</v>
      </c>
      <c r="E1665" s="71" t="s">
        <v>39</v>
      </c>
      <c r="F1665" s="70"/>
      <c r="G1665" s="70" t="s">
        <v>621</v>
      </c>
      <c r="H1665" s="72" t="s">
        <v>622</v>
      </c>
      <c r="I1665" s="72" t="s">
        <v>216</v>
      </c>
      <c r="J1665" s="74">
        <v>0</v>
      </c>
      <c r="K1665" s="74">
        <v>0</v>
      </c>
      <c r="L1665" s="74">
        <v>0</v>
      </c>
      <c r="M1665" s="77">
        <v>1286602</v>
      </c>
    </row>
    <row r="1666" spans="1:13" ht="24">
      <c r="A1666" s="1"/>
      <c r="B1666" s="1"/>
      <c r="C1666" s="69" t="s">
        <v>5</v>
      </c>
      <c r="D1666" s="70" t="s">
        <v>38</v>
      </c>
      <c r="E1666" s="71" t="s">
        <v>39</v>
      </c>
      <c r="F1666" s="70"/>
      <c r="G1666" s="70" t="s">
        <v>621</v>
      </c>
      <c r="H1666" s="72" t="s">
        <v>622</v>
      </c>
      <c r="I1666" s="72" t="s">
        <v>217</v>
      </c>
      <c r="J1666" s="74">
        <v>0</v>
      </c>
      <c r="K1666" s="74">
        <v>0</v>
      </c>
      <c r="L1666" s="74">
        <v>0</v>
      </c>
      <c r="M1666" s="77">
        <f>+M1665/M1664</f>
        <v>1286.6020000000001</v>
      </c>
    </row>
    <row r="1667" spans="1:13" ht="24">
      <c r="A1667" s="1"/>
      <c r="B1667" s="1"/>
      <c r="C1667" s="69"/>
      <c r="D1667" s="70"/>
      <c r="E1667" s="71"/>
      <c r="F1667" s="70"/>
      <c r="G1667" s="70"/>
      <c r="H1667" s="83" t="s">
        <v>218</v>
      </c>
      <c r="I1667" s="84"/>
      <c r="J1667" s="85"/>
      <c r="K1667" s="85">
        <v>0</v>
      </c>
      <c r="L1667" s="85">
        <v>0</v>
      </c>
      <c r="M1667" s="86">
        <f>M1666-L1666</f>
        <v>1286.6020000000001</v>
      </c>
    </row>
    <row r="1668" spans="1:13" ht="24">
      <c r="A1668" s="1"/>
      <c r="B1668" s="1"/>
      <c r="C1668" s="69" t="s">
        <v>5</v>
      </c>
      <c r="D1668" s="70" t="s">
        <v>38</v>
      </c>
      <c r="E1668" s="71" t="s">
        <v>39</v>
      </c>
      <c r="F1668" s="70"/>
      <c r="G1668" s="70" t="s">
        <v>623</v>
      </c>
      <c r="H1668" s="72" t="s">
        <v>784</v>
      </c>
      <c r="I1668" s="73" t="s">
        <v>207</v>
      </c>
      <c r="J1668" s="74"/>
      <c r="K1668" s="74"/>
      <c r="L1668" s="74">
        <v>0</v>
      </c>
      <c r="M1668" s="122">
        <v>600</v>
      </c>
    </row>
    <row r="1669" spans="1:13" ht="24">
      <c r="A1669" s="1"/>
      <c r="B1669" s="1"/>
      <c r="C1669" s="69" t="s">
        <v>5</v>
      </c>
      <c r="D1669" s="70" t="s">
        <v>38</v>
      </c>
      <c r="E1669" s="71" t="s">
        <v>39</v>
      </c>
      <c r="F1669" s="70"/>
      <c r="G1669" s="70" t="s">
        <v>623</v>
      </c>
      <c r="H1669" s="72" t="s">
        <v>784</v>
      </c>
      <c r="I1669" s="72" t="s">
        <v>208</v>
      </c>
      <c r="J1669" s="74">
        <v>0</v>
      </c>
      <c r="K1669" s="74">
        <v>0</v>
      </c>
      <c r="L1669" s="74">
        <v>0</v>
      </c>
      <c r="M1669" s="121">
        <v>11361211</v>
      </c>
    </row>
    <row r="1670" spans="1:13" ht="24">
      <c r="A1670" s="1"/>
      <c r="B1670" s="1"/>
      <c r="C1670" s="69" t="s">
        <v>5</v>
      </c>
      <c r="D1670" s="70" t="s">
        <v>38</v>
      </c>
      <c r="E1670" s="71" t="s">
        <v>39</v>
      </c>
      <c r="F1670" s="70"/>
      <c r="G1670" s="70" t="s">
        <v>623</v>
      </c>
      <c r="H1670" s="72" t="s">
        <v>784</v>
      </c>
      <c r="I1670" s="72" t="s">
        <v>209</v>
      </c>
      <c r="J1670" s="74">
        <v>0</v>
      </c>
      <c r="K1670" s="74">
        <v>0</v>
      </c>
      <c r="L1670" s="74">
        <v>0</v>
      </c>
      <c r="M1670" s="123">
        <f>+M1669/M1668</f>
        <v>18935.351666666666</v>
      </c>
    </row>
    <row r="1671" spans="1:13" ht="24">
      <c r="A1671" s="1"/>
      <c r="B1671" s="1"/>
      <c r="C1671" s="69"/>
      <c r="D1671" s="70"/>
      <c r="E1671" s="71"/>
      <c r="F1671" s="70"/>
      <c r="G1671" s="70"/>
      <c r="H1671" s="78" t="s">
        <v>210</v>
      </c>
      <c r="I1671" s="79"/>
      <c r="J1671" s="80"/>
      <c r="K1671" s="80">
        <v>0</v>
      </c>
      <c r="L1671" s="80">
        <v>0</v>
      </c>
      <c r="M1671" s="86">
        <f>M1670-L1670</f>
        <v>18935.351666666666</v>
      </c>
    </row>
    <row r="1672" spans="1:13" ht="24">
      <c r="A1672" s="1"/>
      <c r="B1672" s="1"/>
      <c r="C1672" s="69" t="s">
        <v>5</v>
      </c>
      <c r="D1672" s="70" t="s">
        <v>38</v>
      </c>
      <c r="E1672" s="71" t="s">
        <v>39</v>
      </c>
      <c r="F1672" s="70"/>
      <c r="G1672" s="70" t="s">
        <v>623</v>
      </c>
      <c r="H1672" s="72" t="s">
        <v>784</v>
      </c>
      <c r="I1672" s="73" t="s">
        <v>211</v>
      </c>
      <c r="J1672" s="74"/>
      <c r="K1672" s="74"/>
      <c r="L1672" s="74">
        <v>400</v>
      </c>
      <c r="M1672" s="122">
        <v>600</v>
      </c>
    </row>
    <row r="1673" spans="1:13" ht="24">
      <c r="A1673" s="1"/>
      <c r="B1673" s="1"/>
      <c r="C1673" s="69" t="s">
        <v>5</v>
      </c>
      <c r="D1673" s="70" t="s">
        <v>38</v>
      </c>
      <c r="E1673" s="71" t="s">
        <v>39</v>
      </c>
      <c r="F1673" s="70"/>
      <c r="G1673" s="70" t="s">
        <v>623</v>
      </c>
      <c r="H1673" s="72" t="s">
        <v>784</v>
      </c>
      <c r="I1673" s="72" t="s">
        <v>212</v>
      </c>
      <c r="J1673" s="74">
        <v>0</v>
      </c>
      <c r="K1673" s="74">
        <v>0</v>
      </c>
      <c r="L1673" s="74">
        <v>6000000</v>
      </c>
      <c r="M1673" s="121">
        <v>11361211</v>
      </c>
    </row>
    <row r="1674" spans="1:13" ht="24">
      <c r="A1674" s="1"/>
      <c r="B1674" s="1"/>
      <c r="C1674" s="69" t="s">
        <v>5</v>
      </c>
      <c r="D1674" s="70" t="s">
        <v>38</v>
      </c>
      <c r="E1674" s="71" t="s">
        <v>39</v>
      </c>
      <c r="F1674" s="70"/>
      <c r="G1674" s="70" t="s">
        <v>623</v>
      </c>
      <c r="H1674" s="72" t="s">
        <v>784</v>
      </c>
      <c r="I1674" s="72" t="s">
        <v>213</v>
      </c>
      <c r="J1674" s="74">
        <v>0</v>
      </c>
      <c r="K1674" s="74">
        <v>0</v>
      </c>
      <c r="L1674" s="74">
        <v>15000</v>
      </c>
      <c r="M1674" s="123">
        <f>+M1673/M1672</f>
        <v>18935.351666666666</v>
      </c>
    </row>
    <row r="1675" spans="1:13" ht="24">
      <c r="A1675" s="1"/>
      <c r="B1675" s="1"/>
      <c r="C1675" s="69"/>
      <c r="D1675" s="70"/>
      <c r="E1675" s="71"/>
      <c r="F1675" s="70"/>
      <c r="G1675" s="70"/>
      <c r="H1675" s="78" t="s">
        <v>214</v>
      </c>
      <c r="I1675" s="79"/>
      <c r="J1675" s="80"/>
      <c r="K1675" s="80">
        <v>0</v>
      </c>
      <c r="L1675" s="80">
        <v>15000</v>
      </c>
      <c r="M1675" s="86">
        <f>M1674-L1674</f>
        <v>3935.3516666666656</v>
      </c>
    </row>
    <row r="1676" spans="1:13" ht="24">
      <c r="A1676" s="1"/>
      <c r="B1676" s="1"/>
      <c r="C1676" s="69" t="s">
        <v>5</v>
      </c>
      <c r="D1676" s="70" t="s">
        <v>38</v>
      </c>
      <c r="E1676" s="71" t="s">
        <v>39</v>
      </c>
      <c r="F1676" s="70"/>
      <c r="G1676" s="70" t="s">
        <v>623</v>
      </c>
      <c r="H1676" s="72" t="s">
        <v>784</v>
      </c>
      <c r="I1676" s="73" t="s">
        <v>215</v>
      </c>
      <c r="J1676" s="74"/>
      <c r="K1676" s="74"/>
      <c r="L1676" s="74">
        <v>400</v>
      </c>
      <c r="M1676" s="122">
        <v>600</v>
      </c>
    </row>
    <row r="1677" spans="1:13" ht="24">
      <c r="A1677" s="1"/>
      <c r="B1677" s="1"/>
      <c r="C1677" s="69" t="s">
        <v>5</v>
      </c>
      <c r="D1677" s="70" t="s">
        <v>38</v>
      </c>
      <c r="E1677" s="71" t="s">
        <v>39</v>
      </c>
      <c r="F1677" s="70"/>
      <c r="G1677" s="70" t="s">
        <v>623</v>
      </c>
      <c r="H1677" s="72" t="s">
        <v>784</v>
      </c>
      <c r="I1677" s="72" t="s">
        <v>216</v>
      </c>
      <c r="J1677" s="74">
        <v>0</v>
      </c>
      <c r="K1677" s="74">
        <v>0</v>
      </c>
      <c r="L1677" s="74">
        <v>5998320</v>
      </c>
      <c r="M1677" s="121">
        <v>11361211</v>
      </c>
    </row>
    <row r="1678" spans="1:13" ht="24">
      <c r="A1678" s="1"/>
      <c r="B1678" s="1"/>
      <c r="C1678" s="69" t="s">
        <v>5</v>
      </c>
      <c r="D1678" s="70" t="s">
        <v>38</v>
      </c>
      <c r="E1678" s="71" t="s">
        <v>39</v>
      </c>
      <c r="F1678" s="70"/>
      <c r="G1678" s="70" t="s">
        <v>623</v>
      </c>
      <c r="H1678" s="72" t="s">
        <v>784</v>
      </c>
      <c r="I1678" s="72" t="s">
        <v>217</v>
      </c>
      <c r="J1678" s="74">
        <v>0</v>
      </c>
      <c r="K1678" s="74">
        <v>0</v>
      </c>
      <c r="L1678" s="74">
        <v>14996</v>
      </c>
      <c r="M1678" s="123">
        <f>+M1677/M1676</f>
        <v>18935.351666666666</v>
      </c>
    </row>
    <row r="1679" spans="1:13" ht="24">
      <c r="A1679" s="1"/>
      <c r="B1679" s="1"/>
      <c r="C1679" s="69"/>
      <c r="D1679" s="70"/>
      <c r="E1679" s="71"/>
      <c r="F1679" s="70"/>
      <c r="G1679" s="70"/>
      <c r="H1679" s="83" t="s">
        <v>218</v>
      </c>
      <c r="I1679" s="84"/>
      <c r="J1679" s="85"/>
      <c r="K1679" s="85">
        <v>0</v>
      </c>
      <c r="L1679" s="85">
        <v>14996</v>
      </c>
      <c r="M1679" s="86">
        <f>M1678-L1678</f>
        <v>3939.3516666666656</v>
      </c>
    </row>
    <row r="1680" spans="1:13" ht="24">
      <c r="A1680" s="1"/>
      <c r="B1680" s="1"/>
      <c r="C1680" s="69" t="s">
        <v>5</v>
      </c>
      <c r="D1680" s="70" t="s">
        <v>38</v>
      </c>
      <c r="E1680" s="71" t="s">
        <v>39</v>
      </c>
      <c r="F1680" s="70"/>
      <c r="G1680" s="70" t="s">
        <v>625</v>
      </c>
      <c r="H1680" s="72" t="s">
        <v>626</v>
      </c>
      <c r="I1680" s="73" t="s">
        <v>207</v>
      </c>
      <c r="J1680" s="74"/>
      <c r="K1680" s="74"/>
      <c r="L1680" s="74">
        <v>0</v>
      </c>
      <c r="M1680" s="122">
        <v>200</v>
      </c>
    </row>
    <row r="1681" spans="1:13" ht="24">
      <c r="A1681" s="1"/>
      <c r="B1681" s="1"/>
      <c r="C1681" s="69" t="s">
        <v>5</v>
      </c>
      <c r="D1681" s="70" t="s">
        <v>38</v>
      </c>
      <c r="E1681" s="71" t="s">
        <v>39</v>
      </c>
      <c r="F1681" s="70"/>
      <c r="G1681" s="70" t="s">
        <v>625</v>
      </c>
      <c r="H1681" s="72" t="s">
        <v>626</v>
      </c>
      <c r="I1681" s="72" t="s">
        <v>208</v>
      </c>
      <c r="J1681" s="74">
        <v>0</v>
      </c>
      <c r="K1681" s="74">
        <v>0</v>
      </c>
      <c r="L1681" s="74">
        <v>0</v>
      </c>
      <c r="M1681" s="121">
        <v>23188971</v>
      </c>
    </row>
    <row r="1682" spans="1:13" ht="24">
      <c r="A1682" s="1"/>
      <c r="B1682" s="1"/>
      <c r="C1682" s="69" t="s">
        <v>5</v>
      </c>
      <c r="D1682" s="70" t="s">
        <v>38</v>
      </c>
      <c r="E1682" s="71" t="s">
        <v>39</v>
      </c>
      <c r="F1682" s="70"/>
      <c r="G1682" s="70" t="s">
        <v>625</v>
      </c>
      <c r="H1682" s="72" t="s">
        <v>626</v>
      </c>
      <c r="I1682" s="72" t="s">
        <v>209</v>
      </c>
      <c r="J1682" s="74">
        <v>0</v>
      </c>
      <c r="K1682" s="74">
        <v>0</v>
      </c>
      <c r="L1682" s="74">
        <v>0</v>
      </c>
      <c r="M1682" s="123">
        <f>+M1681/M1680</f>
        <v>115944.855</v>
      </c>
    </row>
    <row r="1683" spans="1:13" ht="24">
      <c r="A1683" s="1"/>
      <c r="B1683" s="1"/>
      <c r="C1683" s="69"/>
      <c r="D1683" s="70"/>
      <c r="E1683" s="71"/>
      <c r="F1683" s="70"/>
      <c r="G1683" s="70"/>
      <c r="H1683" s="78" t="s">
        <v>210</v>
      </c>
      <c r="I1683" s="79"/>
      <c r="J1683" s="80"/>
      <c r="K1683" s="80">
        <v>0</v>
      </c>
      <c r="L1683" s="80">
        <v>0</v>
      </c>
      <c r="M1683" s="86">
        <f>M1682-L1682</f>
        <v>115944.855</v>
      </c>
    </row>
    <row r="1684" spans="1:13" ht="24">
      <c r="A1684" s="1"/>
      <c r="B1684" s="1"/>
      <c r="C1684" s="69" t="s">
        <v>5</v>
      </c>
      <c r="D1684" s="70" t="s">
        <v>38</v>
      </c>
      <c r="E1684" s="71" t="s">
        <v>39</v>
      </c>
      <c r="F1684" s="70"/>
      <c r="G1684" s="70" t="s">
        <v>625</v>
      </c>
      <c r="H1684" s="72" t="s">
        <v>626</v>
      </c>
      <c r="I1684" s="73" t="s">
        <v>211</v>
      </c>
      <c r="J1684" s="74"/>
      <c r="K1684" s="74"/>
      <c r="L1684" s="74">
        <v>100</v>
      </c>
      <c r="M1684" s="122">
        <v>200</v>
      </c>
    </row>
    <row r="1685" spans="1:13" ht="24">
      <c r="A1685" s="1"/>
      <c r="B1685" s="1"/>
      <c r="C1685" s="69" t="s">
        <v>5</v>
      </c>
      <c r="D1685" s="70" t="s">
        <v>38</v>
      </c>
      <c r="E1685" s="71" t="s">
        <v>39</v>
      </c>
      <c r="F1685" s="70"/>
      <c r="G1685" s="70" t="s">
        <v>625</v>
      </c>
      <c r="H1685" s="72" t="s">
        <v>626</v>
      </c>
      <c r="I1685" s="72" t="s">
        <v>212</v>
      </c>
      <c r="J1685" s="74">
        <v>0</v>
      </c>
      <c r="K1685" s="74">
        <v>0</v>
      </c>
      <c r="L1685" s="74">
        <v>10000000</v>
      </c>
      <c r="M1685" s="121">
        <v>23188971</v>
      </c>
    </row>
    <row r="1686" spans="1:13" ht="24">
      <c r="A1686" s="1"/>
      <c r="B1686" s="1"/>
      <c r="C1686" s="69" t="s">
        <v>5</v>
      </c>
      <c r="D1686" s="70" t="s">
        <v>38</v>
      </c>
      <c r="E1686" s="71" t="s">
        <v>39</v>
      </c>
      <c r="F1686" s="70"/>
      <c r="G1686" s="70" t="s">
        <v>625</v>
      </c>
      <c r="H1686" s="72" t="s">
        <v>626</v>
      </c>
      <c r="I1686" s="72" t="s">
        <v>213</v>
      </c>
      <c r="J1686" s="74">
        <v>0</v>
      </c>
      <c r="K1686" s="74">
        <v>0</v>
      </c>
      <c r="L1686" s="74">
        <v>100000</v>
      </c>
      <c r="M1686" s="123">
        <f>+M1685/M1684</f>
        <v>115944.855</v>
      </c>
    </row>
    <row r="1687" spans="1:13" ht="24">
      <c r="A1687" s="1"/>
      <c r="B1687" s="1"/>
      <c r="C1687" s="69"/>
      <c r="D1687" s="70"/>
      <c r="E1687" s="71"/>
      <c r="F1687" s="70"/>
      <c r="G1687" s="70"/>
      <c r="H1687" s="78" t="s">
        <v>214</v>
      </c>
      <c r="I1687" s="79"/>
      <c r="J1687" s="80"/>
      <c r="K1687" s="80">
        <v>0</v>
      </c>
      <c r="L1687" s="80">
        <v>100000</v>
      </c>
      <c r="M1687" s="86">
        <f>M1686-L1686</f>
        <v>15944.854999999996</v>
      </c>
    </row>
    <row r="1688" spans="1:13" ht="24">
      <c r="A1688" s="1"/>
      <c r="B1688" s="1"/>
      <c r="C1688" s="69" t="s">
        <v>5</v>
      </c>
      <c r="D1688" s="70" t="s">
        <v>38</v>
      </c>
      <c r="E1688" s="71" t="s">
        <v>39</v>
      </c>
      <c r="F1688" s="70"/>
      <c r="G1688" s="70" t="s">
        <v>625</v>
      </c>
      <c r="H1688" s="72" t="s">
        <v>626</v>
      </c>
      <c r="I1688" s="73" t="s">
        <v>215</v>
      </c>
      <c r="J1688" s="74"/>
      <c r="K1688" s="74"/>
      <c r="L1688" s="74">
        <v>10</v>
      </c>
      <c r="M1688" s="77">
        <v>200</v>
      </c>
    </row>
    <row r="1689" spans="1:13" ht="24">
      <c r="A1689" s="1"/>
      <c r="B1689" s="1"/>
      <c r="C1689" s="69" t="s">
        <v>5</v>
      </c>
      <c r="D1689" s="70" t="s">
        <v>38</v>
      </c>
      <c r="E1689" s="71" t="s">
        <v>39</v>
      </c>
      <c r="F1689" s="70"/>
      <c r="G1689" s="70" t="s">
        <v>625</v>
      </c>
      <c r="H1689" s="72" t="s">
        <v>626</v>
      </c>
      <c r="I1689" s="72" t="s">
        <v>216</v>
      </c>
      <c r="J1689" s="74">
        <v>0</v>
      </c>
      <c r="K1689" s="74">
        <v>0</v>
      </c>
      <c r="L1689" s="74">
        <v>10000000</v>
      </c>
      <c r="M1689" s="77">
        <v>23188969</v>
      </c>
    </row>
    <row r="1690" spans="1:13" ht="24">
      <c r="A1690" s="1"/>
      <c r="B1690" s="1"/>
      <c r="C1690" s="69" t="s">
        <v>5</v>
      </c>
      <c r="D1690" s="70" t="s">
        <v>38</v>
      </c>
      <c r="E1690" s="71" t="s">
        <v>39</v>
      </c>
      <c r="F1690" s="70"/>
      <c r="G1690" s="70" t="s">
        <v>625</v>
      </c>
      <c r="H1690" s="72" t="s">
        <v>626</v>
      </c>
      <c r="I1690" s="72" t="s">
        <v>217</v>
      </c>
      <c r="J1690" s="74">
        <v>0</v>
      </c>
      <c r="K1690" s="74">
        <v>0</v>
      </c>
      <c r="L1690" s="74">
        <v>1000000</v>
      </c>
      <c r="M1690" s="77">
        <f>+M1689/M1688</f>
        <v>115944.845</v>
      </c>
    </row>
    <row r="1691" spans="1:13" ht="24">
      <c r="A1691" s="1"/>
      <c r="B1691" s="1"/>
      <c r="C1691" s="69"/>
      <c r="D1691" s="70"/>
      <c r="E1691" s="71"/>
      <c r="F1691" s="70"/>
      <c r="G1691" s="70"/>
      <c r="H1691" s="83" t="s">
        <v>218</v>
      </c>
      <c r="I1691" s="84"/>
      <c r="J1691" s="85"/>
      <c r="K1691" s="85">
        <v>0</v>
      </c>
      <c r="L1691" s="85">
        <v>1000000</v>
      </c>
      <c r="M1691" s="86">
        <f>M1690-L1690</f>
        <v>-884055.15500000003</v>
      </c>
    </row>
    <row r="1692" spans="1:13" ht="24">
      <c r="A1692" s="1"/>
      <c r="B1692" s="1"/>
      <c r="C1692" s="69" t="s">
        <v>5</v>
      </c>
      <c r="D1692" s="70" t="s">
        <v>38</v>
      </c>
      <c r="E1692" s="71" t="s">
        <v>39</v>
      </c>
      <c r="F1692" s="70"/>
      <c r="G1692" s="70" t="s">
        <v>627</v>
      </c>
      <c r="H1692" s="72" t="s">
        <v>628</v>
      </c>
      <c r="I1692" s="73" t="s">
        <v>207</v>
      </c>
      <c r="J1692" s="74"/>
      <c r="K1692" s="74"/>
      <c r="L1692" s="74"/>
      <c r="M1692" s="122">
        <v>150</v>
      </c>
    </row>
    <row r="1693" spans="1:13" ht="24">
      <c r="A1693" s="1"/>
      <c r="B1693" s="1"/>
      <c r="C1693" s="69" t="s">
        <v>5</v>
      </c>
      <c r="D1693" s="70" t="s">
        <v>38</v>
      </c>
      <c r="E1693" s="71" t="s">
        <v>39</v>
      </c>
      <c r="F1693" s="70"/>
      <c r="G1693" s="70" t="s">
        <v>627</v>
      </c>
      <c r="H1693" s="72" t="s">
        <v>628</v>
      </c>
      <c r="I1693" s="72" t="s">
        <v>208</v>
      </c>
      <c r="J1693" s="74">
        <v>0</v>
      </c>
      <c r="K1693" s="74">
        <v>0</v>
      </c>
      <c r="L1693" s="74">
        <v>0</v>
      </c>
      <c r="M1693" s="121">
        <v>13000000</v>
      </c>
    </row>
    <row r="1694" spans="1:13" ht="24">
      <c r="A1694" s="1"/>
      <c r="B1694" s="1"/>
      <c r="C1694" s="69" t="s">
        <v>5</v>
      </c>
      <c r="D1694" s="70" t="s">
        <v>38</v>
      </c>
      <c r="E1694" s="71" t="s">
        <v>39</v>
      </c>
      <c r="F1694" s="70"/>
      <c r="G1694" s="70" t="s">
        <v>627</v>
      </c>
      <c r="H1694" s="72" t="s">
        <v>628</v>
      </c>
      <c r="I1694" s="72" t="s">
        <v>209</v>
      </c>
      <c r="J1694" s="74">
        <v>0</v>
      </c>
      <c r="K1694" s="74">
        <v>0</v>
      </c>
      <c r="L1694" s="74">
        <v>0</v>
      </c>
      <c r="M1694" s="123">
        <f>+M1693/M1692</f>
        <v>86666.666666666672</v>
      </c>
    </row>
    <row r="1695" spans="1:13" ht="24">
      <c r="A1695" s="1"/>
      <c r="B1695" s="1"/>
      <c r="C1695" s="69"/>
      <c r="D1695" s="70"/>
      <c r="E1695" s="71"/>
      <c r="F1695" s="70"/>
      <c r="G1695" s="70"/>
      <c r="H1695" s="78" t="s">
        <v>210</v>
      </c>
      <c r="I1695" s="79"/>
      <c r="J1695" s="80"/>
      <c r="K1695" s="80">
        <v>0</v>
      </c>
      <c r="L1695" s="80">
        <v>0</v>
      </c>
      <c r="M1695" s="86">
        <f>M1694-L1694</f>
        <v>86666.666666666672</v>
      </c>
    </row>
    <row r="1696" spans="1:13" ht="24">
      <c r="A1696" s="1"/>
      <c r="B1696" s="1"/>
      <c r="C1696" s="69" t="s">
        <v>5</v>
      </c>
      <c r="D1696" s="70" t="s">
        <v>38</v>
      </c>
      <c r="E1696" s="71" t="s">
        <v>39</v>
      </c>
      <c r="F1696" s="70"/>
      <c r="G1696" s="70" t="s">
        <v>627</v>
      </c>
      <c r="H1696" s="72" t="s">
        <v>628</v>
      </c>
      <c r="I1696" s="73" t="s">
        <v>211</v>
      </c>
      <c r="J1696" s="74"/>
      <c r="K1696" s="74"/>
      <c r="L1696" s="74"/>
      <c r="M1696" s="122">
        <v>150</v>
      </c>
    </row>
    <row r="1697" spans="1:13" ht="24">
      <c r="A1697" s="1"/>
      <c r="B1697" s="1"/>
      <c r="C1697" s="69" t="s">
        <v>5</v>
      </c>
      <c r="D1697" s="70" t="s">
        <v>38</v>
      </c>
      <c r="E1697" s="71" t="s">
        <v>39</v>
      </c>
      <c r="F1697" s="70"/>
      <c r="G1697" s="70" t="s">
        <v>627</v>
      </c>
      <c r="H1697" s="72" t="s">
        <v>628</v>
      </c>
      <c r="I1697" s="72" t="s">
        <v>212</v>
      </c>
      <c r="J1697" s="74">
        <v>0</v>
      </c>
      <c r="K1697" s="74">
        <v>0</v>
      </c>
      <c r="L1697" s="74">
        <v>9000000</v>
      </c>
      <c r="M1697" s="121">
        <v>13000000</v>
      </c>
    </row>
    <row r="1698" spans="1:13" ht="24">
      <c r="A1698" s="1"/>
      <c r="B1698" s="1"/>
      <c r="C1698" s="69" t="s">
        <v>5</v>
      </c>
      <c r="D1698" s="70" t="s">
        <v>38</v>
      </c>
      <c r="E1698" s="71" t="s">
        <v>39</v>
      </c>
      <c r="F1698" s="70"/>
      <c r="G1698" s="70" t="s">
        <v>627</v>
      </c>
      <c r="H1698" s="72" t="s">
        <v>628</v>
      </c>
      <c r="I1698" s="72" t="s">
        <v>213</v>
      </c>
      <c r="J1698" s="74">
        <v>0</v>
      </c>
      <c r="K1698" s="74">
        <v>0</v>
      </c>
      <c r="L1698" s="74">
        <v>9000000</v>
      </c>
      <c r="M1698" s="123">
        <f>+M1697/M1696</f>
        <v>86666.666666666672</v>
      </c>
    </row>
    <row r="1699" spans="1:13" ht="24">
      <c r="A1699" s="1"/>
      <c r="B1699" s="1"/>
      <c r="C1699" s="69"/>
      <c r="D1699" s="70"/>
      <c r="E1699" s="71"/>
      <c r="F1699" s="70"/>
      <c r="G1699" s="70"/>
      <c r="H1699" s="78" t="s">
        <v>214</v>
      </c>
      <c r="I1699" s="79"/>
      <c r="J1699" s="80"/>
      <c r="K1699" s="80">
        <v>0</v>
      </c>
      <c r="L1699" s="80">
        <v>9000000</v>
      </c>
      <c r="M1699" s="86">
        <f>M1698-L1698</f>
        <v>-8913333.333333334</v>
      </c>
    </row>
    <row r="1700" spans="1:13" ht="24">
      <c r="A1700" s="1"/>
      <c r="B1700" s="1"/>
      <c r="C1700" s="69" t="s">
        <v>5</v>
      </c>
      <c r="D1700" s="70" t="s">
        <v>38</v>
      </c>
      <c r="E1700" s="71" t="s">
        <v>39</v>
      </c>
      <c r="F1700" s="70"/>
      <c r="G1700" s="70" t="s">
        <v>627</v>
      </c>
      <c r="H1700" s="72" t="s">
        <v>628</v>
      </c>
      <c r="I1700" s="73" t="s">
        <v>215</v>
      </c>
      <c r="J1700" s="74"/>
      <c r="K1700" s="74"/>
      <c r="L1700" s="74"/>
      <c r="M1700" s="122">
        <v>150</v>
      </c>
    </row>
    <row r="1701" spans="1:13" ht="24">
      <c r="A1701" s="1"/>
      <c r="B1701" s="1"/>
      <c r="C1701" s="69" t="s">
        <v>5</v>
      </c>
      <c r="D1701" s="70" t="s">
        <v>38</v>
      </c>
      <c r="E1701" s="71" t="s">
        <v>39</v>
      </c>
      <c r="F1701" s="70"/>
      <c r="G1701" s="70" t="s">
        <v>627</v>
      </c>
      <c r="H1701" s="72" t="s">
        <v>628</v>
      </c>
      <c r="I1701" s="72" t="s">
        <v>216</v>
      </c>
      <c r="J1701" s="74">
        <v>0</v>
      </c>
      <c r="K1701" s="74">
        <v>0</v>
      </c>
      <c r="L1701" s="74">
        <v>9000000</v>
      </c>
      <c r="M1701" s="121">
        <v>13000000</v>
      </c>
    </row>
    <row r="1702" spans="1:13" ht="24">
      <c r="A1702" s="1"/>
      <c r="B1702" s="1"/>
      <c r="C1702" s="69" t="s">
        <v>5</v>
      </c>
      <c r="D1702" s="70" t="s">
        <v>38</v>
      </c>
      <c r="E1702" s="71" t="s">
        <v>39</v>
      </c>
      <c r="F1702" s="70"/>
      <c r="G1702" s="70" t="s">
        <v>627</v>
      </c>
      <c r="H1702" s="72" t="s">
        <v>628</v>
      </c>
      <c r="I1702" s="72" t="s">
        <v>217</v>
      </c>
      <c r="J1702" s="74">
        <v>0</v>
      </c>
      <c r="K1702" s="74">
        <v>0</v>
      </c>
      <c r="L1702" s="74">
        <v>9000000</v>
      </c>
      <c r="M1702" s="123">
        <f>+M1701/M1700</f>
        <v>86666.666666666672</v>
      </c>
    </row>
    <row r="1703" spans="1:13" ht="24">
      <c r="A1703" s="1"/>
      <c r="B1703" s="1"/>
      <c r="C1703" s="69"/>
      <c r="D1703" s="70"/>
      <c r="E1703" s="71"/>
      <c r="F1703" s="70"/>
      <c r="G1703" s="70"/>
      <c r="H1703" s="83" t="s">
        <v>218</v>
      </c>
      <c r="I1703" s="84"/>
      <c r="J1703" s="85"/>
      <c r="K1703" s="85">
        <v>0</v>
      </c>
      <c r="L1703" s="85">
        <v>9000000</v>
      </c>
      <c r="M1703" s="86">
        <f>M1702-L1702</f>
        <v>-8913333.333333334</v>
      </c>
    </row>
    <row r="1704" spans="1:13">
      <c r="A1704" s="1"/>
      <c r="B1704" s="1"/>
      <c r="C1704" s="69" t="s">
        <v>5</v>
      </c>
      <c r="D1704" s="70" t="s">
        <v>38</v>
      </c>
      <c r="E1704" s="71" t="s">
        <v>39</v>
      </c>
      <c r="F1704" s="70"/>
      <c r="G1704" s="70" t="s">
        <v>629</v>
      </c>
      <c r="H1704" s="72" t="s">
        <v>630</v>
      </c>
      <c r="I1704" s="73" t="s">
        <v>207</v>
      </c>
      <c r="J1704" s="74"/>
      <c r="K1704" s="74"/>
      <c r="L1704" s="74"/>
      <c r="M1704" s="122">
        <v>1</v>
      </c>
    </row>
    <row r="1705" spans="1:13">
      <c r="A1705" s="1"/>
      <c r="B1705" s="1"/>
      <c r="C1705" s="69" t="s">
        <v>5</v>
      </c>
      <c r="D1705" s="70" t="s">
        <v>38</v>
      </c>
      <c r="E1705" s="71" t="s">
        <v>39</v>
      </c>
      <c r="F1705" s="70"/>
      <c r="G1705" s="70" t="s">
        <v>629</v>
      </c>
      <c r="H1705" s="72" t="s">
        <v>630</v>
      </c>
      <c r="I1705" s="72" t="s">
        <v>208</v>
      </c>
      <c r="J1705" s="74">
        <v>0</v>
      </c>
      <c r="K1705" s="74">
        <v>0</v>
      </c>
      <c r="L1705" s="74">
        <v>0</v>
      </c>
      <c r="M1705" s="121">
        <v>1777460</v>
      </c>
    </row>
    <row r="1706" spans="1:13">
      <c r="A1706" s="1"/>
      <c r="B1706" s="1"/>
      <c r="C1706" s="69" t="s">
        <v>5</v>
      </c>
      <c r="D1706" s="70" t="s">
        <v>38</v>
      </c>
      <c r="E1706" s="71" t="s">
        <v>39</v>
      </c>
      <c r="F1706" s="70"/>
      <c r="G1706" s="70" t="s">
        <v>629</v>
      </c>
      <c r="H1706" s="72" t="s">
        <v>630</v>
      </c>
      <c r="I1706" s="72" t="s">
        <v>209</v>
      </c>
      <c r="J1706" s="74">
        <v>0</v>
      </c>
      <c r="K1706" s="74">
        <v>0</v>
      </c>
      <c r="L1706" s="74">
        <v>0</v>
      </c>
      <c r="M1706" s="123">
        <f>+M1705/M1704</f>
        <v>1777460</v>
      </c>
    </row>
    <row r="1707" spans="1:13" ht="24">
      <c r="A1707" s="1"/>
      <c r="B1707" s="1"/>
      <c r="C1707" s="69"/>
      <c r="D1707" s="70"/>
      <c r="E1707" s="71"/>
      <c r="F1707" s="70"/>
      <c r="G1707" s="70"/>
      <c r="H1707" s="78" t="s">
        <v>210</v>
      </c>
      <c r="I1707" s="79"/>
      <c r="J1707" s="80"/>
      <c r="K1707" s="80">
        <v>0</v>
      </c>
      <c r="L1707" s="80">
        <v>0</v>
      </c>
      <c r="M1707" s="86">
        <f>M1706-L1706</f>
        <v>1777460</v>
      </c>
    </row>
    <row r="1708" spans="1:13">
      <c r="A1708" s="1"/>
      <c r="B1708" s="1"/>
      <c r="C1708" s="69" t="s">
        <v>5</v>
      </c>
      <c r="D1708" s="70" t="s">
        <v>38</v>
      </c>
      <c r="E1708" s="71" t="s">
        <v>39</v>
      </c>
      <c r="F1708" s="70"/>
      <c r="G1708" s="70" t="s">
        <v>629</v>
      </c>
      <c r="H1708" s="72" t="s">
        <v>630</v>
      </c>
      <c r="I1708" s="73" t="s">
        <v>211</v>
      </c>
      <c r="J1708" s="74"/>
      <c r="K1708" s="74"/>
      <c r="L1708" s="74"/>
      <c r="M1708" s="122">
        <v>1</v>
      </c>
    </row>
    <row r="1709" spans="1:13">
      <c r="A1709" s="1"/>
      <c r="B1709" s="1"/>
      <c r="C1709" s="69" t="s">
        <v>5</v>
      </c>
      <c r="D1709" s="70" t="s">
        <v>38</v>
      </c>
      <c r="E1709" s="71" t="s">
        <v>39</v>
      </c>
      <c r="F1709" s="70"/>
      <c r="G1709" s="70" t="s">
        <v>629</v>
      </c>
      <c r="H1709" s="72" t="s">
        <v>630</v>
      </c>
      <c r="I1709" s="72" t="s">
        <v>212</v>
      </c>
      <c r="J1709" s="74">
        <v>0</v>
      </c>
      <c r="K1709" s="74">
        <v>0</v>
      </c>
      <c r="L1709" s="74">
        <v>0</v>
      </c>
      <c r="M1709" s="121">
        <v>1777460</v>
      </c>
    </row>
    <row r="1710" spans="1:13">
      <c r="A1710" s="1"/>
      <c r="B1710" s="1"/>
      <c r="C1710" s="69" t="s">
        <v>5</v>
      </c>
      <c r="D1710" s="70" t="s">
        <v>38</v>
      </c>
      <c r="E1710" s="71" t="s">
        <v>39</v>
      </c>
      <c r="F1710" s="70"/>
      <c r="G1710" s="70" t="s">
        <v>629</v>
      </c>
      <c r="H1710" s="72" t="s">
        <v>630</v>
      </c>
      <c r="I1710" s="72" t="s">
        <v>213</v>
      </c>
      <c r="J1710" s="74">
        <v>0</v>
      </c>
      <c r="K1710" s="74">
        <v>0</v>
      </c>
      <c r="L1710" s="74">
        <v>0</v>
      </c>
      <c r="M1710" s="123">
        <f>+M1709/M1708</f>
        <v>1777460</v>
      </c>
    </row>
    <row r="1711" spans="1:13" ht="24">
      <c r="A1711" s="1"/>
      <c r="B1711" s="1"/>
      <c r="C1711" s="69"/>
      <c r="D1711" s="70"/>
      <c r="E1711" s="71"/>
      <c r="F1711" s="70"/>
      <c r="G1711" s="70"/>
      <c r="H1711" s="78" t="s">
        <v>214</v>
      </c>
      <c r="I1711" s="79"/>
      <c r="J1711" s="80"/>
      <c r="K1711" s="80">
        <v>0</v>
      </c>
      <c r="L1711" s="80">
        <v>0</v>
      </c>
      <c r="M1711" s="86">
        <f>M1710-L1710</f>
        <v>1777460</v>
      </c>
    </row>
    <row r="1712" spans="1:13">
      <c r="A1712" s="1"/>
      <c r="B1712" s="1"/>
      <c r="C1712" s="69" t="s">
        <v>5</v>
      </c>
      <c r="D1712" s="70" t="s">
        <v>38</v>
      </c>
      <c r="E1712" s="71" t="s">
        <v>39</v>
      </c>
      <c r="F1712" s="70"/>
      <c r="G1712" s="70" t="s">
        <v>629</v>
      </c>
      <c r="H1712" s="72" t="s">
        <v>630</v>
      </c>
      <c r="I1712" s="73" t="s">
        <v>215</v>
      </c>
      <c r="J1712" s="74"/>
      <c r="K1712" s="74"/>
      <c r="L1712" s="74"/>
      <c r="M1712" s="77">
        <v>1</v>
      </c>
    </row>
    <row r="1713" spans="1:13">
      <c r="A1713" s="1"/>
      <c r="B1713" s="1"/>
      <c r="C1713" s="69" t="s">
        <v>5</v>
      </c>
      <c r="D1713" s="70" t="s">
        <v>38</v>
      </c>
      <c r="E1713" s="71" t="s">
        <v>39</v>
      </c>
      <c r="F1713" s="70"/>
      <c r="G1713" s="70" t="s">
        <v>629</v>
      </c>
      <c r="H1713" s="72" t="s">
        <v>630</v>
      </c>
      <c r="I1713" s="72" t="s">
        <v>216</v>
      </c>
      <c r="J1713" s="74">
        <v>0</v>
      </c>
      <c r="K1713" s="74">
        <v>0</v>
      </c>
      <c r="L1713" s="74">
        <v>0</v>
      </c>
      <c r="M1713" s="77">
        <v>1777264</v>
      </c>
    </row>
    <row r="1714" spans="1:13">
      <c r="A1714" s="1"/>
      <c r="B1714" s="1"/>
      <c r="C1714" s="69" t="s">
        <v>5</v>
      </c>
      <c r="D1714" s="70" t="s">
        <v>38</v>
      </c>
      <c r="E1714" s="71" t="s">
        <v>39</v>
      </c>
      <c r="F1714" s="70"/>
      <c r="G1714" s="70" t="s">
        <v>629</v>
      </c>
      <c r="H1714" s="72" t="s">
        <v>630</v>
      </c>
      <c r="I1714" s="72" t="s">
        <v>217</v>
      </c>
      <c r="J1714" s="74">
        <v>0</v>
      </c>
      <c r="K1714" s="74">
        <v>0</v>
      </c>
      <c r="L1714" s="74">
        <v>0</v>
      </c>
      <c r="M1714" s="77">
        <f>+M1713/M1712</f>
        <v>1777264</v>
      </c>
    </row>
    <row r="1715" spans="1:13" ht="24">
      <c r="A1715" s="1"/>
      <c r="B1715" s="1"/>
      <c r="C1715" s="69"/>
      <c r="D1715" s="70"/>
      <c r="E1715" s="71"/>
      <c r="F1715" s="70"/>
      <c r="G1715" s="70"/>
      <c r="H1715" s="83" t="s">
        <v>218</v>
      </c>
      <c r="I1715" s="84"/>
      <c r="J1715" s="85"/>
      <c r="K1715" s="85">
        <v>0</v>
      </c>
      <c r="L1715" s="85">
        <v>0</v>
      </c>
      <c r="M1715" s="86">
        <f>M1714-L1714</f>
        <v>1777264</v>
      </c>
    </row>
    <row r="1716" spans="1:13">
      <c r="A1716" s="1"/>
      <c r="B1716" s="1"/>
      <c r="C1716" s="69" t="s">
        <v>5</v>
      </c>
      <c r="D1716" s="70" t="s">
        <v>38</v>
      </c>
      <c r="E1716" s="71" t="s">
        <v>39</v>
      </c>
      <c r="F1716" s="70"/>
      <c r="G1716" s="70" t="s">
        <v>631</v>
      </c>
      <c r="H1716" s="72" t="s">
        <v>632</v>
      </c>
      <c r="I1716" s="73" t="s">
        <v>207</v>
      </c>
      <c r="J1716" s="74"/>
      <c r="K1716" s="74"/>
      <c r="L1716" s="74"/>
      <c r="M1716" s="122">
        <v>1</v>
      </c>
    </row>
    <row r="1717" spans="1:13">
      <c r="A1717" s="1"/>
      <c r="B1717" s="1"/>
      <c r="C1717" s="69" t="s">
        <v>5</v>
      </c>
      <c r="D1717" s="70" t="s">
        <v>38</v>
      </c>
      <c r="E1717" s="71" t="s">
        <v>39</v>
      </c>
      <c r="F1717" s="70"/>
      <c r="G1717" s="70" t="s">
        <v>631</v>
      </c>
      <c r="H1717" s="72" t="s">
        <v>632</v>
      </c>
      <c r="I1717" s="72" t="s">
        <v>208</v>
      </c>
      <c r="J1717" s="74">
        <v>0</v>
      </c>
      <c r="K1717" s="74">
        <v>0</v>
      </c>
      <c r="L1717" s="74">
        <v>0</v>
      </c>
      <c r="M1717" s="121">
        <v>3128237</v>
      </c>
    </row>
    <row r="1718" spans="1:13">
      <c r="A1718" s="1"/>
      <c r="B1718" s="1"/>
      <c r="C1718" s="69" t="s">
        <v>5</v>
      </c>
      <c r="D1718" s="70" t="s">
        <v>38</v>
      </c>
      <c r="E1718" s="71" t="s">
        <v>39</v>
      </c>
      <c r="F1718" s="70"/>
      <c r="G1718" s="70" t="s">
        <v>631</v>
      </c>
      <c r="H1718" s="72" t="s">
        <v>632</v>
      </c>
      <c r="I1718" s="72" t="s">
        <v>209</v>
      </c>
      <c r="J1718" s="74">
        <v>0</v>
      </c>
      <c r="K1718" s="74">
        <v>0</v>
      </c>
      <c r="L1718" s="74">
        <v>0</v>
      </c>
      <c r="M1718" s="123">
        <f>+M1717/M1716</f>
        <v>3128237</v>
      </c>
    </row>
    <row r="1719" spans="1:13" ht="24">
      <c r="A1719" s="1"/>
      <c r="B1719" s="1"/>
      <c r="C1719" s="69"/>
      <c r="D1719" s="70"/>
      <c r="E1719" s="71"/>
      <c r="F1719" s="70"/>
      <c r="G1719" s="70"/>
      <c r="H1719" s="78" t="s">
        <v>210</v>
      </c>
      <c r="I1719" s="79"/>
      <c r="J1719" s="80"/>
      <c r="K1719" s="80">
        <v>0</v>
      </c>
      <c r="L1719" s="80">
        <v>0</v>
      </c>
      <c r="M1719" s="86">
        <f>M1718-L1718</f>
        <v>3128237</v>
      </c>
    </row>
    <row r="1720" spans="1:13">
      <c r="A1720" s="1"/>
      <c r="B1720" s="1"/>
      <c r="C1720" s="69" t="s">
        <v>5</v>
      </c>
      <c r="D1720" s="70" t="s">
        <v>38</v>
      </c>
      <c r="E1720" s="71" t="s">
        <v>39</v>
      </c>
      <c r="F1720" s="70"/>
      <c r="G1720" s="70" t="s">
        <v>631</v>
      </c>
      <c r="H1720" s="72" t="s">
        <v>632</v>
      </c>
      <c r="I1720" s="73" t="s">
        <v>211</v>
      </c>
      <c r="J1720" s="74"/>
      <c r="K1720" s="74"/>
      <c r="L1720" s="74"/>
      <c r="M1720" s="122">
        <v>1</v>
      </c>
    </row>
    <row r="1721" spans="1:13">
      <c r="A1721" s="1"/>
      <c r="B1721" s="1"/>
      <c r="C1721" s="69" t="s">
        <v>5</v>
      </c>
      <c r="D1721" s="70" t="s">
        <v>38</v>
      </c>
      <c r="E1721" s="71" t="s">
        <v>39</v>
      </c>
      <c r="F1721" s="70"/>
      <c r="G1721" s="70" t="s">
        <v>631</v>
      </c>
      <c r="H1721" s="72" t="s">
        <v>632</v>
      </c>
      <c r="I1721" s="72" t="s">
        <v>212</v>
      </c>
      <c r="J1721" s="74">
        <v>0</v>
      </c>
      <c r="K1721" s="74">
        <v>0</v>
      </c>
      <c r="L1721" s="74">
        <v>0</v>
      </c>
      <c r="M1721" s="121">
        <v>3128237</v>
      </c>
    </row>
    <row r="1722" spans="1:13">
      <c r="A1722" s="1"/>
      <c r="B1722" s="1"/>
      <c r="C1722" s="69" t="s">
        <v>5</v>
      </c>
      <c r="D1722" s="70" t="s">
        <v>38</v>
      </c>
      <c r="E1722" s="71" t="s">
        <v>39</v>
      </c>
      <c r="F1722" s="70"/>
      <c r="G1722" s="70" t="s">
        <v>631</v>
      </c>
      <c r="H1722" s="72" t="s">
        <v>632</v>
      </c>
      <c r="I1722" s="72" t="s">
        <v>213</v>
      </c>
      <c r="J1722" s="74">
        <v>0</v>
      </c>
      <c r="K1722" s="74">
        <v>0</v>
      </c>
      <c r="L1722" s="74">
        <v>0</v>
      </c>
      <c r="M1722" s="123">
        <f>+M1721/M1720</f>
        <v>3128237</v>
      </c>
    </row>
    <row r="1723" spans="1:13" ht="24">
      <c r="A1723" s="1"/>
      <c r="B1723" s="1"/>
      <c r="C1723" s="69"/>
      <c r="D1723" s="70"/>
      <c r="E1723" s="71"/>
      <c r="F1723" s="70"/>
      <c r="G1723" s="70"/>
      <c r="H1723" s="78" t="s">
        <v>214</v>
      </c>
      <c r="I1723" s="79"/>
      <c r="J1723" s="80"/>
      <c r="K1723" s="80">
        <v>0</v>
      </c>
      <c r="L1723" s="80">
        <v>0</v>
      </c>
      <c r="M1723" s="86">
        <f>M1722-L1722</f>
        <v>3128237</v>
      </c>
    </row>
    <row r="1724" spans="1:13">
      <c r="A1724" s="1"/>
      <c r="B1724" s="1"/>
      <c r="C1724" s="69" t="s">
        <v>5</v>
      </c>
      <c r="D1724" s="70" t="s">
        <v>38</v>
      </c>
      <c r="E1724" s="71" t="s">
        <v>39</v>
      </c>
      <c r="F1724" s="70"/>
      <c r="G1724" s="70" t="s">
        <v>631</v>
      </c>
      <c r="H1724" s="72" t="s">
        <v>632</v>
      </c>
      <c r="I1724" s="73" t="s">
        <v>215</v>
      </c>
      <c r="J1724" s="74"/>
      <c r="K1724" s="74"/>
      <c r="L1724" s="74"/>
      <c r="M1724" s="122">
        <v>1</v>
      </c>
    </row>
    <row r="1725" spans="1:13">
      <c r="A1725" s="1"/>
      <c r="B1725" s="1"/>
      <c r="C1725" s="69" t="s">
        <v>5</v>
      </c>
      <c r="D1725" s="70" t="s">
        <v>38</v>
      </c>
      <c r="E1725" s="71" t="s">
        <v>39</v>
      </c>
      <c r="F1725" s="70"/>
      <c r="G1725" s="70" t="s">
        <v>631</v>
      </c>
      <c r="H1725" s="72" t="s">
        <v>632</v>
      </c>
      <c r="I1725" s="72" t="s">
        <v>216</v>
      </c>
      <c r="J1725" s="74">
        <v>0</v>
      </c>
      <c r="K1725" s="74">
        <v>0</v>
      </c>
      <c r="L1725" s="74">
        <v>0</v>
      </c>
      <c r="M1725" s="121">
        <v>3128237</v>
      </c>
    </row>
    <row r="1726" spans="1:13">
      <c r="A1726" s="1"/>
      <c r="B1726" s="1"/>
      <c r="C1726" s="69" t="s">
        <v>5</v>
      </c>
      <c r="D1726" s="70" t="s">
        <v>38</v>
      </c>
      <c r="E1726" s="71" t="s">
        <v>39</v>
      </c>
      <c r="F1726" s="70"/>
      <c r="G1726" s="70" t="s">
        <v>631</v>
      </c>
      <c r="H1726" s="72" t="s">
        <v>632</v>
      </c>
      <c r="I1726" s="72" t="s">
        <v>217</v>
      </c>
      <c r="J1726" s="74">
        <v>0</v>
      </c>
      <c r="K1726" s="74">
        <v>0</v>
      </c>
      <c r="L1726" s="74">
        <v>0</v>
      </c>
      <c r="M1726" s="123">
        <f>+M1725/M1724</f>
        <v>3128237</v>
      </c>
    </row>
    <row r="1727" spans="1:13" ht="24">
      <c r="A1727" s="1"/>
      <c r="B1727" s="1"/>
      <c r="C1727" s="69"/>
      <c r="D1727" s="70"/>
      <c r="E1727" s="71"/>
      <c r="F1727" s="70"/>
      <c r="G1727" s="70"/>
      <c r="H1727" s="83" t="s">
        <v>218</v>
      </c>
      <c r="I1727" s="84"/>
      <c r="J1727" s="85"/>
      <c r="K1727" s="85">
        <v>0</v>
      </c>
      <c r="L1727" s="85">
        <v>0</v>
      </c>
      <c r="M1727" s="86">
        <f>M1726-L1726</f>
        <v>3128237</v>
      </c>
    </row>
    <row r="1728" spans="1:13">
      <c r="A1728" s="1"/>
      <c r="B1728" s="1"/>
      <c r="C1728" s="69" t="s">
        <v>5</v>
      </c>
      <c r="D1728" s="70" t="s">
        <v>38</v>
      </c>
      <c r="E1728" s="71" t="s">
        <v>39</v>
      </c>
      <c r="F1728" s="70"/>
      <c r="G1728" s="70" t="s">
        <v>633</v>
      </c>
      <c r="H1728" s="72" t="s">
        <v>634</v>
      </c>
      <c r="I1728" s="73" t="s">
        <v>207</v>
      </c>
      <c r="J1728" s="74"/>
      <c r="K1728" s="74"/>
      <c r="L1728" s="74"/>
      <c r="M1728" s="122">
        <v>1</v>
      </c>
    </row>
    <row r="1729" spans="1:13">
      <c r="A1729" s="1"/>
      <c r="B1729" s="1"/>
      <c r="C1729" s="69" t="s">
        <v>5</v>
      </c>
      <c r="D1729" s="70" t="s">
        <v>38</v>
      </c>
      <c r="E1729" s="71" t="s">
        <v>39</v>
      </c>
      <c r="F1729" s="70"/>
      <c r="G1729" s="70" t="s">
        <v>633</v>
      </c>
      <c r="H1729" s="72" t="s">
        <v>634</v>
      </c>
      <c r="I1729" s="72" t="s">
        <v>208</v>
      </c>
      <c r="J1729" s="74">
        <v>0</v>
      </c>
      <c r="K1729" s="74">
        <v>0</v>
      </c>
      <c r="L1729" s="74">
        <v>0</v>
      </c>
      <c r="M1729" s="121">
        <v>914774</v>
      </c>
    </row>
    <row r="1730" spans="1:13">
      <c r="A1730" s="1"/>
      <c r="B1730" s="1"/>
      <c r="C1730" s="69" t="s">
        <v>5</v>
      </c>
      <c r="D1730" s="70" t="s">
        <v>38</v>
      </c>
      <c r="E1730" s="71" t="s">
        <v>39</v>
      </c>
      <c r="F1730" s="70"/>
      <c r="G1730" s="70" t="s">
        <v>633</v>
      </c>
      <c r="H1730" s="72" t="s">
        <v>634</v>
      </c>
      <c r="I1730" s="72" t="s">
        <v>209</v>
      </c>
      <c r="J1730" s="74">
        <v>0</v>
      </c>
      <c r="K1730" s="74">
        <v>0</v>
      </c>
      <c r="L1730" s="74">
        <v>0</v>
      </c>
      <c r="M1730" s="123">
        <f>+M1729/M1728</f>
        <v>914774</v>
      </c>
    </row>
    <row r="1731" spans="1:13" ht="24">
      <c r="A1731" s="1"/>
      <c r="B1731" s="1"/>
      <c r="C1731" s="69"/>
      <c r="D1731" s="70"/>
      <c r="E1731" s="71"/>
      <c r="F1731" s="70"/>
      <c r="G1731" s="70"/>
      <c r="H1731" s="78" t="s">
        <v>210</v>
      </c>
      <c r="I1731" s="79"/>
      <c r="J1731" s="80"/>
      <c r="K1731" s="80">
        <v>0</v>
      </c>
      <c r="L1731" s="80">
        <v>0</v>
      </c>
      <c r="M1731" s="86">
        <f>M1730-L1730</f>
        <v>914774</v>
      </c>
    </row>
    <row r="1732" spans="1:13">
      <c r="A1732" s="1"/>
      <c r="B1732" s="1"/>
      <c r="C1732" s="69" t="s">
        <v>5</v>
      </c>
      <c r="D1732" s="70" t="s">
        <v>38</v>
      </c>
      <c r="E1732" s="71" t="s">
        <v>39</v>
      </c>
      <c r="F1732" s="70"/>
      <c r="G1732" s="70" t="s">
        <v>633</v>
      </c>
      <c r="H1732" s="72" t="s">
        <v>634</v>
      </c>
      <c r="I1732" s="73" t="s">
        <v>211</v>
      </c>
      <c r="J1732" s="74"/>
      <c r="K1732" s="74"/>
      <c r="L1732" s="74"/>
      <c r="M1732" s="122">
        <v>1</v>
      </c>
    </row>
    <row r="1733" spans="1:13">
      <c r="A1733" s="1"/>
      <c r="B1733" s="1"/>
      <c r="C1733" s="69" t="s">
        <v>5</v>
      </c>
      <c r="D1733" s="70" t="s">
        <v>38</v>
      </c>
      <c r="E1733" s="71" t="s">
        <v>39</v>
      </c>
      <c r="F1733" s="70"/>
      <c r="G1733" s="70" t="s">
        <v>633</v>
      </c>
      <c r="H1733" s="72" t="s">
        <v>634</v>
      </c>
      <c r="I1733" s="72" t="s">
        <v>212</v>
      </c>
      <c r="J1733" s="74">
        <v>0</v>
      </c>
      <c r="K1733" s="74">
        <v>0</v>
      </c>
      <c r="L1733" s="74">
        <v>2506152</v>
      </c>
      <c r="M1733" s="121">
        <v>914774</v>
      </c>
    </row>
    <row r="1734" spans="1:13">
      <c r="A1734" s="1"/>
      <c r="B1734" s="1"/>
      <c r="C1734" s="69" t="s">
        <v>5</v>
      </c>
      <c r="D1734" s="70" t="s">
        <v>38</v>
      </c>
      <c r="E1734" s="71" t="s">
        <v>39</v>
      </c>
      <c r="F1734" s="70"/>
      <c r="G1734" s="70" t="s">
        <v>633</v>
      </c>
      <c r="H1734" s="72" t="s">
        <v>634</v>
      </c>
      <c r="I1734" s="72" t="s">
        <v>213</v>
      </c>
      <c r="J1734" s="74">
        <v>0</v>
      </c>
      <c r="K1734" s="74">
        <v>0</v>
      </c>
      <c r="L1734" s="74">
        <v>2506152</v>
      </c>
      <c r="M1734" s="123">
        <f>+M1733/M1732</f>
        <v>914774</v>
      </c>
    </row>
    <row r="1735" spans="1:13" ht="24">
      <c r="A1735" s="1"/>
      <c r="B1735" s="1"/>
      <c r="C1735" s="69"/>
      <c r="D1735" s="70"/>
      <c r="E1735" s="71"/>
      <c r="F1735" s="70"/>
      <c r="G1735" s="70"/>
      <c r="H1735" s="78" t="s">
        <v>214</v>
      </c>
      <c r="I1735" s="79"/>
      <c r="J1735" s="80"/>
      <c r="K1735" s="80">
        <v>0</v>
      </c>
      <c r="L1735" s="80">
        <v>2506152</v>
      </c>
      <c r="M1735" s="86">
        <f>M1734-L1734</f>
        <v>-1591378</v>
      </c>
    </row>
    <row r="1736" spans="1:13">
      <c r="A1736" s="1"/>
      <c r="B1736" s="1"/>
      <c r="C1736" s="69" t="s">
        <v>5</v>
      </c>
      <c r="D1736" s="70" t="s">
        <v>38</v>
      </c>
      <c r="E1736" s="71" t="s">
        <v>39</v>
      </c>
      <c r="F1736" s="70"/>
      <c r="G1736" s="70" t="s">
        <v>633</v>
      </c>
      <c r="H1736" s="72" t="s">
        <v>634</v>
      </c>
      <c r="I1736" s="73" t="s">
        <v>215</v>
      </c>
      <c r="J1736" s="74"/>
      <c r="K1736" s="74"/>
      <c r="L1736" s="74"/>
      <c r="M1736" s="122">
        <v>1</v>
      </c>
    </row>
    <row r="1737" spans="1:13">
      <c r="A1737" s="1"/>
      <c r="B1737" s="1"/>
      <c r="C1737" s="69" t="s">
        <v>5</v>
      </c>
      <c r="D1737" s="70" t="s">
        <v>38</v>
      </c>
      <c r="E1737" s="71" t="s">
        <v>39</v>
      </c>
      <c r="F1737" s="70"/>
      <c r="G1737" s="70" t="s">
        <v>633</v>
      </c>
      <c r="H1737" s="72" t="s">
        <v>634</v>
      </c>
      <c r="I1737" s="72" t="s">
        <v>216</v>
      </c>
      <c r="J1737" s="74">
        <v>0</v>
      </c>
      <c r="K1737" s="74">
        <v>0</v>
      </c>
      <c r="L1737" s="74">
        <v>2506152</v>
      </c>
      <c r="M1737" s="121">
        <v>914124</v>
      </c>
    </row>
    <row r="1738" spans="1:13">
      <c r="A1738" s="1"/>
      <c r="B1738" s="1"/>
      <c r="C1738" s="69" t="s">
        <v>5</v>
      </c>
      <c r="D1738" s="70" t="s">
        <v>38</v>
      </c>
      <c r="E1738" s="71" t="s">
        <v>39</v>
      </c>
      <c r="F1738" s="70"/>
      <c r="G1738" s="70" t="s">
        <v>633</v>
      </c>
      <c r="H1738" s="72" t="s">
        <v>634</v>
      </c>
      <c r="I1738" s="72" t="s">
        <v>217</v>
      </c>
      <c r="J1738" s="74">
        <v>0</v>
      </c>
      <c r="K1738" s="74">
        <v>0</v>
      </c>
      <c r="L1738" s="74">
        <v>2506152</v>
      </c>
      <c r="M1738" s="123">
        <f>+M1737/M1736</f>
        <v>914124</v>
      </c>
    </row>
    <row r="1739" spans="1:13" ht="24">
      <c r="A1739" s="1"/>
      <c r="B1739" s="1"/>
      <c r="C1739" s="69"/>
      <c r="D1739" s="70"/>
      <c r="E1739" s="71"/>
      <c r="F1739" s="70"/>
      <c r="G1739" s="70"/>
      <c r="H1739" s="83" t="s">
        <v>218</v>
      </c>
      <c r="I1739" s="84"/>
      <c r="J1739" s="85"/>
      <c r="K1739" s="85">
        <v>0</v>
      </c>
      <c r="L1739" s="85">
        <v>2506152</v>
      </c>
      <c r="M1739" s="86">
        <f>M1738-L1738</f>
        <v>-1592028</v>
      </c>
    </row>
    <row r="1740" spans="1:13" ht="60">
      <c r="A1740" s="1"/>
      <c r="B1740" s="1"/>
      <c r="C1740" s="69" t="s">
        <v>5</v>
      </c>
      <c r="D1740" s="70" t="s">
        <v>38</v>
      </c>
      <c r="E1740" s="71" t="s">
        <v>39</v>
      </c>
      <c r="F1740" s="70"/>
      <c r="G1740" s="70" t="s">
        <v>635</v>
      </c>
      <c r="H1740" s="72" t="s">
        <v>785</v>
      </c>
      <c r="I1740" s="73" t="s">
        <v>207</v>
      </c>
      <c r="J1740" s="74"/>
      <c r="K1740" s="74"/>
      <c r="L1740" s="74"/>
      <c r="M1740" s="122">
        <v>0.5</v>
      </c>
    </row>
    <row r="1741" spans="1:13" ht="60">
      <c r="A1741" s="1"/>
      <c r="B1741" s="1"/>
      <c r="C1741" s="69" t="s">
        <v>5</v>
      </c>
      <c r="D1741" s="70" t="s">
        <v>38</v>
      </c>
      <c r="E1741" s="71" t="s">
        <v>39</v>
      </c>
      <c r="F1741" s="70"/>
      <c r="G1741" s="70" t="s">
        <v>635</v>
      </c>
      <c r="H1741" s="72" t="s">
        <v>785</v>
      </c>
      <c r="I1741" s="72" t="s">
        <v>208</v>
      </c>
      <c r="J1741" s="74">
        <v>0</v>
      </c>
      <c r="K1741" s="74">
        <v>0</v>
      </c>
      <c r="L1741" s="74">
        <v>0</v>
      </c>
      <c r="M1741" s="121">
        <v>38000000</v>
      </c>
    </row>
    <row r="1742" spans="1:13" ht="60">
      <c r="A1742" s="1"/>
      <c r="B1742" s="1"/>
      <c r="C1742" s="69" t="s">
        <v>5</v>
      </c>
      <c r="D1742" s="70" t="s">
        <v>38</v>
      </c>
      <c r="E1742" s="71" t="s">
        <v>39</v>
      </c>
      <c r="F1742" s="70"/>
      <c r="G1742" s="70" t="s">
        <v>635</v>
      </c>
      <c r="H1742" s="72" t="s">
        <v>785</v>
      </c>
      <c r="I1742" s="72" t="s">
        <v>209</v>
      </c>
      <c r="J1742" s="74">
        <v>0</v>
      </c>
      <c r="K1742" s="74">
        <v>0</v>
      </c>
      <c r="L1742" s="74">
        <v>0</v>
      </c>
      <c r="M1742" s="123">
        <f>+M1741/M1740</f>
        <v>76000000</v>
      </c>
    </row>
    <row r="1743" spans="1:13" ht="24">
      <c r="A1743" s="1"/>
      <c r="B1743" s="1"/>
      <c r="C1743" s="69"/>
      <c r="D1743" s="70"/>
      <c r="E1743" s="71"/>
      <c r="F1743" s="70"/>
      <c r="G1743" s="70"/>
      <c r="H1743" s="78" t="s">
        <v>210</v>
      </c>
      <c r="I1743" s="79"/>
      <c r="J1743" s="80"/>
      <c r="K1743" s="80">
        <v>0</v>
      </c>
      <c r="L1743" s="80">
        <v>0</v>
      </c>
      <c r="M1743" s="86">
        <f>M1742-L1742</f>
        <v>76000000</v>
      </c>
    </row>
    <row r="1744" spans="1:13" ht="60">
      <c r="A1744" s="1"/>
      <c r="B1744" s="1"/>
      <c r="C1744" s="69" t="s">
        <v>5</v>
      </c>
      <c r="D1744" s="70" t="s">
        <v>38</v>
      </c>
      <c r="E1744" s="71" t="s">
        <v>39</v>
      </c>
      <c r="F1744" s="70"/>
      <c r="G1744" s="70" t="s">
        <v>635</v>
      </c>
      <c r="H1744" s="72" t="s">
        <v>785</v>
      </c>
      <c r="I1744" s="73" t="s">
        <v>211</v>
      </c>
      <c r="J1744" s="74"/>
      <c r="K1744" s="74"/>
      <c r="L1744" s="74"/>
      <c r="M1744" s="122">
        <v>0.5</v>
      </c>
    </row>
    <row r="1745" spans="1:13" ht="60">
      <c r="A1745" s="1"/>
      <c r="B1745" s="1"/>
      <c r="C1745" s="69" t="s">
        <v>5</v>
      </c>
      <c r="D1745" s="70" t="s">
        <v>38</v>
      </c>
      <c r="E1745" s="71" t="s">
        <v>39</v>
      </c>
      <c r="F1745" s="70"/>
      <c r="G1745" s="70" t="s">
        <v>635</v>
      </c>
      <c r="H1745" s="72" t="s">
        <v>785</v>
      </c>
      <c r="I1745" s="72" t="s">
        <v>212</v>
      </c>
      <c r="J1745" s="74">
        <v>0</v>
      </c>
      <c r="K1745" s="74">
        <v>0</v>
      </c>
      <c r="L1745" s="74">
        <v>0</v>
      </c>
      <c r="M1745" s="121">
        <v>58000000</v>
      </c>
    </row>
    <row r="1746" spans="1:13" ht="60">
      <c r="A1746" s="1"/>
      <c r="B1746" s="1"/>
      <c r="C1746" s="69" t="s">
        <v>5</v>
      </c>
      <c r="D1746" s="70" t="s">
        <v>38</v>
      </c>
      <c r="E1746" s="71" t="s">
        <v>39</v>
      </c>
      <c r="F1746" s="70"/>
      <c r="G1746" s="70" t="s">
        <v>635</v>
      </c>
      <c r="H1746" s="72" t="s">
        <v>785</v>
      </c>
      <c r="I1746" s="72" t="s">
        <v>213</v>
      </c>
      <c r="J1746" s="74">
        <v>0</v>
      </c>
      <c r="K1746" s="74">
        <v>0</v>
      </c>
      <c r="L1746" s="74">
        <v>0</v>
      </c>
      <c r="M1746" s="123">
        <f>+M1745/M1744</f>
        <v>116000000</v>
      </c>
    </row>
    <row r="1747" spans="1:13" ht="24">
      <c r="A1747" s="1"/>
      <c r="B1747" s="1"/>
      <c r="C1747" s="69"/>
      <c r="D1747" s="70"/>
      <c r="E1747" s="71"/>
      <c r="F1747" s="70"/>
      <c r="G1747" s="70"/>
      <c r="H1747" s="78" t="s">
        <v>214</v>
      </c>
      <c r="I1747" s="79"/>
      <c r="J1747" s="80"/>
      <c r="K1747" s="80">
        <v>0</v>
      </c>
      <c r="L1747" s="80">
        <v>0</v>
      </c>
      <c r="M1747" s="86">
        <f>M1746-L1746</f>
        <v>116000000</v>
      </c>
    </row>
    <row r="1748" spans="1:13" ht="60">
      <c r="A1748" s="1"/>
      <c r="B1748" s="1"/>
      <c r="C1748" s="69" t="s">
        <v>5</v>
      </c>
      <c r="D1748" s="70" t="s">
        <v>38</v>
      </c>
      <c r="E1748" s="71" t="s">
        <v>39</v>
      </c>
      <c r="F1748" s="70"/>
      <c r="G1748" s="70" t="s">
        <v>635</v>
      </c>
      <c r="H1748" s="72" t="s">
        <v>785</v>
      </c>
      <c r="I1748" s="73" t="s">
        <v>215</v>
      </c>
      <c r="J1748" s="74"/>
      <c r="K1748" s="74"/>
      <c r="L1748" s="74"/>
      <c r="M1748" s="122">
        <v>0.5</v>
      </c>
    </row>
    <row r="1749" spans="1:13" ht="60">
      <c r="A1749" s="1"/>
      <c r="B1749" s="1"/>
      <c r="C1749" s="69" t="s">
        <v>5</v>
      </c>
      <c r="D1749" s="70" t="s">
        <v>38</v>
      </c>
      <c r="E1749" s="71" t="s">
        <v>39</v>
      </c>
      <c r="F1749" s="70"/>
      <c r="G1749" s="70" t="s">
        <v>635</v>
      </c>
      <c r="H1749" s="72" t="s">
        <v>785</v>
      </c>
      <c r="I1749" s="72" t="s">
        <v>216</v>
      </c>
      <c r="J1749" s="74">
        <v>0</v>
      </c>
      <c r="K1749" s="74">
        <v>0</v>
      </c>
      <c r="L1749" s="74">
        <v>0</v>
      </c>
      <c r="M1749" s="121">
        <v>50111604</v>
      </c>
    </row>
    <row r="1750" spans="1:13" ht="60">
      <c r="A1750" s="1"/>
      <c r="B1750" s="1"/>
      <c r="C1750" s="69" t="s">
        <v>5</v>
      </c>
      <c r="D1750" s="70" t="s">
        <v>38</v>
      </c>
      <c r="E1750" s="71" t="s">
        <v>39</v>
      </c>
      <c r="F1750" s="70"/>
      <c r="G1750" s="70" t="s">
        <v>635</v>
      </c>
      <c r="H1750" s="72" t="s">
        <v>785</v>
      </c>
      <c r="I1750" s="72" t="s">
        <v>217</v>
      </c>
      <c r="J1750" s="74">
        <v>0</v>
      </c>
      <c r="K1750" s="74">
        <v>0</v>
      </c>
      <c r="L1750" s="74">
        <v>0</v>
      </c>
      <c r="M1750" s="123">
        <f>+M1749/M1748</f>
        <v>100223208</v>
      </c>
    </row>
    <row r="1751" spans="1:13" ht="24">
      <c r="A1751" s="1"/>
      <c r="B1751" s="1"/>
      <c r="C1751" s="69"/>
      <c r="D1751" s="70"/>
      <c r="E1751" s="71"/>
      <c r="F1751" s="70"/>
      <c r="G1751" s="70"/>
      <c r="H1751" s="83" t="s">
        <v>218</v>
      </c>
      <c r="I1751" s="84"/>
      <c r="J1751" s="85"/>
      <c r="K1751" s="85">
        <v>0</v>
      </c>
      <c r="L1751" s="85">
        <v>0</v>
      </c>
      <c r="M1751" s="86">
        <f>M1750-L1750</f>
        <v>100223208</v>
      </c>
    </row>
    <row r="1752" spans="1:13" ht="36">
      <c r="A1752" s="1"/>
      <c r="B1752" s="1"/>
      <c r="C1752" s="69" t="s">
        <v>5</v>
      </c>
      <c r="D1752" s="70" t="s">
        <v>38</v>
      </c>
      <c r="E1752" s="71" t="s">
        <v>39</v>
      </c>
      <c r="F1752" s="70"/>
      <c r="G1752" s="70" t="s">
        <v>637</v>
      </c>
      <c r="H1752" s="72" t="s">
        <v>786</v>
      </c>
      <c r="I1752" s="73" t="s">
        <v>207</v>
      </c>
      <c r="J1752" s="74"/>
      <c r="K1752" s="74"/>
      <c r="L1752" s="74"/>
      <c r="M1752" s="122">
        <v>2500</v>
      </c>
    </row>
    <row r="1753" spans="1:13" ht="36">
      <c r="A1753" s="1"/>
      <c r="B1753" s="1"/>
      <c r="C1753" s="69" t="s">
        <v>5</v>
      </c>
      <c r="D1753" s="70" t="s">
        <v>38</v>
      </c>
      <c r="E1753" s="71" t="s">
        <v>39</v>
      </c>
      <c r="F1753" s="70"/>
      <c r="G1753" s="70" t="s">
        <v>637</v>
      </c>
      <c r="H1753" s="72" t="s">
        <v>786</v>
      </c>
      <c r="I1753" s="72" t="s">
        <v>208</v>
      </c>
      <c r="J1753" s="74">
        <v>0</v>
      </c>
      <c r="K1753" s="74">
        <v>0</v>
      </c>
      <c r="L1753" s="74">
        <v>0</v>
      </c>
      <c r="M1753" s="121">
        <v>45000000</v>
      </c>
    </row>
    <row r="1754" spans="1:13" ht="36">
      <c r="A1754" s="1"/>
      <c r="B1754" s="1"/>
      <c r="C1754" s="69" t="s">
        <v>5</v>
      </c>
      <c r="D1754" s="70" t="s">
        <v>38</v>
      </c>
      <c r="E1754" s="71" t="s">
        <v>39</v>
      </c>
      <c r="F1754" s="70"/>
      <c r="G1754" s="70" t="s">
        <v>637</v>
      </c>
      <c r="H1754" s="72" t="s">
        <v>786</v>
      </c>
      <c r="I1754" s="72" t="s">
        <v>209</v>
      </c>
      <c r="J1754" s="74">
        <v>0</v>
      </c>
      <c r="K1754" s="74">
        <v>0</v>
      </c>
      <c r="L1754" s="74">
        <v>0</v>
      </c>
      <c r="M1754" s="123">
        <f>+M1753/M1752</f>
        <v>18000</v>
      </c>
    </row>
    <row r="1755" spans="1:13" ht="24">
      <c r="A1755" s="1"/>
      <c r="B1755" s="1"/>
      <c r="C1755" s="69"/>
      <c r="D1755" s="70"/>
      <c r="E1755" s="71"/>
      <c r="F1755" s="70"/>
      <c r="G1755" s="70"/>
      <c r="H1755" s="78" t="s">
        <v>210</v>
      </c>
      <c r="I1755" s="79"/>
      <c r="J1755" s="80"/>
      <c r="K1755" s="80">
        <v>0</v>
      </c>
      <c r="L1755" s="80">
        <v>0</v>
      </c>
      <c r="M1755" s="86">
        <f>M1754-L1754</f>
        <v>18000</v>
      </c>
    </row>
    <row r="1756" spans="1:13" ht="36">
      <c r="A1756" s="1"/>
      <c r="B1756" s="1"/>
      <c r="C1756" s="69" t="s">
        <v>5</v>
      </c>
      <c r="D1756" s="70" t="s">
        <v>38</v>
      </c>
      <c r="E1756" s="71" t="s">
        <v>39</v>
      </c>
      <c r="F1756" s="70"/>
      <c r="G1756" s="70" t="s">
        <v>637</v>
      </c>
      <c r="H1756" s="72" t="s">
        <v>786</v>
      </c>
      <c r="I1756" s="73" t="s">
        <v>211</v>
      </c>
      <c r="J1756" s="74"/>
      <c r="K1756" s="74"/>
      <c r="L1756" s="74"/>
      <c r="M1756" s="122">
        <v>2500</v>
      </c>
    </row>
    <row r="1757" spans="1:13" ht="36">
      <c r="A1757" s="1"/>
      <c r="B1757" s="1"/>
      <c r="C1757" s="69" t="s">
        <v>5</v>
      </c>
      <c r="D1757" s="70" t="s">
        <v>38</v>
      </c>
      <c r="E1757" s="71" t="s">
        <v>39</v>
      </c>
      <c r="F1757" s="70"/>
      <c r="G1757" s="70" t="s">
        <v>637</v>
      </c>
      <c r="H1757" s="72" t="s">
        <v>786</v>
      </c>
      <c r="I1757" s="72" t="s">
        <v>212</v>
      </c>
      <c r="J1757" s="74">
        <v>0</v>
      </c>
      <c r="K1757" s="74">
        <v>0</v>
      </c>
      <c r="L1757" s="74">
        <v>36000000</v>
      </c>
      <c r="M1757" s="121">
        <v>45000000</v>
      </c>
    </row>
    <row r="1758" spans="1:13" ht="36">
      <c r="A1758" s="1"/>
      <c r="B1758" s="1"/>
      <c r="C1758" s="69" t="s">
        <v>5</v>
      </c>
      <c r="D1758" s="70" t="s">
        <v>38</v>
      </c>
      <c r="E1758" s="71" t="s">
        <v>39</v>
      </c>
      <c r="F1758" s="70"/>
      <c r="G1758" s="70" t="s">
        <v>637</v>
      </c>
      <c r="H1758" s="72" t="s">
        <v>786</v>
      </c>
      <c r="I1758" s="72" t="s">
        <v>213</v>
      </c>
      <c r="J1758" s="74">
        <v>0</v>
      </c>
      <c r="K1758" s="74">
        <v>0</v>
      </c>
      <c r="L1758" s="74">
        <v>36000000</v>
      </c>
      <c r="M1758" s="123">
        <f>+M1757/M1756</f>
        <v>18000</v>
      </c>
    </row>
    <row r="1759" spans="1:13" ht="24">
      <c r="A1759" s="1"/>
      <c r="B1759" s="1"/>
      <c r="C1759" s="69"/>
      <c r="D1759" s="70"/>
      <c r="E1759" s="71"/>
      <c r="F1759" s="70"/>
      <c r="G1759" s="70"/>
      <c r="H1759" s="78" t="s">
        <v>214</v>
      </c>
      <c r="I1759" s="79"/>
      <c r="J1759" s="80"/>
      <c r="K1759" s="80">
        <v>0</v>
      </c>
      <c r="L1759" s="80">
        <v>36000000</v>
      </c>
      <c r="M1759" s="86">
        <f>M1758-L1758</f>
        <v>-35982000</v>
      </c>
    </row>
    <row r="1760" spans="1:13" ht="36">
      <c r="A1760" s="1"/>
      <c r="B1760" s="1"/>
      <c r="C1760" s="69" t="s">
        <v>5</v>
      </c>
      <c r="D1760" s="70" t="s">
        <v>38</v>
      </c>
      <c r="E1760" s="71" t="s">
        <v>39</v>
      </c>
      <c r="F1760" s="70"/>
      <c r="G1760" s="70" t="s">
        <v>637</v>
      </c>
      <c r="H1760" s="72" t="s">
        <v>786</v>
      </c>
      <c r="I1760" s="73" t="s">
        <v>215</v>
      </c>
      <c r="J1760" s="74"/>
      <c r="K1760" s="74"/>
      <c r="L1760" s="74"/>
      <c r="M1760" s="122">
        <v>2500</v>
      </c>
    </row>
    <row r="1761" spans="1:13" ht="36">
      <c r="A1761" s="1"/>
      <c r="B1761" s="1"/>
      <c r="C1761" s="69" t="s">
        <v>5</v>
      </c>
      <c r="D1761" s="70" t="s">
        <v>38</v>
      </c>
      <c r="E1761" s="71" t="s">
        <v>39</v>
      </c>
      <c r="F1761" s="70"/>
      <c r="G1761" s="70" t="s">
        <v>637</v>
      </c>
      <c r="H1761" s="72" t="s">
        <v>786</v>
      </c>
      <c r="I1761" s="72" t="s">
        <v>216</v>
      </c>
      <c r="J1761" s="74">
        <v>0</v>
      </c>
      <c r="K1761" s="74">
        <v>0</v>
      </c>
      <c r="L1761" s="74">
        <v>19492622</v>
      </c>
      <c r="M1761" s="121">
        <v>43999742</v>
      </c>
    </row>
    <row r="1762" spans="1:13" ht="36">
      <c r="A1762" s="1"/>
      <c r="B1762" s="1"/>
      <c r="C1762" s="69" t="s">
        <v>5</v>
      </c>
      <c r="D1762" s="70" t="s">
        <v>38</v>
      </c>
      <c r="E1762" s="71" t="s">
        <v>39</v>
      </c>
      <c r="F1762" s="70"/>
      <c r="G1762" s="70" t="s">
        <v>637</v>
      </c>
      <c r="H1762" s="72" t="s">
        <v>786</v>
      </c>
      <c r="I1762" s="72" t="s">
        <v>217</v>
      </c>
      <c r="J1762" s="74">
        <v>0</v>
      </c>
      <c r="K1762" s="74">
        <v>0</v>
      </c>
      <c r="L1762" s="74">
        <v>19492622</v>
      </c>
      <c r="M1762" s="123">
        <f>+M1761/M1760</f>
        <v>17599.896799999999</v>
      </c>
    </row>
    <row r="1763" spans="1:13" ht="24">
      <c r="A1763" s="1"/>
      <c r="B1763" s="1"/>
      <c r="C1763" s="69"/>
      <c r="D1763" s="70"/>
      <c r="E1763" s="71"/>
      <c r="F1763" s="70"/>
      <c r="G1763" s="70"/>
      <c r="H1763" s="83" t="s">
        <v>218</v>
      </c>
      <c r="I1763" s="84"/>
      <c r="J1763" s="85"/>
      <c r="K1763" s="85">
        <v>0</v>
      </c>
      <c r="L1763" s="85">
        <v>19492622</v>
      </c>
      <c r="M1763" s="86">
        <f>M1762-L1762</f>
        <v>-19475022.1032</v>
      </c>
    </row>
    <row r="1764" spans="1:13">
      <c r="A1764" s="1"/>
      <c r="B1764" s="1"/>
      <c r="C1764" s="69" t="s">
        <v>5</v>
      </c>
      <c r="D1764" s="70" t="s">
        <v>38</v>
      </c>
      <c r="E1764" s="71" t="s">
        <v>39</v>
      </c>
      <c r="F1764" s="70"/>
      <c r="G1764" s="70" t="s">
        <v>639</v>
      </c>
      <c r="H1764" s="72" t="s">
        <v>640</v>
      </c>
      <c r="I1764" s="73" t="s">
        <v>207</v>
      </c>
      <c r="J1764" s="74"/>
      <c r="K1764" s="74"/>
      <c r="L1764" s="74"/>
      <c r="M1764" s="122">
        <v>150</v>
      </c>
    </row>
    <row r="1765" spans="1:13">
      <c r="A1765" s="1"/>
      <c r="B1765" s="1"/>
      <c r="C1765" s="69" t="s">
        <v>5</v>
      </c>
      <c r="D1765" s="70" t="s">
        <v>38</v>
      </c>
      <c r="E1765" s="71" t="s">
        <v>39</v>
      </c>
      <c r="F1765" s="70"/>
      <c r="G1765" s="70" t="s">
        <v>639</v>
      </c>
      <c r="H1765" s="72" t="s">
        <v>640</v>
      </c>
      <c r="I1765" s="72" t="s">
        <v>208</v>
      </c>
      <c r="J1765" s="74">
        <v>0</v>
      </c>
      <c r="K1765" s="74">
        <v>0</v>
      </c>
      <c r="L1765" s="74">
        <v>0</v>
      </c>
      <c r="M1765" s="121">
        <v>22073730</v>
      </c>
    </row>
    <row r="1766" spans="1:13">
      <c r="A1766" s="1"/>
      <c r="B1766" s="1"/>
      <c r="C1766" s="69" t="s">
        <v>5</v>
      </c>
      <c r="D1766" s="70" t="s">
        <v>38</v>
      </c>
      <c r="E1766" s="71" t="s">
        <v>39</v>
      </c>
      <c r="F1766" s="70"/>
      <c r="G1766" s="70" t="s">
        <v>639</v>
      </c>
      <c r="H1766" s="72" t="s">
        <v>640</v>
      </c>
      <c r="I1766" s="72" t="s">
        <v>209</v>
      </c>
      <c r="J1766" s="74">
        <v>0</v>
      </c>
      <c r="K1766" s="74">
        <v>0</v>
      </c>
      <c r="L1766" s="74">
        <v>0</v>
      </c>
      <c r="M1766" s="123">
        <f>+M1765/M1764</f>
        <v>147158.20000000001</v>
      </c>
    </row>
    <row r="1767" spans="1:13" ht="24">
      <c r="A1767" s="1"/>
      <c r="B1767" s="1"/>
      <c r="C1767" s="69"/>
      <c r="D1767" s="70"/>
      <c r="E1767" s="71"/>
      <c r="F1767" s="70"/>
      <c r="G1767" s="70"/>
      <c r="H1767" s="78" t="s">
        <v>210</v>
      </c>
      <c r="I1767" s="79"/>
      <c r="J1767" s="80"/>
      <c r="K1767" s="80">
        <v>0</v>
      </c>
      <c r="L1767" s="80">
        <v>0</v>
      </c>
      <c r="M1767" s="86">
        <f>M1766-L1766</f>
        <v>147158.20000000001</v>
      </c>
    </row>
    <row r="1768" spans="1:13">
      <c r="A1768" s="1"/>
      <c r="B1768" s="1"/>
      <c r="C1768" s="69" t="s">
        <v>5</v>
      </c>
      <c r="D1768" s="70" t="s">
        <v>38</v>
      </c>
      <c r="E1768" s="71" t="s">
        <v>39</v>
      </c>
      <c r="F1768" s="70"/>
      <c r="G1768" s="70" t="s">
        <v>639</v>
      </c>
      <c r="H1768" s="72" t="s">
        <v>640</v>
      </c>
      <c r="I1768" s="73" t="s">
        <v>211</v>
      </c>
      <c r="J1768" s="74"/>
      <c r="K1768" s="74"/>
      <c r="L1768" s="74"/>
      <c r="M1768" s="122">
        <v>150</v>
      </c>
    </row>
    <row r="1769" spans="1:13">
      <c r="A1769" s="1"/>
      <c r="B1769" s="1"/>
      <c r="C1769" s="69" t="s">
        <v>5</v>
      </c>
      <c r="D1769" s="70" t="s">
        <v>38</v>
      </c>
      <c r="E1769" s="71" t="s">
        <v>39</v>
      </c>
      <c r="F1769" s="70"/>
      <c r="G1769" s="70" t="s">
        <v>639</v>
      </c>
      <c r="H1769" s="72" t="s">
        <v>640</v>
      </c>
      <c r="I1769" s="72" t="s">
        <v>212</v>
      </c>
      <c r="J1769" s="74">
        <v>0</v>
      </c>
      <c r="K1769" s="74">
        <v>0</v>
      </c>
      <c r="L1769" s="74">
        <v>19000000</v>
      </c>
      <c r="M1769" s="121">
        <v>22073730</v>
      </c>
    </row>
    <row r="1770" spans="1:13">
      <c r="A1770" s="1"/>
      <c r="B1770" s="1"/>
      <c r="C1770" s="69" t="s">
        <v>5</v>
      </c>
      <c r="D1770" s="70" t="s">
        <v>38</v>
      </c>
      <c r="E1770" s="71" t="s">
        <v>39</v>
      </c>
      <c r="F1770" s="70"/>
      <c r="G1770" s="70" t="s">
        <v>639</v>
      </c>
      <c r="H1770" s="72" t="s">
        <v>640</v>
      </c>
      <c r="I1770" s="72" t="s">
        <v>213</v>
      </c>
      <c r="J1770" s="74">
        <v>0</v>
      </c>
      <c r="K1770" s="74">
        <v>0</v>
      </c>
      <c r="L1770" s="74">
        <v>19000000</v>
      </c>
      <c r="M1770" s="123">
        <f>+M1769/M1768</f>
        <v>147158.20000000001</v>
      </c>
    </row>
    <row r="1771" spans="1:13" ht="24">
      <c r="A1771" s="1"/>
      <c r="B1771" s="1"/>
      <c r="C1771" s="69"/>
      <c r="D1771" s="70"/>
      <c r="E1771" s="71"/>
      <c r="F1771" s="70"/>
      <c r="G1771" s="70"/>
      <c r="H1771" s="78" t="s">
        <v>214</v>
      </c>
      <c r="I1771" s="79"/>
      <c r="J1771" s="80"/>
      <c r="K1771" s="80">
        <v>0</v>
      </c>
      <c r="L1771" s="80">
        <v>19000000</v>
      </c>
      <c r="M1771" s="86">
        <f>M1770-L1770</f>
        <v>-18852841.800000001</v>
      </c>
    </row>
    <row r="1772" spans="1:13">
      <c r="A1772" s="1"/>
      <c r="B1772" s="1"/>
      <c r="C1772" s="69" t="s">
        <v>5</v>
      </c>
      <c r="D1772" s="70" t="s">
        <v>38</v>
      </c>
      <c r="E1772" s="71" t="s">
        <v>39</v>
      </c>
      <c r="F1772" s="70"/>
      <c r="G1772" s="70" t="s">
        <v>639</v>
      </c>
      <c r="H1772" s="72" t="s">
        <v>640</v>
      </c>
      <c r="I1772" s="73" t="s">
        <v>215</v>
      </c>
      <c r="J1772" s="74"/>
      <c r="K1772" s="74"/>
      <c r="L1772" s="74"/>
      <c r="M1772" s="122">
        <v>150</v>
      </c>
    </row>
    <row r="1773" spans="1:13">
      <c r="A1773" s="1"/>
      <c r="B1773" s="1"/>
      <c r="C1773" s="69" t="s">
        <v>5</v>
      </c>
      <c r="D1773" s="70" t="s">
        <v>38</v>
      </c>
      <c r="E1773" s="71" t="s">
        <v>39</v>
      </c>
      <c r="F1773" s="70"/>
      <c r="G1773" s="70" t="s">
        <v>639</v>
      </c>
      <c r="H1773" s="72" t="s">
        <v>640</v>
      </c>
      <c r="I1773" s="72" t="s">
        <v>216</v>
      </c>
      <c r="J1773" s="74">
        <v>0</v>
      </c>
      <c r="K1773" s="74">
        <v>0</v>
      </c>
      <c r="L1773" s="74">
        <v>2005680</v>
      </c>
      <c r="M1773" s="121">
        <v>22073730</v>
      </c>
    </row>
    <row r="1774" spans="1:13">
      <c r="A1774" s="1"/>
      <c r="B1774" s="1"/>
      <c r="C1774" s="69" t="s">
        <v>5</v>
      </c>
      <c r="D1774" s="70" t="s">
        <v>38</v>
      </c>
      <c r="E1774" s="71" t="s">
        <v>39</v>
      </c>
      <c r="F1774" s="70"/>
      <c r="G1774" s="70" t="s">
        <v>639</v>
      </c>
      <c r="H1774" s="72" t="s">
        <v>640</v>
      </c>
      <c r="I1774" s="72" t="s">
        <v>217</v>
      </c>
      <c r="J1774" s="74">
        <v>0</v>
      </c>
      <c r="K1774" s="74">
        <v>0</v>
      </c>
      <c r="L1774" s="74">
        <v>2005680</v>
      </c>
      <c r="M1774" s="123">
        <f>+M1773/M1772</f>
        <v>147158.20000000001</v>
      </c>
    </row>
    <row r="1775" spans="1:13" ht="24">
      <c r="A1775" s="1"/>
      <c r="B1775" s="1"/>
      <c r="C1775" s="69"/>
      <c r="D1775" s="70"/>
      <c r="E1775" s="71"/>
      <c r="F1775" s="70"/>
      <c r="G1775" s="70"/>
      <c r="H1775" s="83" t="s">
        <v>218</v>
      </c>
      <c r="I1775" s="84"/>
      <c r="J1775" s="85"/>
      <c r="K1775" s="85">
        <v>0</v>
      </c>
      <c r="L1775" s="85">
        <v>2005680</v>
      </c>
      <c r="M1775" s="86">
        <f>M1774-L1774</f>
        <v>-1858521.8</v>
      </c>
    </row>
    <row r="1776" spans="1:13" ht="24">
      <c r="A1776" s="1"/>
      <c r="B1776" s="1"/>
      <c r="C1776" s="69" t="s">
        <v>5</v>
      </c>
      <c r="D1776" s="70" t="s">
        <v>38</v>
      </c>
      <c r="E1776" s="71" t="s">
        <v>39</v>
      </c>
      <c r="F1776" s="70"/>
      <c r="G1776" s="70" t="s">
        <v>641</v>
      </c>
      <c r="H1776" s="72" t="s">
        <v>642</v>
      </c>
      <c r="I1776" s="73" t="s">
        <v>207</v>
      </c>
      <c r="J1776" s="74"/>
      <c r="K1776" s="74"/>
      <c r="L1776" s="74"/>
      <c r="M1776" s="122">
        <v>200</v>
      </c>
    </row>
    <row r="1777" spans="1:13" ht="24">
      <c r="A1777" s="1"/>
      <c r="B1777" s="1"/>
      <c r="C1777" s="69" t="s">
        <v>5</v>
      </c>
      <c r="D1777" s="70" t="s">
        <v>38</v>
      </c>
      <c r="E1777" s="71" t="s">
        <v>39</v>
      </c>
      <c r="F1777" s="70"/>
      <c r="G1777" s="70" t="s">
        <v>641</v>
      </c>
      <c r="H1777" s="72" t="s">
        <v>642</v>
      </c>
      <c r="I1777" s="72" t="s">
        <v>208</v>
      </c>
      <c r="J1777" s="74">
        <v>0</v>
      </c>
      <c r="K1777" s="74">
        <v>0</v>
      </c>
      <c r="L1777" s="74">
        <v>0</v>
      </c>
      <c r="M1777" s="121">
        <v>20000000</v>
      </c>
    </row>
    <row r="1778" spans="1:13" ht="24">
      <c r="A1778" s="1"/>
      <c r="B1778" s="1"/>
      <c r="C1778" s="69" t="s">
        <v>5</v>
      </c>
      <c r="D1778" s="70" t="s">
        <v>38</v>
      </c>
      <c r="E1778" s="71" t="s">
        <v>39</v>
      </c>
      <c r="F1778" s="70"/>
      <c r="G1778" s="70" t="s">
        <v>641</v>
      </c>
      <c r="H1778" s="72" t="s">
        <v>642</v>
      </c>
      <c r="I1778" s="72" t="s">
        <v>209</v>
      </c>
      <c r="J1778" s="74">
        <v>0</v>
      </c>
      <c r="K1778" s="74">
        <v>0</v>
      </c>
      <c r="L1778" s="74">
        <v>0</v>
      </c>
      <c r="M1778" s="123">
        <f>+M1777/M1776</f>
        <v>100000</v>
      </c>
    </row>
    <row r="1779" spans="1:13" ht="24">
      <c r="A1779" s="1"/>
      <c r="B1779" s="1"/>
      <c r="C1779" s="69"/>
      <c r="D1779" s="70"/>
      <c r="E1779" s="71"/>
      <c r="F1779" s="70"/>
      <c r="G1779" s="70"/>
      <c r="H1779" s="78" t="s">
        <v>210</v>
      </c>
      <c r="I1779" s="79"/>
      <c r="J1779" s="80"/>
      <c r="K1779" s="80">
        <v>0</v>
      </c>
      <c r="L1779" s="80">
        <v>0</v>
      </c>
      <c r="M1779" s="86">
        <f>M1778-L1778</f>
        <v>100000</v>
      </c>
    </row>
    <row r="1780" spans="1:13" ht="24">
      <c r="A1780" s="1"/>
      <c r="B1780" s="1"/>
      <c r="C1780" s="69" t="s">
        <v>5</v>
      </c>
      <c r="D1780" s="70" t="s">
        <v>38</v>
      </c>
      <c r="E1780" s="71" t="s">
        <v>39</v>
      </c>
      <c r="F1780" s="70"/>
      <c r="G1780" s="70" t="s">
        <v>641</v>
      </c>
      <c r="H1780" s="72" t="s">
        <v>642</v>
      </c>
      <c r="I1780" s="73" t="s">
        <v>211</v>
      </c>
      <c r="J1780" s="74"/>
      <c r="K1780" s="74"/>
      <c r="L1780" s="74"/>
      <c r="M1780" s="122">
        <v>200</v>
      </c>
    </row>
    <row r="1781" spans="1:13" ht="24">
      <c r="A1781" s="1"/>
      <c r="B1781" s="1"/>
      <c r="C1781" s="69" t="s">
        <v>5</v>
      </c>
      <c r="D1781" s="70" t="s">
        <v>38</v>
      </c>
      <c r="E1781" s="71" t="s">
        <v>39</v>
      </c>
      <c r="F1781" s="70"/>
      <c r="G1781" s="70" t="s">
        <v>641</v>
      </c>
      <c r="H1781" s="72" t="s">
        <v>642</v>
      </c>
      <c r="I1781" s="72" t="s">
        <v>212</v>
      </c>
      <c r="J1781" s="74">
        <v>0</v>
      </c>
      <c r="K1781" s="74">
        <v>0</v>
      </c>
      <c r="L1781" s="74">
        <v>0</v>
      </c>
      <c r="M1781" s="121">
        <v>25000000</v>
      </c>
    </row>
    <row r="1782" spans="1:13" ht="24">
      <c r="A1782" s="1"/>
      <c r="B1782" s="1"/>
      <c r="C1782" s="69" t="s">
        <v>5</v>
      </c>
      <c r="D1782" s="70" t="s">
        <v>38</v>
      </c>
      <c r="E1782" s="71" t="s">
        <v>39</v>
      </c>
      <c r="F1782" s="70"/>
      <c r="G1782" s="70" t="s">
        <v>641</v>
      </c>
      <c r="H1782" s="72" t="s">
        <v>642</v>
      </c>
      <c r="I1782" s="72" t="s">
        <v>213</v>
      </c>
      <c r="J1782" s="74">
        <v>0</v>
      </c>
      <c r="K1782" s="74">
        <v>0</v>
      </c>
      <c r="L1782" s="74">
        <v>0</v>
      </c>
      <c r="M1782" s="123">
        <f>+M1781/M1780</f>
        <v>125000</v>
      </c>
    </row>
    <row r="1783" spans="1:13" ht="24">
      <c r="A1783" s="1"/>
      <c r="B1783" s="1"/>
      <c r="C1783" s="69"/>
      <c r="D1783" s="70"/>
      <c r="E1783" s="71"/>
      <c r="F1783" s="70"/>
      <c r="G1783" s="70"/>
      <c r="H1783" s="78" t="s">
        <v>214</v>
      </c>
      <c r="I1783" s="79"/>
      <c r="J1783" s="80"/>
      <c r="K1783" s="80">
        <v>0</v>
      </c>
      <c r="L1783" s="80">
        <v>0</v>
      </c>
      <c r="M1783" s="86">
        <f>M1782-L1782</f>
        <v>125000</v>
      </c>
    </row>
    <row r="1784" spans="1:13" ht="24">
      <c r="A1784" s="1"/>
      <c r="B1784" s="1"/>
      <c r="C1784" s="69" t="s">
        <v>5</v>
      </c>
      <c r="D1784" s="70" t="s">
        <v>38</v>
      </c>
      <c r="E1784" s="71" t="s">
        <v>39</v>
      </c>
      <c r="F1784" s="70"/>
      <c r="G1784" s="70" t="s">
        <v>641</v>
      </c>
      <c r="H1784" s="72" t="s">
        <v>642</v>
      </c>
      <c r="I1784" s="73" t="s">
        <v>215</v>
      </c>
      <c r="J1784" s="74"/>
      <c r="K1784" s="74"/>
      <c r="L1784" s="74"/>
      <c r="M1784" s="122">
        <v>200</v>
      </c>
    </row>
    <row r="1785" spans="1:13" ht="24">
      <c r="A1785" s="1"/>
      <c r="B1785" s="1"/>
      <c r="C1785" s="69" t="s">
        <v>5</v>
      </c>
      <c r="D1785" s="70" t="s">
        <v>38</v>
      </c>
      <c r="E1785" s="71" t="s">
        <v>39</v>
      </c>
      <c r="F1785" s="70"/>
      <c r="G1785" s="70" t="s">
        <v>641</v>
      </c>
      <c r="H1785" s="72" t="s">
        <v>642</v>
      </c>
      <c r="I1785" s="72" t="s">
        <v>216</v>
      </c>
      <c r="J1785" s="74">
        <v>0</v>
      </c>
      <c r="K1785" s="74">
        <v>0</v>
      </c>
      <c r="L1785" s="74">
        <v>0</v>
      </c>
      <c r="M1785" s="121">
        <v>25000000</v>
      </c>
    </row>
    <row r="1786" spans="1:13" ht="24">
      <c r="A1786" s="1"/>
      <c r="B1786" s="1"/>
      <c r="C1786" s="69" t="s">
        <v>5</v>
      </c>
      <c r="D1786" s="70" t="s">
        <v>38</v>
      </c>
      <c r="E1786" s="71" t="s">
        <v>39</v>
      </c>
      <c r="F1786" s="70"/>
      <c r="G1786" s="70" t="s">
        <v>641</v>
      </c>
      <c r="H1786" s="72" t="s">
        <v>642</v>
      </c>
      <c r="I1786" s="72" t="s">
        <v>217</v>
      </c>
      <c r="J1786" s="74">
        <v>0</v>
      </c>
      <c r="K1786" s="74">
        <v>0</v>
      </c>
      <c r="L1786" s="74">
        <v>0</v>
      </c>
      <c r="M1786" s="123">
        <f>+M1785/M1784</f>
        <v>125000</v>
      </c>
    </row>
    <row r="1787" spans="1:13" ht="24">
      <c r="A1787" s="1"/>
      <c r="B1787" s="1"/>
      <c r="C1787" s="69"/>
      <c r="D1787" s="70"/>
      <c r="E1787" s="71"/>
      <c r="F1787" s="70"/>
      <c r="G1787" s="70"/>
      <c r="H1787" s="83" t="s">
        <v>218</v>
      </c>
      <c r="I1787" s="84"/>
      <c r="J1787" s="85"/>
      <c r="K1787" s="85">
        <v>0</v>
      </c>
      <c r="L1787" s="85">
        <v>0</v>
      </c>
      <c r="M1787" s="86">
        <f>M1786-L1786</f>
        <v>125000</v>
      </c>
    </row>
    <row r="1788" spans="1:13" ht="24">
      <c r="A1788" s="1"/>
      <c r="B1788" s="1"/>
      <c r="C1788" s="69" t="s">
        <v>5</v>
      </c>
      <c r="D1788" s="70" t="s">
        <v>38</v>
      </c>
      <c r="E1788" s="71" t="s">
        <v>39</v>
      </c>
      <c r="F1788" s="70"/>
      <c r="G1788" s="70" t="s">
        <v>643</v>
      </c>
      <c r="H1788" s="72" t="s">
        <v>644</v>
      </c>
      <c r="I1788" s="73" t="s">
        <v>207</v>
      </c>
      <c r="J1788" s="74"/>
      <c r="K1788" s="74"/>
      <c r="L1788" s="74"/>
      <c r="M1788" s="122">
        <v>100</v>
      </c>
    </row>
    <row r="1789" spans="1:13" ht="24">
      <c r="A1789" s="1"/>
      <c r="B1789" s="1"/>
      <c r="C1789" s="69" t="s">
        <v>5</v>
      </c>
      <c r="D1789" s="70" t="s">
        <v>38</v>
      </c>
      <c r="E1789" s="71" t="s">
        <v>39</v>
      </c>
      <c r="F1789" s="70"/>
      <c r="G1789" s="70" t="s">
        <v>643</v>
      </c>
      <c r="H1789" s="72" t="s">
        <v>644</v>
      </c>
      <c r="I1789" s="72" t="s">
        <v>208</v>
      </c>
      <c r="J1789" s="74">
        <v>0</v>
      </c>
      <c r="K1789" s="74">
        <v>0</v>
      </c>
      <c r="L1789" s="74">
        <v>0</v>
      </c>
      <c r="M1789" s="121">
        <v>10000000</v>
      </c>
    </row>
    <row r="1790" spans="1:13" ht="24">
      <c r="A1790" s="1"/>
      <c r="B1790" s="1"/>
      <c r="C1790" s="69" t="s">
        <v>5</v>
      </c>
      <c r="D1790" s="70" t="s">
        <v>38</v>
      </c>
      <c r="E1790" s="71" t="s">
        <v>39</v>
      </c>
      <c r="F1790" s="70"/>
      <c r="G1790" s="70" t="s">
        <v>643</v>
      </c>
      <c r="H1790" s="72" t="s">
        <v>644</v>
      </c>
      <c r="I1790" s="72" t="s">
        <v>209</v>
      </c>
      <c r="J1790" s="74">
        <v>0</v>
      </c>
      <c r="K1790" s="74">
        <v>0</v>
      </c>
      <c r="L1790" s="74">
        <v>0</v>
      </c>
      <c r="M1790" s="123">
        <f>+M1789/M1788</f>
        <v>100000</v>
      </c>
    </row>
    <row r="1791" spans="1:13" ht="24">
      <c r="A1791" s="1"/>
      <c r="B1791" s="1"/>
      <c r="C1791" s="69"/>
      <c r="D1791" s="70"/>
      <c r="E1791" s="71"/>
      <c r="F1791" s="70"/>
      <c r="G1791" s="70"/>
      <c r="H1791" s="78" t="s">
        <v>210</v>
      </c>
      <c r="I1791" s="79"/>
      <c r="J1791" s="80"/>
      <c r="K1791" s="80">
        <v>0</v>
      </c>
      <c r="L1791" s="80">
        <v>0</v>
      </c>
      <c r="M1791" s="86">
        <f>M1790-L1790</f>
        <v>100000</v>
      </c>
    </row>
    <row r="1792" spans="1:13" ht="24">
      <c r="A1792" s="1"/>
      <c r="B1792" s="1"/>
      <c r="C1792" s="69" t="s">
        <v>5</v>
      </c>
      <c r="D1792" s="70" t="s">
        <v>38</v>
      </c>
      <c r="E1792" s="71" t="s">
        <v>39</v>
      </c>
      <c r="F1792" s="70"/>
      <c r="G1792" s="70" t="s">
        <v>643</v>
      </c>
      <c r="H1792" s="72" t="s">
        <v>644</v>
      </c>
      <c r="I1792" s="73" t="s">
        <v>211</v>
      </c>
      <c r="J1792" s="74"/>
      <c r="K1792" s="74"/>
      <c r="L1792" s="74"/>
      <c r="M1792" s="122">
        <v>100</v>
      </c>
    </row>
    <row r="1793" spans="1:13" ht="24">
      <c r="A1793" s="1"/>
      <c r="B1793" s="1"/>
      <c r="C1793" s="69" t="s">
        <v>5</v>
      </c>
      <c r="D1793" s="70" t="s">
        <v>38</v>
      </c>
      <c r="E1793" s="71" t="s">
        <v>39</v>
      </c>
      <c r="F1793" s="70"/>
      <c r="G1793" s="70" t="s">
        <v>643</v>
      </c>
      <c r="H1793" s="72" t="s">
        <v>644</v>
      </c>
      <c r="I1793" s="72" t="s">
        <v>212</v>
      </c>
      <c r="J1793" s="74">
        <v>0</v>
      </c>
      <c r="K1793" s="74">
        <v>0</v>
      </c>
      <c r="L1793" s="74">
        <v>0</v>
      </c>
      <c r="M1793" s="121">
        <v>15000000</v>
      </c>
    </row>
    <row r="1794" spans="1:13" ht="24">
      <c r="A1794" s="1"/>
      <c r="B1794" s="1"/>
      <c r="C1794" s="69" t="s">
        <v>5</v>
      </c>
      <c r="D1794" s="70" t="s">
        <v>38</v>
      </c>
      <c r="E1794" s="71" t="s">
        <v>39</v>
      </c>
      <c r="F1794" s="70"/>
      <c r="G1794" s="70" t="s">
        <v>643</v>
      </c>
      <c r="H1794" s="72" t="s">
        <v>644</v>
      </c>
      <c r="I1794" s="72" t="s">
        <v>213</v>
      </c>
      <c r="J1794" s="74">
        <v>0</v>
      </c>
      <c r="K1794" s="74">
        <v>0</v>
      </c>
      <c r="L1794" s="74">
        <v>0</v>
      </c>
      <c r="M1794" s="123">
        <f>+M1793/M1792</f>
        <v>150000</v>
      </c>
    </row>
    <row r="1795" spans="1:13" ht="24">
      <c r="A1795" s="1"/>
      <c r="B1795" s="1"/>
      <c r="C1795" s="69"/>
      <c r="D1795" s="70"/>
      <c r="E1795" s="71"/>
      <c r="F1795" s="70"/>
      <c r="G1795" s="70"/>
      <c r="H1795" s="78" t="s">
        <v>214</v>
      </c>
      <c r="I1795" s="79"/>
      <c r="J1795" s="80"/>
      <c r="K1795" s="80">
        <v>0</v>
      </c>
      <c r="L1795" s="80">
        <v>0</v>
      </c>
      <c r="M1795" s="86">
        <f>M1794-L1794</f>
        <v>150000</v>
      </c>
    </row>
    <row r="1796" spans="1:13" ht="24">
      <c r="A1796" s="1"/>
      <c r="B1796" s="1"/>
      <c r="C1796" s="69" t="s">
        <v>5</v>
      </c>
      <c r="D1796" s="70" t="s">
        <v>38</v>
      </c>
      <c r="E1796" s="71" t="s">
        <v>39</v>
      </c>
      <c r="F1796" s="70"/>
      <c r="G1796" s="70" t="s">
        <v>643</v>
      </c>
      <c r="H1796" s="72" t="s">
        <v>644</v>
      </c>
      <c r="I1796" s="73" t="s">
        <v>215</v>
      </c>
      <c r="J1796" s="74"/>
      <c r="K1796" s="74"/>
      <c r="L1796" s="74"/>
      <c r="M1796" s="122">
        <v>100</v>
      </c>
    </row>
    <row r="1797" spans="1:13" ht="24">
      <c r="A1797" s="1"/>
      <c r="B1797" s="1"/>
      <c r="C1797" s="69" t="s">
        <v>5</v>
      </c>
      <c r="D1797" s="70" t="s">
        <v>38</v>
      </c>
      <c r="E1797" s="71" t="s">
        <v>39</v>
      </c>
      <c r="F1797" s="70"/>
      <c r="G1797" s="70" t="s">
        <v>643</v>
      </c>
      <c r="H1797" s="72" t="s">
        <v>644</v>
      </c>
      <c r="I1797" s="72" t="s">
        <v>216</v>
      </c>
      <c r="J1797" s="74">
        <v>0</v>
      </c>
      <c r="K1797" s="74">
        <v>0</v>
      </c>
      <c r="L1797" s="74">
        <v>0</v>
      </c>
      <c r="M1797" s="121">
        <v>15000000</v>
      </c>
    </row>
    <row r="1798" spans="1:13" ht="24">
      <c r="A1798" s="1"/>
      <c r="B1798" s="1"/>
      <c r="C1798" s="69" t="s">
        <v>5</v>
      </c>
      <c r="D1798" s="70" t="s">
        <v>38</v>
      </c>
      <c r="E1798" s="71" t="s">
        <v>39</v>
      </c>
      <c r="F1798" s="70"/>
      <c r="G1798" s="70" t="s">
        <v>643</v>
      </c>
      <c r="H1798" s="72" t="s">
        <v>644</v>
      </c>
      <c r="I1798" s="72" t="s">
        <v>217</v>
      </c>
      <c r="J1798" s="74">
        <v>0</v>
      </c>
      <c r="K1798" s="74">
        <v>0</v>
      </c>
      <c r="L1798" s="74">
        <v>0</v>
      </c>
      <c r="M1798" s="123">
        <f>+M1797/M1796</f>
        <v>150000</v>
      </c>
    </row>
    <row r="1799" spans="1:13" ht="24">
      <c r="A1799" s="1"/>
      <c r="B1799" s="1"/>
      <c r="C1799" s="69"/>
      <c r="D1799" s="70"/>
      <c r="E1799" s="71"/>
      <c r="F1799" s="70"/>
      <c r="G1799" s="70"/>
      <c r="H1799" s="83" t="s">
        <v>218</v>
      </c>
      <c r="I1799" s="84"/>
      <c r="J1799" s="85"/>
      <c r="K1799" s="85">
        <v>0</v>
      </c>
      <c r="L1799" s="85">
        <v>0</v>
      </c>
      <c r="M1799" s="86">
        <f>M1798-L1798</f>
        <v>150000</v>
      </c>
    </row>
    <row r="1800" spans="1:13" ht="24">
      <c r="A1800" s="1"/>
      <c r="B1800" s="1"/>
      <c r="C1800" s="69" t="s">
        <v>5</v>
      </c>
      <c r="D1800" s="70" t="s">
        <v>38</v>
      </c>
      <c r="E1800" s="71" t="s">
        <v>39</v>
      </c>
      <c r="F1800" s="70"/>
      <c r="G1800" s="70" t="s">
        <v>645</v>
      </c>
      <c r="H1800" s="72" t="s">
        <v>646</v>
      </c>
      <c r="I1800" s="73" t="s">
        <v>207</v>
      </c>
      <c r="J1800" s="74"/>
      <c r="K1800" s="74"/>
      <c r="L1800" s="74"/>
      <c r="M1800" s="122">
        <v>200</v>
      </c>
    </row>
    <row r="1801" spans="1:13" ht="24">
      <c r="A1801" s="1"/>
      <c r="B1801" s="1"/>
      <c r="C1801" s="69" t="s">
        <v>5</v>
      </c>
      <c r="D1801" s="70" t="s">
        <v>38</v>
      </c>
      <c r="E1801" s="71" t="s">
        <v>39</v>
      </c>
      <c r="F1801" s="70"/>
      <c r="G1801" s="70" t="s">
        <v>645</v>
      </c>
      <c r="H1801" s="72" t="s">
        <v>646</v>
      </c>
      <c r="I1801" s="72" t="s">
        <v>208</v>
      </c>
      <c r="J1801" s="74">
        <v>0</v>
      </c>
      <c r="K1801" s="74">
        <v>0</v>
      </c>
      <c r="L1801" s="74">
        <v>0</v>
      </c>
      <c r="M1801" s="121">
        <v>19000000</v>
      </c>
    </row>
    <row r="1802" spans="1:13" ht="24">
      <c r="A1802" s="1"/>
      <c r="B1802" s="1"/>
      <c r="C1802" s="69" t="s">
        <v>5</v>
      </c>
      <c r="D1802" s="70" t="s">
        <v>38</v>
      </c>
      <c r="E1802" s="71" t="s">
        <v>39</v>
      </c>
      <c r="F1802" s="70"/>
      <c r="G1802" s="70" t="s">
        <v>645</v>
      </c>
      <c r="H1802" s="72" t="s">
        <v>646</v>
      </c>
      <c r="I1802" s="72" t="s">
        <v>209</v>
      </c>
      <c r="J1802" s="74">
        <v>0</v>
      </c>
      <c r="K1802" s="74">
        <v>0</v>
      </c>
      <c r="L1802" s="74">
        <v>0</v>
      </c>
      <c r="M1802" s="123">
        <f>+M1801/M1800</f>
        <v>95000</v>
      </c>
    </row>
    <row r="1803" spans="1:13" ht="24">
      <c r="A1803" s="1"/>
      <c r="B1803" s="1"/>
      <c r="C1803" s="69"/>
      <c r="D1803" s="70"/>
      <c r="E1803" s="71"/>
      <c r="F1803" s="70"/>
      <c r="G1803" s="70"/>
      <c r="H1803" s="78" t="s">
        <v>210</v>
      </c>
      <c r="I1803" s="79"/>
      <c r="J1803" s="80"/>
      <c r="K1803" s="80">
        <v>0</v>
      </c>
      <c r="L1803" s="80">
        <v>0</v>
      </c>
      <c r="M1803" s="86">
        <f>M1802-L1802</f>
        <v>95000</v>
      </c>
    </row>
    <row r="1804" spans="1:13" ht="24">
      <c r="A1804" s="1"/>
      <c r="B1804" s="1"/>
      <c r="C1804" s="69" t="s">
        <v>5</v>
      </c>
      <c r="D1804" s="70" t="s">
        <v>38</v>
      </c>
      <c r="E1804" s="71" t="s">
        <v>39</v>
      </c>
      <c r="F1804" s="70"/>
      <c r="G1804" s="70" t="s">
        <v>645</v>
      </c>
      <c r="H1804" s="72" t="s">
        <v>646</v>
      </c>
      <c r="I1804" s="73" t="s">
        <v>211</v>
      </c>
      <c r="J1804" s="74"/>
      <c r="K1804" s="74"/>
      <c r="L1804" s="74"/>
      <c r="M1804" s="122">
        <v>200</v>
      </c>
    </row>
    <row r="1805" spans="1:13" ht="24">
      <c r="A1805" s="1"/>
      <c r="B1805" s="1"/>
      <c r="C1805" s="69" t="s">
        <v>5</v>
      </c>
      <c r="D1805" s="70" t="s">
        <v>38</v>
      </c>
      <c r="E1805" s="71" t="s">
        <v>39</v>
      </c>
      <c r="F1805" s="70"/>
      <c r="G1805" s="70" t="s">
        <v>645</v>
      </c>
      <c r="H1805" s="72" t="s">
        <v>646</v>
      </c>
      <c r="I1805" s="72" t="s">
        <v>212</v>
      </c>
      <c r="J1805" s="74">
        <v>0</v>
      </c>
      <c r="K1805" s="74">
        <v>0</v>
      </c>
      <c r="L1805" s="74">
        <v>15000000</v>
      </c>
      <c r="M1805" s="121">
        <v>41685293</v>
      </c>
    </row>
    <row r="1806" spans="1:13" ht="24">
      <c r="A1806" s="1"/>
      <c r="B1806" s="1"/>
      <c r="C1806" s="69" t="s">
        <v>5</v>
      </c>
      <c r="D1806" s="70" t="s">
        <v>38</v>
      </c>
      <c r="E1806" s="71" t="s">
        <v>39</v>
      </c>
      <c r="F1806" s="70"/>
      <c r="G1806" s="70" t="s">
        <v>645</v>
      </c>
      <c r="H1806" s="72" t="s">
        <v>646</v>
      </c>
      <c r="I1806" s="72" t="s">
        <v>213</v>
      </c>
      <c r="J1806" s="74">
        <v>0</v>
      </c>
      <c r="K1806" s="74">
        <v>0</v>
      </c>
      <c r="L1806" s="74">
        <v>15000000</v>
      </c>
      <c r="M1806" s="123">
        <f>+M1805/M1804</f>
        <v>208426.465</v>
      </c>
    </row>
    <row r="1807" spans="1:13" ht="24">
      <c r="A1807" s="1"/>
      <c r="B1807" s="1"/>
      <c r="C1807" s="69"/>
      <c r="D1807" s="70"/>
      <c r="E1807" s="71"/>
      <c r="F1807" s="70"/>
      <c r="G1807" s="70"/>
      <c r="H1807" s="78" t="s">
        <v>214</v>
      </c>
      <c r="I1807" s="79"/>
      <c r="J1807" s="80"/>
      <c r="K1807" s="80">
        <v>0</v>
      </c>
      <c r="L1807" s="80">
        <v>15000000</v>
      </c>
      <c r="M1807" s="86">
        <f>M1806-L1806</f>
        <v>-14791573.535</v>
      </c>
    </row>
    <row r="1808" spans="1:13" ht="24">
      <c r="A1808" s="1"/>
      <c r="B1808" s="1"/>
      <c r="C1808" s="69" t="s">
        <v>5</v>
      </c>
      <c r="D1808" s="70" t="s">
        <v>38</v>
      </c>
      <c r="E1808" s="71" t="s">
        <v>39</v>
      </c>
      <c r="F1808" s="70"/>
      <c r="G1808" s="70" t="s">
        <v>645</v>
      </c>
      <c r="H1808" s="72" t="s">
        <v>646</v>
      </c>
      <c r="I1808" s="73" t="s">
        <v>215</v>
      </c>
      <c r="J1808" s="74"/>
      <c r="K1808" s="74"/>
      <c r="L1808" s="74"/>
      <c r="M1808" s="122">
        <v>200</v>
      </c>
    </row>
    <row r="1809" spans="1:13" ht="24">
      <c r="A1809" s="1"/>
      <c r="B1809" s="1"/>
      <c r="C1809" s="69" t="s">
        <v>5</v>
      </c>
      <c r="D1809" s="70" t="s">
        <v>38</v>
      </c>
      <c r="E1809" s="71" t="s">
        <v>39</v>
      </c>
      <c r="F1809" s="70"/>
      <c r="G1809" s="70" t="s">
        <v>645</v>
      </c>
      <c r="H1809" s="72" t="s">
        <v>646</v>
      </c>
      <c r="I1809" s="72" t="s">
        <v>216</v>
      </c>
      <c r="J1809" s="74">
        <v>0</v>
      </c>
      <c r="K1809" s="74">
        <v>0</v>
      </c>
      <c r="L1809" s="74">
        <v>15000000</v>
      </c>
      <c r="M1809" s="121">
        <v>41685293</v>
      </c>
    </row>
    <row r="1810" spans="1:13" ht="24">
      <c r="A1810" s="1"/>
      <c r="B1810" s="1"/>
      <c r="C1810" s="69" t="s">
        <v>5</v>
      </c>
      <c r="D1810" s="70" t="s">
        <v>38</v>
      </c>
      <c r="E1810" s="71" t="s">
        <v>39</v>
      </c>
      <c r="F1810" s="70"/>
      <c r="G1810" s="70" t="s">
        <v>645</v>
      </c>
      <c r="H1810" s="72" t="s">
        <v>646</v>
      </c>
      <c r="I1810" s="72" t="s">
        <v>217</v>
      </c>
      <c r="J1810" s="74">
        <v>0</v>
      </c>
      <c r="K1810" s="74">
        <v>0</v>
      </c>
      <c r="L1810" s="74">
        <v>15000000</v>
      </c>
      <c r="M1810" s="123">
        <f>+M1809/M1808</f>
        <v>208426.465</v>
      </c>
    </row>
    <row r="1811" spans="1:13" ht="24">
      <c r="A1811" s="1"/>
      <c r="B1811" s="1"/>
      <c r="C1811" s="69"/>
      <c r="D1811" s="70"/>
      <c r="E1811" s="71"/>
      <c r="F1811" s="70"/>
      <c r="G1811" s="70"/>
      <c r="H1811" s="83" t="s">
        <v>218</v>
      </c>
      <c r="I1811" s="84"/>
      <c r="J1811" s="85"/>
      <c r="K1811" s="85">
        <v>0</v>
      </c>
      <c r="L1811" s="85">
        <v>15000000</v>
      </c>
      <c r="M1811" s="86">
        <f>M1810-L1810</f>
        <v>-14791573.535</v>
      </c>
    </row>
    <row r="1812" spans="1:13" ht="36">
      <c r="A1812" s="1"/>
      <c r="B1812" s="1"/>
      <c r="C1812" s="69" t="s">
        <v>5</v>
      </c>
      <c r="D1812" s="70" t="s">
        <v>38</v>
      </c>
      <c r="E1812" s="71" t="s">
        <v>39</v>
      </c>
      <c r="F1812" s="70"/>
      <c r="G1812" s="70" t="s">
        <v>647</v>
      </c>
      <c r="H1812" s="72" t="s">
        <v>787</v>
      </c>
      <c r="I1812" s="73" t="s">
        <v>207</v>
      </c>
      <c r="J1812" s="74"/>
      <c r="K1812" s="74"/>
      <c r="L1812" s="74"/>
      <c r="M1812" s="122">
        <v>60</v>
      </c>
    </row>
    <row r="1813" spans="1:13" ht="36">
      <c r="A1813" s="1"/>
      <c r="B1813" s="1"/>
      <c r="C1813" s="69" t="s">
        <v>5</v>
      </c>
      <c r="D1813" s="70" t="s">
        <v>38</v>
      </c>
      <c r="E1813" s="71" t="s">
        <v>39</v>
      </c>
      <c r="F1813" s="70"/>
      <c r="G1813" s="70" t="s">
        <v>647</v>
      </c>
      <c r="H1813" s="72" t="s">
        <v>787</v>
      </c>
      <c r="I1813" s="72" t="s">
        <v>208</v>
      </c>
      <c r="J1813" s="74">
        <v>0</v>
      </c>
      <c r="K1813" s="74">
        <v>0</v>
      </c>
      <c r="L1813" s="74">
        <v>0</v>
      </c>
      <c r="M1813" s="121">
        <v>8000000</v>
      </c>
    </row>
    <row r="1814" spans="1:13" ht="36">
      <c r="A1814" s="1"/>
      <c r="B1814" s="1"/>
      <c r="C1814" s="69" t="s">
        <v>5</v>
      </c>
      <c r="D1814" s="70" t="s">
        <v>38</v>
      </c>
      <c r="E1814" s="71" t="s">
        <v>39</v>
      </c>
      <c r="F1814" s="70"/>
      <c r="G1814" s="70" t="s">
        <v>647</v>
      </c>
      <c r="H1814" s="72" t="s">
        <v>787</v>
      </c>
      <c r="I1814" s="72" t="s">
        <v>209</v>
      </c>
      <c r="J1814" s="74">
        <v>0</v>
      </c>
      <c r="K1814" s="74">
        <v>0</v>
      </c>
      <c r="L1814" s="74">
        <v>0</v>
      </c>
      <c r="M1814" s="123">
        <f>+M1813/M1812</f>
        <v>133333.33333333334</v>
      </c>
    </row>
    <row r="1815" spans="1:13" ht="24">
      <c r="A1815" s="1"/>
      <c r="B1815" s="1"/>
      <c r="C1815" s="69"/>
      <c r="D1815" s="70"/>
      <c r="E1815" s="71"/>
      <c r="F1815" s="70"/>
      <c r="G1815" s="70"/>
      <c r="H1815" s="78" t="s">
        <v>210</v>
      </c>
      <c r="I1815" s="79"/>
      <c r="J1815" s="80"/>
      <c r="K1815" s="80">
        <v>0</v>
      </c>
      <c r="L1815" s="80">
        <v>0</v>
      </c>
      <c r="M1815" s="86">
        <f>M1814-L1814</f>
        <v>133333.33333333334</v>
      </c>
    </row>
    <row r="1816" spans="1:13" ht="36">
      <c r="A1816" s="1"/>
      <c r="B1816" s="1"/>
      <c r="C1816" s="69" t="s">
        <v>5</v>
      </c>
      <c r="D1816" s="70" t="s">
        <v>38</v>
      </c>
      <c r="E1816" s="71" t="s">
        <v>39</v>
      </c>
      <c r="F1816" s="70"/>
      <c r="G1816" s="70" t="s">
        <v>647</v>
      </c>
      <c r="H1816" s="72" t="s">
        <v>787</v>
      </c>
      <c r="I1816" s="73" t="s">
        <v>211</v>
      </c>
      <c r="J1816" s="74"/>
      <c r="K1816" s="74"/>
      <c r="L1816" s="74"/>
      <c r="M1816" s="122">
        <v>60</v>
      </c>
    </row>
    <row r="1817" spans="1:13" ht="36">
      <c r="A1817" s="1"/>
      <c r="B1817" s="1"/>
      <c r="C1817" s="69" t="s">
        <v>5</v>
      </c>
      <c r="D1817" s="70" t="s">
        <v>38</v>
      </c>
      <c r="E1817" s="71" t="s">
        <v>39</v>
      </c>
      <c r="F1817" s="70"/>
      <c r="G1817" s="70" t="s">
        <v>647</v>
      </c>
      <c r="H1817" s="72" t="s">
        <v>787</v>
      </c>
      <c r="I1817" s="72" t="s">
        <v>212</v>
      </c>
      <c r="J1817" s="74">
        <v>0</v>
      </c>
      <c r="K1817" s="74">
        <v>0</v>
      </c>
      <c r="L1817" s="74">
        <v>8000000</v>
      </c>
      <c r="M1817" s="121">
        <v>8000000</v>
      </c>
    </row>
    <row r="1818" spans="1:13" ht="36">
      <c r="A1818" s="1"/>
      <c r="B1818" s="1"/>
      <c r="C1818" s="69" t="s">
        <v>5</v>
      </c>
      <c r="D1818" s="70" t="s">
        <v>38</v>
      </c>
      <c r="E1818" s="71" t="s">
        <v>39</v>
      </c>
      <c r="F1818" s="70"/>
      <c r="G1818" s="70" t="s">
        <v>647</v>
      </c>
      <c r="H1818" s="72" t="s">
        <v>787</v>
      </c>
      <c r="I1818" s="72" t="s">
        <v>213</v>
      </c>
      <c r="J1818" s="74">
        <v>0</v>
      </c>
      <c r="K1818" s="74">
        <v>0</v>
      </c>
      <c r="L1818" s="74">
        <v>8000000</v>
      </c>
      <c r="M1818" s="123">
        <f>+M1817/M1816</f>
        <v>133333.33333333334</v>
      </c>
    </row>
    <row r="1819" spans="1:13" ht="24">
      <c r="A1819" s="1"/>
      <c r="B1819" s="1"/>
      <c r="C1819" s="69"/>
      <c r="D1819" s="70"/>
      <c r="E1819" s="71"/>
      <c r="F1819" s="70"/>
      <c r="G1819" s="70"/>
      <c r="H1819" s="78" t="s">
        <v>214</v>
      </c>
      <c r="I1819" s="79"/>
      <c r="J1819" s="80"/>
      <c r="K1819" s="80">
        <v>0</v>
      </c>
      <c r="L1819" s="80">
        <v>8000000</v>
      </c>
      <c r="M1819" s="86">
        <f>M1818-L1818</f>
        <v>-7866666.666666667</v>
      </c>
    </row>
    <row r="1820" spans="1:13" ht="36">
      <c r="A1820" s="1"/>
      <c r="B1820" s="1"/>
      <c r="C1820" s="69" t="s">
        <v>5</v>
      </c>
      <c r="D1820" s="70" t="s">
        <v>38</v>
      </c>
      <c r="E1820" s="71" t="s">
        <v>39</v>
      </c>
      <c r="F1820" s="70"/>
      <c r="G1820" s="70" t="s">
        <v>647</v>
      </c>
      <c r="H1820" s="72" t="s">
        <v>787</v>
      </c>
      <c r="I1820" s="73" t="s">
        <v>215</v>
      </c>
      <c r="J1820" s="74"/>
      <c r="K1820" s="74"/>
      <c r="L1820" s="74"/>
      <c r="M1820" s="77">
        <v>60</v>
      </c>
    </row>
    <row r="1821" spans="1:13" ht="36">
      <c r="A1821" s="1"/>
      <c r="B1821" s="1"/>
      <c r="C1821" s="69" t="s">
        <v>5</v>
      </c>
      <c r="D1821" s="70" t="s">
        <v>38</v>
      </c>
      <c r="E1821" s="71" t="s">
        <v>39</v>
      </c>
      <c r="F1821" s="70"/>
      <c r="G1821" s="70" t="s">
        <v>647</v>
      </c>
      <c r="H1821" s="72" t="s">
        <v>787</v>
      </c>
      <c r="I1821" s="72" t="s">
        <v>216</v>
      </c>
      <c r="J1821" s="74">
        <v>0</v>
      </c>
      <c r="K1821" s="74">
        <v>0</v>
      </c>
      <c r="L1821" s="74">
        <v>7305543</v>
      </c>
      <c r="M1821" s="77">
        <v>8000000</v>
      </c>
    </row>
    <row r="1822" spans="1:13" ht="36">
      <c r="A1822" s="1"/>
      <c r="B1822" s="1"/>
      <c r="C1822" s="69" t="s">
        <v>5</v>
      </c>
      <c r="D1822" s="70" t="s">
        <v>38</v>
      </c>
      <c r="E1822" s="71" t="s">
        <v>39</v>
      </c>
      <c r="F1822" s="70"/>
      <c r="G1822" s="70" t="s">
        <v>647</v>
      </c>
      <c r="H1822" s="72" t="s">
        <v>787</v>
      </c>
      <c r="I1822" s="72" t="s">
        <v>217</v>
      </c>
      <c r="J1822" s="74">
        <v>0</v>
      </c>
      <c r="K1822" s="74">
        <v>0</v>
      </c>
      <c r="L1822" s="74">
        <v>7305543</v>
      </c>
      <c r="M1822" s="77">
        <f>+M1821/M1820</f>
        <v>133333.33333333334</v>
      </c>
    </row>
    <row r="1823" spans="1:13" ht="24">
      <c r="A1823" s="1"/>
      <c r="B1823" s="1"/>
      <c r="C1823" s="69"/>
      <c r="D1823" s="70"/>
      <c r="E1823" s="71"/>
      <c r="F1823" s="70"/>
      <c r="G1823" s="70"/>
      <c r="H1823" s="83" t="s">
        <v>218</v>
      </c>
      <c r="I1823" s="84"/>
      <c r="J1823" s="85"/>
      <c r="K1823" s="85">
        <v>0</v>
      </c>
      <c r="L1823" s="85">
        <v>7305543</v>
      </c>
      <c r="M1823" s="86">
        <f>M1822-L1822</f>
        <v>-7172209.666666667</v>
      </c>
    </row>
    <row r="1824" spans="1:13" ht="24">
      <c r="A1824" s="1"/>
      <c r="B1824" s="1"/>
      <c r="C1824" s="69" t="s">
        <v>5</v>
      </c>
      <c r="D1824" s="70" t="s">
        <v>38</v>
      </c>
      <c r="E1824" s="71" t="s">
        <v>39</v>
      </c>
      <c r="F1824" s="70"/>
      <c r="G1824" s="70" t="s">
        <v>649</v>
      </c>
      <c r="H1824" s="72" t="s">
        <v>650</v>
      </c>
      <c r="I1824" s="73" t="s">
        <v>207</v>
      </c>
      <c r="J1824" s="74"/>
      <c r="K1824" s="74"/>
      <c r="L1824" s="74"/>
      <c r="M1824" s="122">
        <v>30</v>
      </c>
    </row>
    <row r="1825" spans="1:13" ht="24">
      <c r="A1825" s="1"/>
      <c r="B1825" s="1"/>
      <c r="C1825" s="69" t="s">
        <v>5</v>
      </c>
      <c r="D1825" s="70" t="s">
        <v>38</v>
      </c>
      <c r="E1825" s="71" t="s">
        <v>39</v>
      </c>
      <c r="F1825" s="70"/>
      <c r="G1825" s="70" t="s">
        <v>649</v>
      </c>
      <c r="H1825" s="72" t="s">
        <v>650</v>
      </c>
      <c r="I1825" s="72" t="s">
        <v>208</v>
      </c>
      <c r="J1825" s="74">
        <v>0</v>
      </c>
      <c r="K1825" s="74">
        <v>0</v>
      </c>
      <c r="L1825" s="74">
        <v>0</v>
      </c>
      <c r="M1825" s="121">
        <v>5358297</v>
      </c>
    </row>
    <row r="1826" spans="1:13" ht="24">
      <c r="A1826" s="1"/>
      <c r="B1826" s="1"/>
      <c r="C1826" s="69" t="s">
        <v>5</v>
      </c>
      <c r="D1826" s="70" t="s">
        <v>38</v>
      </c>
      <c r="E1826" s="71" t="s">
        <v>39</v>
      </c>
      <c r="F1826" s="70"/>
      <c r="G1826" s="70" t="s">
        <v>649</v>
      </c>
      <c r="H1826" s="72" t="s">
        <v>650</v>
      </c>
      <c r="I1826" s="72" t="s">
        <v>209</v>
      </c>
      <c r="J1826" s="74">
        <v>0</v>
      </c>
      <c r="K1826" s="74">
        <v>0</v>
      </c>
      <c r="L1826" s="74">
        <v>0</v>
      </c>
      <c r="M1826" s="123">
        <f>+M1825/M1824</f>
        <v>178609.9</v>
      </c>
    </row>
    <row r="1827" spans="1:13" ht="24">
      <c r="A1827" s="1"/>
      <c r="B1827" s="1"/>
      <c r="C1827" s="69"/>
      <c r="D1827" s="70"/>
      <c r="E1827" s="71"/>
      <c r="F1827" s="70"/>
      <c r="G1827" s="70"/>
      <c r="H1827" s="78" t="s">
        <v>210</v>
      </c>
      <c r="I1827" s="79"/>
      <c r="J1827" s="80"/>
      <c r="K1827" s="80">
        <v>0</v>
      </c>
      <c r="L1827" s="80">
        <v>0</v>
      </c>
      <c r="M1827" s="86">
        <f>M1826-L1826</f>
        <v>178609.9</v>
      </c>
    </row>
    <row r="1828" spans="1:13" ht="24">
      <c r="A1828" s="1"/>
      <c r="B1828" s="1"/>
      <c r="C1828" s="69" t="s">
        <v>5</v>
      </c>
      <c r="D1828" s="70" t="s">
        <v>38</v>
      </c>
      <c r="E1828" s="71" t="s">
        <v>39</v>
      </c>
      <c r="F1828" s="70"/>
      <c r="G1828" s="70" t="s">
        <v>649</v>
      </c>
      <c r="H1828" s="72" t="s">
        <v>650</v>
      </c>
      <c r="I1828" s="73" t="s">
        <v>211</v>
      </c>
      <c r="J1828" s="74"/>
      <c r="K1828" s="74"/>
      <c r="L1828" s="74"/>
      <c r="M1828" s="122">
        <v>30</v>
      </c>
    </row>
    <row r="1829" spans="1:13" ht="24">
      <c r="A1829" s="1"/>
      <c r="B1829" s="1"/>
      <c r="C1829" s="69" t="s">
        <v>5</v>
      </c>
      <c r="D1829" s="70" t="s">
        <v>38</v>
      </c>
      <c r="E1829" s="71" t="s">
        <v>39</v>
      </c>
      <c r="F1829" s="70"/>
      <c r="G1829" s="70" t="s">
        <v>649</v>
      </c>
      <c r="H1829" s="72" t="s">
        <v>650</v>
      </c>
      <c r="I1829" s="72" t="s">
        <v>212</v>
      </c>
      <c r="J1829" s="74">
        <v>0</v>
      </c>
      <c r="K1829" s="74">
        <v>0</v>
      </c>
      <c r="L1829" s="74">
        <v>0</v>
      </c>
      <c r="M1829" s="121">
        <v>5358297</v>
      </c>
    </row>
    <row r="1830" spans="1:13" ht="24">
      <c r="A1830" s="1"/>
      <c r="B1830" s="1"/>
      <c r="C1830" s="69" t="s">
        <v>5</v>
      </c>
      <c r="D1830" s="70" t="s">
        <v>38</v>
      </c>
      <c r="E1830" s="71" t="s">
        <v>39</v>
      </c>
      <c r="F1830" s="70"/>
      <c r="G1830" s="70" t="s">
        <v>649</v>
      </c>
      <c r="H1830" s="72" t="s">
        <v>650</v>
      </c>
      <c r="I1830" s="72" t="s">
        <v>213</v>
      </c>
      <c r="J1830" s="74">
        <v>0</v>
      </c>
      <c r="K1830" s="74">
        <v>0</v>
      </c>
      <c r="L1830" s="74">
        <v>0</v>
      </c>
      <c r="M1830" s="123">
        <f>+M1829/M1828</f>
        <v>178609.9</v>
      </c>
    </row>
    <row r="1831" spans="1:13" ht="24">
      <c r="A1831" s="1"/>
      <c r="B1831" s="1"/>
      <c r="C1831" s="69"/>
      <c r="D1831" s="70"/>
      <c r="E1831" s="71"/>
      <c r="F1831" s="70"/>
      <c r="G1831" s="70"/>
      <c r="H1831" s="78" t="s">
        <v>214</v>
      </c>
      <c r="I1831" s="79"/>
      <c r="J1831" s="80"/>
      <c r="K1831" s="80">
        <v>0</v>
      </c>
      <c r="L1831" s="80">
        <v>0</v>
      </c>
      <c r="M1831" s="86">
        <f>M1830-L1830</f>
        <v>178609.9</v>
      </c>
    </row>
    <row r="1832" spans="1:13" ht="24">
      <c r="A1832" s="1"/>
      <c r="B1832" s="1"/>
      <c r="C1832" s="69" t="s">
        <v>5</v>
      </c>
      <c r="D1832" s="70" t="s">
        <v>38</v>
      </c>
      <c r="E1832" s="71" t="s">
        <v>39</v>
      </c>
      <c r="F1832" s="70"/>
      <c r="G1832" s="70" t="s">
        <v>649</v>
      </c>
      <c r="H1832" s="72" t="s">
        <v>650</v>
      </c>
      <c r="I1832" s="73" t="s">
        <v>215</v>
      </c>
      <c r="J1832" s="74"/>
      <c r="K1832" s="74"/>
      <c r="L1832" s="74"/>
      <c r="M1832" s="122">
        <v>30</v>
      </c>
    </row>
    <row r="1833" spans="1:13" ht="24">
      <c r="A1833" s="1"/>
      <c r="B1833" s="1"/>
      <c r="C1833" s="69" t="s">
        <v>5</v>
      </c>
      <c r="D1833" s="70" t="s">
        <v>38</v>
      </c>
      <c r="E1833" s="71" t="s">
        <v>39</v>
      </c>
      <c r="F1833" s="70"/>
      <c r="G1833" s="70" t="s">
        <v>649</v>
      </c>
      <c r="H1833" s="72" t="s">
        <v>650</v>
      </c>
      <c r="I1833" s="72" t="s">
        <v>216</v>
      </c>
      <c r="J1833" s="74">
        <v>0</v>
      </c>
      <c r="K1833" s="74">
        <v>0</v>
      </c>
      <c r="L1833" s="74">
        <v>0</v>
      </c>
      <c r="M1833" s="121">
        <v>5205602.4000000004</v>
      </c>
    </row>
    <row r="1834" spans="1:13" ht="24">
      <c r="A1834" s="1"/>
      <c r="B1834" s="1"/>
      <c r="C1834" s="69" t="s">
        <v>5</v>
      </c>
      <c r="D1834" s="70" t="s">
        <v>38</v>
      </c>
      <c r="E1834" s="71" t="s">
        <v>39</v>
      </c>
      <c r="F1834" s="70"/>
      <c r="G1834" s="70" t="s">
        <v>649</v>
      </c>
      <c r="H1834" s="72" t="s">
        <v>650</v>
      </c>
      <c r="I1834" s="72" t="s">
        <v>217</v>
      </c>
      <c r="J1834" s="74">
        <v>0</v>
      </c>
      <c r="K1834" s="74">
        <v>0</v>
      </c>
      <c r="L1834" s="74">
        <v>0</v>
      </c>
      <c r="M1834" s="123">
        <f>+M1833/M1832</f>
        <v>173520.08000000002</v>
      </c>
    </row>
    <row r="1835" spans="1:13" ht="24">
      <c r="A1835" s="1"/>
      <c r="B1835" s="1"/>
      <c r="C1835" s="69"/>
      <c r="D1835" s="70"/>
      <c r="E1835" s="71"/>
      <c r="F1835" s="70"/>
      <c r="G1835" s="70"/>
      <c r="H1835" s="83" t="s">
        <v>218</v>
      </c>
      <c r="I1835" s="84"/>
      <c r="J1835" s="85"/>
      <c r="K1835" s="85">
        <v>0</v>
      </c>
      <c r="L1835" s="85">
        <v>0</v>
      </c>
      <c r="M1835" s="86">
        <f>M1834-L1834</f>
        <v>173520.08000000002</v>
      </c>
    </row>
    <row r="1836" spans="1:13" ht="24">
      <c r="A1836" s="1"/>
      <c r="B1836" s="1"/>
      <c r="C1836" s="69" t="s">
        <v>5</v>
      </c>
      <c r="D1836" s="70" t="s">
        <v>38</v>
      </c>
      <c r="E1836" s="71" t="s">
        <v>39</v>
      </c>
      <c r="F1836" s="70"/>
      <c r="G1836" s="70" t="s">
        <v>651</v>
      </c>
      <c r="H1836" s="72" t="s">
        <v>652</v>
      </c>
      <c r="I1836" s="73" t="s">
        <v>207</v>
      </c>
      <c r="J1836" s="74"/>
      <c r="K1836" s="74"/>
      <c r="L1836" s="74"/>
      <c r="M1836" s="122">
        <v>180</v>
      </c>
    </row>
    <row r="1837" spans="1:13" ht="24">
      <c r="A1837" s="1"/>
      <c r="B1837" s="1"/>
      <c r="C1837" s="69" t="s">
        <v>5</v>
      </c>
      <c r="D1837" s="70" t="s">
        <v>38</v>
      </c>
      <c r="E1837" s="71" t="s">
        <v>39</v>
      </c>
      <c r="F1837" s="70"/>
      <c r="G1837" s="70" t="s">
        <v>651</v>
      </c>
      <c r="H1837" s="72" t="s">
        <v>652</v>
      </c>
      <c r="I1837" s="72" t="s">
        <v>208</v>
      </c>
      <c r="J1837" s="74">
        <v>0</v>
      </c>
      <c r="K1837" s="74">
        <v>0</v>
      </c>
      <c r="L1837" s="74">
        <v>0</v>
      </c>
      <c r="M1837" s="121">
        <v>1267225</v>
      </c>
    </row>
    <row r="1838" spans="1:13" ht="24">
      <c r="A1838" s="1"/>
      <c r="B1838" s="1"/>
      <c r="C1838" s="69" t="s">
        <v>5</v>
      </c>
      <c r="D1838" s="70" t="s">
        <v>38</v>
      </c>
      <c r="E1838" s="71" t="s">
        <v>39</v>
      </c>
      <c r="F1838" s="70"/>
      <c r="G1838" s="70" t="s">
        <v>651</v>
      </c>
      <c r="H1838" s="72" t="s">
        <v>652</v>
      </c>
      <c r="I1838" s="72" t="s">
        <v>209</v>
      </c>
      <c r="J1838" s="74">
        <v>0</v>
      </c>
      <c r="K1838" s="74">
        <v>0</v>
      </c>
      <c r="L1838" s="74">
        <v>0</v>
      </c>
      <c r="M1838" s="123">
        <f>+M1837/M1836</f>
        <v>7040.1388888888887</v>
      </c>
    </row>
    <row r="1839" spans="1:13" ht="24">
      <c r="A1839" s="1"/>
      <c r="B1839" s="1"/>
      <c r="C1839" s="69"/>
      <c r="D1839" s="70"/>
      <c r="E1839" s="71"/>
      <c r="F1839" s="70"/>
      <c r="G1839" s="70"/>
      <c r="H1839" s="78" t="s">
        <v>210</v>
      </c>
      <c r="I1839" s="79"/>
      <c r="J1839" s="80"/>
      <c r="K1839" s="80">
        <v>0</v>
      </c>
      <c r="L1839" s="80">
        <v>0</v>
      </c>
      <c r="M1839" s="86">
        <f>M1838-L1838</f>
        <v>7040.1388888888887</v>
      </c>
    </row>
    <row r="1840" spans="1:13" ht="24">
      <c r="A1840" s="1"/>
      <c r="B1840" s="1"/>
      <c r="C1840" s="69" t="s">
        <v>5</v>
      </c>
      <c r="D1840" s="70" t="s">
        <v>38</v>
      </c>
      <c r="E1840" s="71" t="s">
        <v>39</v>
      </c>
      <c r="F1840" s="70"/>
      <c r="G1840" s="70" t="s">
        <v>651</v>
      </c>
      <c r="H1840" s="72" t="s">
        <v>652</v>
      </c>
      <c r="I1840" s="73" t="s">
        <v>211</v>
      </c>
      <c r="J1840" s="74"/>
      <c r="K1840" s="74"/>
      <c r="L1840" s="74"/>
      <c r="M1840" s="122">
        <v>180</v>
      </c>
    </row>
    <row r="1841" spans="1:13" ht="24">
      <c r="A1841" s="1"/>
      <c r="B1841" s="1"/>
      <c r="C1841" s="69" t="s">
        <v>5</v>
      </c>
      <c r="D1841" s="70" t="s">
        <v>38</v>
      </c>
      <c r="E1841" s="71" t="s">
        <v>39</v>
      </c>
      <c r="F1841" s="70"/>
      <c r="G1841" s="70" t="s">
        <v>651</v>
      </c>
      <c r="H1841" s="72" t="s">
        <v>652</v>
      </c>
      <c r="I1841" s="72" t="s">
        <v>212</v>
      </c>
      <c r="J1841" s="74">
        <v>0</v>
      </c>
      <c r="K1841" s="74">
        <v>0</v>
      </c>
      <c r="L1841" s="74">
        <v>10262968</v>
      </c>
      <c r="M1841" s="121">
        <v>1267225</v>
      </c>
    </row>
    <row r="1842" spans="1:13" ht="24">
      <c r="A1842" s="1"/>
      <c r="B1842" s="1"/>
      <c r="C1842" s="69" t="s">
        <v>5</v>
      </c>
      <c r="D1842" s="70" t="s">
        <v>38</v>
      </c>
      <c r="E1842" s="71" t="s">
        <v>39</v>
      </c>
      <c r="F1842" s="70"/>
      <c r="G1842" s="70" t="s">
        <v>651</v>
      </c>
      <c r="H1842" s="72" t="s">
        <v>652</v>
      </c>
      <c r="I1842" s="72" t="s">
        <v>213</v>
      </c>
      <c r="J1842" s="74">
        <v>0</v>
      </c>
      <c r="K1842" s="74">
        <v>0</v>
      </c>
      <c r="L1842" s="74">
        <v>10262968</v>
      </c>
      <c r="M1842" s="123">
        <f>+M1841/M1840</f>
        <v>7040.1388888888887</v>
      </c>
    </row>
    <row r="1843" spans="1:13" ht="24">
      <c r="A1843" s="1"/>
      <c r="B1843" s="1"/>
      <c r="C1843" s="69"/>
      <c r="D1843" s="70"/>
      <c r="E1843" s="71"/>
      <c r="F1843" s="70"/>
      <c r="G1843" s="70"/>
      <c r="H1843" s="78" t="s">
        <v>214</v>
      </c>
      <c r="I1843" s="79"/>
      <c r="J1843" s="80"/>
      <c r="K1843" s="80">
        <v>0</v>
      </c>
      <c r="L1843" s="80">
        <v>10262968</v>
      </c>
      <c r="M1843" s="86">
        <f>M1842-L1842</f>
        <v>-10255927.861111112</v>
      </c>
    </row>
    <row r="1844" spans="1:13" ht="24">
      <c r="A1844" s="1"/>
      <c r="B1844" s="1"/>
      <c r="C1844" s="69" t="s">
        <v>5</v>
      </c>
      <c r="D1844" s="70" t="s">
        <v>38</v>
      </c>
      <c r="E1844" s="71" t="s">
        <v>39</v>
      </c>
      <c r="F1844" s="70"/>
      <c r="G1844" s="70" t="s">
        <v>651</v>
      </c>
      <c r="H1844" s="72" t="s">
        <v>652</v>
      </c>
      <c r="I1844" s="73" t="s">
        <v>215</v>
      </c>
      <c r="J1844" s="74"/>
      <c r="K1844" s="74"/>
      <c r="L1844" s="74"/>
      <c r="M1844" s="77">
        <v>180</v>
      </c>
    </row>
    <row r="1845" spans="1:13" ht="24">
      <c r="A1845" s="1"/>
      <c r="B1845" s="1"/>
      <c r="C1845" s="69" t="s">
        <v>5</v>
      </c>
      <c r="D1845" s="70" t="s">
        <v>38</v>
      </c>
      <c r="E1845" s="71" t="s">
        <v>39</v>
      </c>
      <c r="F1845" s="70"/>
      <c r="G1845" s="70" t="s">
        <v>651</v>
      </c>
      <c r="H1845" s="72" t="s">
        <v>652</v>
      </c>
      <c r="I1845" s="72" t="s">
        <v>216</v>
      </c>
      <c r="J1845" s="74">
        <v>0</v>
      </c>
      <c r="K1845" s="74">
        <v>0</v>
      </c>
      <c r="L1845" s="74">
        <v>8738400</v>
      </c>
      <c r="M1845" s="77">
        <v>951960</v>
      </c>
    </row>
    <row r="1846" spans="1:13" ht="24">
      <c r="A1846" s="1"/>
      <c r="B1846" s="1"/>
      <c r="C1846" s="69" t="s">
        <v>5</v>
      </c>
      <c r="D1846" s="70" t="s">
        <v>38</v>
      </c>
      <c r="E1846" s="71" t="s">
        <v>39</v>
      </c>
      <c r="F1846" s="70"/>
      <c r="G1846" s="70" t="s">
        <v>651</v>
      </c>
      <c r="H1846" s="72" t="s">
        <v>652</v>
      </c>
      <c r="I1846" s="72" t="s">
        <v>217</v>
      </c>
      <c r="J1846" s="74">
        <v>0</v>
      </c>
      <c r="K1846" s="74">
        <v>0</v>
      </c>
      <c r="L1846" s="74">
        <v>8738400</v>
      </c>
      <c r="M1846" s="77">
        <f>+M1845/M1844</f>
        <v>5288.666666666667</v>
      </c>
    </row>
    <row r="1847" spans="1:13" ht="24">
      <c r="A1847" s="1"/>
      <c r="B1847" s="1"/>
      <c r="C1847" s="69"/>
      <c r="D1847" s="70"/>
      <c r="E1847" s="71"/>
      <c r="F1847" s="70"/>
      <c r="G1847" s="70"/>
      <c r="H1847" s="83" t="s">
        <v>218</v>
      </c>
      <c r="I1847" s="84"/>
      <c r="J1847" s="85"/>
      <c r="K1847" s="85">
        <v>0</v>
      </c>
      <c r="L1847" s="85">
        <v>8738400</v>
      </c>
      <c r="M1847" s="86">
        <f>M1846-L1846</f>
        <v>-8733111.333333334</v>
      </c>
    </row>
    <row r="1848" spans="1:13" ht="24">
      <c r="A1848" s="1"/>
      <c r="B1848" s="1"/>
      <c r="C1848" s="69" t="s">
        <v>5</v>
      </c>
      <c r="D1848" s="70" t="s">
        <v>38</v>
      </c>
      <c r="E1848" s="71" t="s">
        <v>39</v>
      </c>
      <c r="F1848" s="70"/>
      <c r="G1848" s="70" t="s">
        <v>653</v>
      </c>
      <c r="H1848" s="72" t="s">
        <v>654</v>
      </c>
      <c r="I1848" s="73" t="s">
        <v>207</v>
      </c>
      <c r="J1848" s="74"/>
      <c r="K1848" s="74"/>
      <c r="L1848" s="74"/>
      <c r="M1848" s="122">
        <v>100</v>
      </c>
    </row>
    <row r="1849" spans="1:13" ht="24">
      <c r="A1849" s="1"/>
      <c r="B1849" s="1"/>
      <c r="C1849" s="69" t="s">
        <v>5</v>
      </c>
      <c r="D1849" s="70" t="s">
        <v>38</v>
      </c>
      <c r="E1849" s="71" t="s">
        <v>39</v>
      </c>
      <c r="F1849" s="70"/>
      <c r="G1849" s="70" t="s">
        <v>653</v>
      </c>
      <c r="H1849" s="72" t="s">
        <v>654</v>
      </c>
      <c r="I1849" s="72" t="s">
        <v>208</v>
      </c>
      <c r="J1849" s="74">
        <v>0</v>
      </c>
      <c r="K1849" s="74">
        <v>0</v>
      </c>
      <c r="L1849" s="74">
        <v>0</v>
      </c>
      <c r="M1849" s="121">
        <v>10000000</v>
      </c>
    </row>
    <row r="1850" spans="1:13" ht="24">
      <c r="A1850" s="1"/>
      <c r="B1850" s="1"/>
      <c r="C1850" s="69" t="s">
        <v>5</v>
      </c>
      <c r="D1850" s="70" t="s">
        <v>38</v>
      </c>
      <c r="E1850" s="71" t="s">
        <v>39</v>
      </c>
      <c r="F1850" s="70"/>
      <c r="G1850" s="70" t="s">
        <v>653</v>
      </c>
      <c r="H1850" s="72" t="s">
        <v>654</v>
      </c>
      <c r="I1850" s="72" t="s">
        <v>209</v>
      </c>
      <c r="J1850" s="74">
        <v>0</v>
      </c>
      <c r="K1850" s="74">
        <v>0</v>
      </c>
      <c r="L1850" s="74">
        <v>0</v>
      </c>
      <c r="M1850" s="123">
        <f>+M1849/M1848</f>
        <v>100000</v>
      </c>
    </row>
    <row r="1851" spans="1:13" ht="24">
      <c r="A1851" s="1"/>
      <c r="B1851" s="1"/>
      <c r="C1851" s="69"/>
      <c r="D1851" s="70"/>
      <c r="E1851" s="71"/>
      <c r="F1851" s="70"/>
      <c r="G1851" s="70"/>
      <c r="H1851" s="78" t="s">
        <v>210</v>
      </c>
      <c r="I1851" s="79"/>
      <c r="J1851" s="80"/>
      <c r="K1851" s="80">
        <v>0</v>
      </c>
      <c r="L1851" s="80">
        <v>0</v>
      </c>
      <c r="M1851" s="86">
        <f>M1850-L1850</f>
        <v>100000</v>
      </c>
    </row>
    <row r="1852" spans="1:13" ht="24">
      <c r="A1852" s="1"/>
      <c r="B1852" s="1"/>
      <c r="C1852" s="69" t="s">
        <v>5</v>
      </c>
      <c r="D1852" s="70" t="s">
        <v>38</v>
      </c>
      <c r="E1852" s="71" t="s">
        <v>39</v>
      </c>
      <c r="F1852" s="70"/>
      <c r="G1852" s="70" t="s">
        <v>653</v>
      </c>
      <c r="H1852" s="72" t="s">
        <v>654</v>
      </c>
      <c r="I1852" s="73" t="s">
        <v>211</v>
      </c>
      <c r="J1852" s="74"/>
      <c r="K1852" s="74"/>
      <c r="L1852" s="74"/>
      <c r="M1852" s="122">
        <v>100</v>
      </c>
    </row>
    <row r="1853" spans="1:13" ht="24">
      <c r="A1853" s="1"/>
      <c r="B1853" s="1"/>
      <c r="C1853" s="69" t="s">
        <v>5</v>
      </c>
      <c r="D1853" s="70" t="s">
        <v>38</v>
      </c>
      <c r="E1853" s="71" t="s">
        <v>39</v>
      </c>
      <c r="F1853" s="70"/>
      <c r="G1853" s="70" t="s">
        <v>653</v>
      </c>
      <c r="H1853" s="72" t="s">
        <v>654</v>
      </c>
      <c r="I1853" s="72" t="s">
        <v>212</v>
      </c>
      <c r="J1853" s="74">
        <v>0</v>
      </c>
      <c r="K1853" s="74">
        <v>0</v>
      </c>
      <c r="L1853" s="74">
        <v>10000000</v>
      </c>
      <c r="M1853" s="121">
        <v>10000000</v>
      </c>
    </row>
    <row r="1854" spans="1:13" ht="24">
      <c r="A1854" s="1"/>
      <c r="B1854" s="1"/>
      <c r="C1854" s="69" t="s">
        <v>5</v>
      </c>
      <c r="D1854" s="70" t="s">
        <v>38</v>
      </c>
      <c r="E1854" s="71" t="s">
        <v>39</v>
      </c>
      <c r="F1854" s="70"/>
      <c r="G1854" s="70" t="s">
        <v>653</v>
      </c>
      <c r="H1854" s="72" t="s">
        <v>654</v>
      </c>
      <c r="I1854" s="72" t="s">
        <v>213</v>
      </c>
      <c r="J1854" s="74">
        <v>0</v>
      </c>
      <c r="K1854" s="74">
        <v>0</v>
      </c>
      <c r="L1854" s="74">
        <v>10000000</v>
      </c>
      <c r="M1854" s="123">
        <f>+M1853/M1852</f>
        <v>100000</v>
      </c>
    </row>
    <row r="1855" spans="1:13" ht="24">
      <c r="A1855" s="1"/>
      <c r="B1855" s="1"/>
      <c r="C1855" s="69"/>
      <c r="D1855" s="70"/>
      <c r="E1855" s="71"/>
      <c r="F1855" s="70"/>
      <c r="G1855" s="70"/>
      <c r="H1855" s="78" t="s">
        <v>214</v>
      </c>
      <c r="I1855" s="79"/>
      <c r="J1855" s="80"/>
      <c r="K1855" s="80">
        <v>0</v>
      </c>
      <c r="L1855" s="80">
        <v>10000000</v>
      </c>
      <c r="M1855" s="86">
        <f>M1854-L1854</f>
        <v>-9900000</v>
      </c>
    </row>
    <row r="1856" spans="1:13" ht="24">
      <c r="A1856" s="1"/>
      <c r="B1856" s="1"/>
      <c r="C1856" s="69" t="s">
        <v>5</v>
      </c>
      <c r="D1856" s="70" t="s">
        <v>38</v>
      </c>
      <c r="E1856" s="71" t="s">
        <v>39</v>
      </c>
      <c r="F1856" s="70"/>
      <c r="G1856" s="70" t="s">
        <v>653</v>
      </c>
      <c r="H1856" s="72" t="s">
        <v>654</v>
      </c>
      <c r="I1856" s="73" t="s">
        <v>215</v>
      </c>
      <c r="J1856" s="74"/>
      <c r="K1856" s="74"/>
      <c r="L1856" s="74"/>
      <c r="M1856" s="122">
        <v>100</v>
      </c>
    </row>
    <row r="1857" spans="1:13" ht="24">
      <c r="A1857" s="1"/>
      <c r="B1857" s="1"/>
      <c r="C1857" s="69" t="s">
        <v>5</v>
      </c>
      <c r="D1857" s="70" t="s">
        <v>38</v>
      </c>
      <c r="E1857" s="71" t="s">
        <v>39</v>
      </c>
      <c r="F1857" s="70"/>
      <c r="G1857" s="70" t="s">
        <v>653</v>
      </c>
      <c r="H1857" s="72" t="s">
        <v>654</v>
      </c>
      <c r="I1857" s="72" t="s">
        <v>216</v>
      </c>
      <c r="J1857" s="74">
        <v>0</v>
      </c>
      <c r="K1857" s="74">
        <v>0</v>
      </c>
      <c r="L1857" s="74">
        <v>10000000</v>
      </c>
      <c r="M1857" s="121">
        <v>10000000</v>
      </c>
    </row>
    <row r="1858" spans="1:13" ht="24">
      <c r="A1858" s="1"/>
      <c r="B1858" s="1"/>
      <c r="C1858" s="69" t="s">
        <v>5</v>
      </c>
      <c r="D1858" s="70" t="s">
        <v>38</v>
      </c>
      <c r="E1858" s="71" t="s">
        <v>39</v>
      </c>
      <c r="F1858" s="70"/>
      <c r="G1858" s="70" t="s">
        <v>653</v>
      </c>
      <c r="H1858" s="72" t="s">
        <v>654</v>
      </c>
      <c r="I1858" s="72" t="s">
        <v>217</v>
      </c>
      <c r="J1858" s="74">
        <v>0</v>
      </c>
      <c r="K1858" s="74">
        <v>0</v>
      </c>
      <c r="L1858" s="74">
        <v>10000000</v>
      </c>
      <c r="M1858" s="123">
        <f>+M1857/M1856</f>
        <v>100000</v>
      </c>
    </row>
    <row r="1859" spans="1:13" ht="24">
      <c r="A1859" s="1"/>
      <c r="B1859" s="1"/>
      <c r="C1859" s="69"/>
      <c r="D1859" s="70"/>
      <c r="E1859" s="71"/>
      <c r="F1859" s="70"/>
      <c r="G1859" s="70"/>
      <c r="H1859" s="83" t="s">
        <v>218</v>
      </c>
      <c r="I1859" s="84"/>
      <c r="J1859" s="85"/>
      <c r="K1859" s="85">
        <v>0</v>
      </c>
      <c r="L1859" s="85">
        <v>10000000</v>
      </c>
      <c r="M1859" s="86">
        <f>M1858-L1858</f>
        <v>-9900000</v>
      </c>
    </row>
    <row r="1860" spans="1:13" ht="24">
      <c r="A1860" s="1"/>
      <c r="B1860" s="1"/>
      <c r="C1860" s="69" t="s">
        <v>5</v>
      </c>
      <c r="D1860" s="70" t="s">
        <v>38</v>
      </c>
      <c r="E1860" s="71" t="s">
        <v>39</v>
      </c>
      <c r="F1860" s="70"/>
      <c r="G1860" s="70" t="s">
        <v>655</v>
      </c>
      <c r="H1860" s="72" t="s">
        <v>656</v>
      </c>
      <c r="I1860" s="73" t="s">
        <v>207</v>
      </c>
      <c r="J1860" s="74"/>
      <c r="K1860" s="74"/>
      <c r="L1860" s="74"/>
      <c r="M1860" s="122">
        <v>200</v>
      </c>
    </row>
    <row r="1861" spans="1:13" ht="24">
      <c r="A1861" s="1"/>
      <c r="B1861" s="1"/>
      <c r="C1861" s="69" t="s">
        <v>5</v>
      </c>
      <c r="D1861" s="70" t="s">
        <v>38</v>
      </c>
      <c r="E1861" s="71" t="s">
        <v>39</v>
      </c>
      <c r="F1861" s="70"/>
      <c r="G1861" s="70" t="s">
        <v>655</v>
      </c>
      <c r="H1861" s="72" t="s">
        <v>656</v>
      </c>
      <c r="I1861" s="72" t="s">
        <v>208</v>
      </c>
      <c r="J1861" s="74">
        <v>0</v>
      </c>
      <c r="K1861" s="74">
        <v>0</v>
      </c>
      <c r="L1861" s="74">
        <v>0</v>
      </c>
      <c r="M1861" s="121">
        <v>578233</v>
      </c>
    </row>
    <row r="1862" spans="1:13" ht="24">
      <c r="A1862" s="1"/>
      <c r="B1862" s="1"/>
      <c r="C1862" s="69" t="s">
        <v>5</v>
      </c>
      <c r="D1862" s="70" t="s">
        <v>38</v>
      </c>
      <c r="E1862" s="71" t="s">
        <v>39</v>
      </c>
      <c r="F1862" s="70"/>
      <c r="G1862" s="70" t="s">
        <v>655</v>
      </c>
      <c r="H1862" s="72" t="s">
        <v>656</v>
      </c>
      <c r="I1862" s="72" t="s">
        <v>209</v>
      </c>
      <c r="J1862" s="74">
        <v>0</v>
      </c>
      <c r="K1862" s="74">
        <v>0</v>
      </c>
      <c r="L1862" s="74">
        <v>0</v>
      </c>
      <c r="M1862" s="123">
        <f>+M1861/M1860</f>
        <v>2891.165</v>
      </c>
    </row>
    <row r="1863" spans="1:13" ht="24">
      <c r="A1863" s="1"/>
      <c r="B1863" s="1"/>
      <c r="C1863" s="69"/>
      <c r="D1863" s="70"/>
      <c r="E1863" s="71"/>
      <c r="F1863" s="70"/>
      <c r="G1863" s="70"/>
      <c r="H1863" s="78" t="s">
        <v>210</v>
      </c>
      <c r="I1863" s="79"/>
      <c r="J1863" s="80"/>
      <c r="K1863" s="80">
        <v>0</v>
      </c>
      <c r="L1863" s="80">
        <v>0</v>
      </c>
      <c r="M1863" s="86">
        <f>M1862-L1862</f>
        <v>2891.165</v>
      </c>
    </row>
    <row r="1864" spans="1:13" ht="24">
      <c r="A1864" s="1"/>
      <c r="B1864" s="1"/>
      <c r="C1864" s="69" t="s">
        <v>5</v>
      </c>
      <c r="D1864" s="70" t="s">
        <v>38</v>
      </c>
      <c r="E1864" s="71" t="s">
        <v>39</v>
      </c>
      <c r="F1864" s="70"/>
      <c r="G1864" s="70" t="s">
        <v>655</v>
      </c>
      <c r="H1864" s="72" t="s">
        <v>656</v>
      </c>
      <c r="I1864" s="73" t="s">
        <v>211</v>
      </c>
      <c r="J1864" s="74"/>
      <c r="K1864" s="74"/>
      <c r="L1864" s="74"/>
      <c r="M1864" s="122">
        <v>200</v>
      </c>
    </row>
    <row r="1865" spans="1:13" ht="24">
      <c r="A1865" s="1"/>
      <c r="B1865" s="1"/>
      <c r="C1865" s="69" t="s">
        <v>5</v>
      </c>
      <c r="D1865" s="70" t="s">
        <v>38</v>
      </c>
      <c r="E1865" s="71" t="s">
        <v>39</v>
      </c>
      <c r="F1865" s="70"/>
      <c r="G1865" s="70" t="s">
        <v>655</v>
      </c>
      <c r="H1865" s="72" t="s">
        <v>656</v>
      </c>
      <c r="I1865" s="72" t="s">
        <v>212</v>
      </c>
      <c r="J1865" s="74">
        <v>0</v>
      </c>
      <c r="K1865" s="74">
        <v>0</v>
      </c>
      <c r="L1865" s="74">
        <v>20051478</v>
      </c>
      <c r="M1865" s="121">
        <v>578233</v>
      </c>
    </row>
    <row r="1866" spans="1:13" ht="24">
      <c r="A1866" s="1"/>
      <c r="B1866" s="1"/>
      <c r="C1866" s="69" t="s">
        <v>5</v>
      </c>
      <c r="D1866" s="70" t="s">
        <v>38</v>
      </c>
      <c r="E1866" s="71" t="s">
        <v>39</v>
      </c>
      <c r="F1866" s="70"/>
      <c r="G1866" s="70" t="s">
        <v>655</v>
      </c>
      <c r="H1866" s="72" t="s">
        <v>656</v>
      </c>
      <c r="I1866" s="72" t="s">
        <v>213</v>
      </c>
      <c r="J1866" s="74">
        <v>0</v>
      </c>
      <c r="K1866" s="74">
        <v>0</v>
      </c>
      <c r="L1866" s="74">
        <v>20051478</v>
      </c>
      <c r="M1866" s="123">
        <f>+M1865/M1864</f>
        <v>2891.165</v>
      </c>
    </row>
    <row r="1867" spans="1:13" ht="24">
      <c r="A1867" s="1"/>
      <c r="B1867" s="1"/>
      <c r="C1867" s="69"/>
      <c r="D1867" s="70"/>
      <c r="E1867" s="71"/>
      <c r="F1867" s="70"/>
      <c r="G1867" s="70"/>
      <c r="H1867" s="78" t="s">
        <v>214</v>
      </c>
      <c r="I1867" s="79"/>
      <c r="J1867" s="80"/>
      <c r="K1867" s="80">
        <v>0</v>
      </c>
      <c r="L1867" s="80">
        <v>20051478</v>
      </c>
      <c r="M1867" s="86">
        <f>M1866-L1866</f>
        <v>-20048586.835000001</v>
      </c>
    </row>
    <row r="1868" spans="1:13" ht="24">
      <c r="A1868" s="1"/>
      <c r="B1868" s="1"/>
      <c r="C1868" s="69" t="s">
        <v>5</v>
      </c>
      <c r="D1868" s="70" t="s">
        <v>38</v>
      </c>
      <c r="E1868" s="71" t="s">
        <v>39</v>
      </c>
      <c r="F1868" s="70"/>
      <c r="G1868" s="70" t="s">
        <v>655</v>
      </c>
      <c r="H1868" s="72" t="s">
        <v>656</v>
      </c>
      <c r="I1868" s="73" t="s">
        <v>215</v>
      </c>
      <c r="J1868" s="74"/>
      <c r="K1868" s="74"/>
      <c r="L1868" s="74"/>
      <c r="M1868" s="122">
        <v>200</v>
      </c>
    </row>
    <row r="1869" spans="1:13" ht="24">
      <c r="A1869" s="1"/>
      <c r="B1869" s="1"/>
      <c r="C1869" s="69" t="s">
        <v>5</v>
      </c>
      <c r="D1869" s="70" t="s">
        <v>38</v>
      </c>
      <c r="E1869" s="71" t="s">
        <v>39</v>
      </c>
      <c r="F1869" s="70"/>
      <c r="G1869" s="70" t="s">
        <v>655</v>
      </c>
      <c r="H1869" s="72" t="s">
        <v>656</v>
      </c>
      <c r="I1869" s="72" t="s">
        <v>216</v>
      </c>
      <c r="J1869" s="74">
        <v>0</v>
      </c>
      <c r="K1869" s="74">
        <v>0</v>
      </c>
      <c r="L1869" s="74">
        <v>13164678</v>
      </c>
      <c r="M1869" s="121">
        <v>578232</v>
      </c>
    </row>
    <row r="1870" spans="1:13" ht="24">
      <c r="A1870" s="1"/>
      <c r="B1870" s="1"/>
      <c r="C1870" s="69" t="s">
        <v>5</v>
      </c>
      <c r="D1870" s="70" t="s">
        <v>38</v>
      </c>
      <c r="E1870" s="71" t="s">
        <v>39</v>
      </c>
      <c r="F1870" s="70"/>
      <c r="G1870" s="70" t="s">
        <v>655</v>
      </c>
      <c r="H1870" s="72" t="s">
        <v>656</v>
      </c>
      <c r="I1870" s="72" t="s">
        <v>217</v>
      </c>
      <c r="J1870" s="74">
        <v>0</v>
      </c>
      <c r="K1870" s="74">
        <v>0</v>
      </c>
      <c r="L1870" s="74">
        <v>13164678</v>
      </c>
      <c r="M1870" s="123">
        <f>+M1869/M1868</f>
        <v>2891.16</v>
      </c>
    </row>
    <row r="1871" spans="1:13" ht="24">
      <c r="A1871" s="1"/>
      <c r="B1871" s="1"/>
      <c r="C1871" s="69"/>
      <c r="D1871" s="70"/>
      <c r="E1871" s="71"/>
      <c r="F1871" s="70"/>
      <c r="G1871" s="70"/>
      <c r="H1871" s="83" t="s">
        <v>218</v>
      </c>
      <c r="I1871" s="84"/>
      <c r="J1871" s="85"/>
      <c r="K1871" s="85">
        <v>0</v>
      </c>
      <c r="L1871" s="85">
        <v>13164678</v>
      </c>
      <c r="M1871" s="86">
        <f>M1870-L1870</f>
        <v>-13161786.84</v>
      </c>
    </row>
    <row r="1872" spans="1:13" ht="24">
      <c r="A1872" s="1"/>
      <c r="B1872" s="1"/>
      <c r="C1872" s="69" t="s">
        <v>5</v>
      </c>
      <c r="D1872" s="70" t="s">
        <v>38</v>
      </c>
      <c r="E1872" s="71" t="s">
        <v>39</v>
      </c>
      <c r="F1872" s="70"/>
      <c r="G1872" s="70" t="s">
        <v>657</v>
      </c>
      <c r="H1872" s="72" t="s">
        <v>658</v>
      </c>
      <c r="I1872" s="73" t="s">
        <v>207</v>
      </c>
      <c r="J1872" s="74"/>
      <c r="K1872" s="74"/>
      <c r="L1872" s="74"/>
      <c r="M1872" s="122">
        <v>250</v>
      </c>
    </row>
    <row r="1873" spans="1:13" ht="24">
      <c r="A1873" s="1"/>
      <c r="B1873" s="1"/>
      <c r="C1873" s="69" t="s">
        <v>5</v>
      </c>
      <c r="D1873" s="70" t="s">
        <v>38</v>
      </c>
      <c r="E1873" s="71" t="s">
        <v>39</v>
      </c>
      <c r="F1873" s="70"/>
      <c r="G1873" s="70" t="s">
        <v>657</v>
      </c>
      <c r="H1873" s="72" t="s">
        <v>658</v>
      </c>
      <c r="I1873" s="72" t="s">
        <v>208</v>
      </c>
      <c r="J1873" s="74">
        <v>0</v>
      </c>
      <c r="K1873" s="74">
        <v>0</v>
      </c>
      <c r="L1873" s="74">
        <v>0</v>
      </c>
      <c r="M1873" s="121">
        <v>15627598</v>
      </c>
    </row>
    <row r="1874" spans="1:13" ht="24">
      <c r="A1874" s="1"/>
      <c r="B1874" s="1"/>
      <c r="C1874" s="69" t="s">
        <v>5</v>
      </c>
      <c r="D1874" s="70" t="s">
        <v>38</v>
      </c>
      <c r="E1874" s="71" t="s">
        <v>39</v>
      </c>
      <c r="F1874" s="70"/>
      <c r="G1874" s="70" t="s">
        <v>657</v>
      </c>
      <c r="H1874" s="72" t="s">
        <v>658</v>
      </c>
      <c r="I1874" s="72" t="s">
        <v>209</v>
      </c>
      <c r="J1874" s="74">
        <v>0</v>
      </c>
      <c r="K1874" s="74">
        <v>0</v>
      </c>
      <c r="L1874" s="74">
        <v>0</v>
      </c>
      <c r="M1874" s="123">
        <f>+M1873/M1872</f>
        <v>62510.392</v>
      </c>
    </row>
    <row r="1875" spans="1:13" ht="24">
      <c r="A1875" s="1"/>
      <c r="B1875" s="1"/>
      <c r="C1875" s="69"/>
      <c r="D1875" s="70"/>
      <c r="E1875" s="71"/>
      <c r="F1875" s="70"/>
      <c r="G1875" s="70"/>
      <c r="H1875" s="78" t="s">
        <v>210</v>
      </c>
      <c r="I1875" s="79"/>
      <c r="J1875" s="80"/>
      <c r="K1875" s="80">
        <v>0</v>
      </c>
      <c r="L1875" s="80">
        <v>0</v>
      </c>
      <c r="M1875" s="86">
        <f>M1874-L1874</f>
        <v>62510.392</v>
      </c>
    </row>
    <row r="1876" spans="1:13" ht="24">
      <c r="A1876" s="1"/>
      <c r="B1876" s="1"/>
      <c r="C1876" s="69" t="s">
        <v>5</v>
      </c>
      <c r="D1876" s="70" t="s">
        <v>38</v>
      </c>
      <c r="E1876" s="71" t="s">
        <v>39</v>
      </c>
      <c r="F1876" s="70"/>
      <c r="G1876" s="70" t="s">
        <v>657</v>
      </c>
      <c r="H1876" s="72" t="s">
        <v>658</v>
      </c>
      <c r="I1876" s="73" t="s">
        <v>211</v>
      </c>
      <c r="J1876" s="74"/>
      <c r="K1876" s="74"/>
      <c r="L1876" s="74"/>
      <c r="M1876" s="122">
        <v>250</v>
      </c>
    </row>
    <row r="1877" spans="1:13" ht="24">
      <c r="A1877" s="1"/>
      <c r="B1877" s="1"/>
      <c r="C1877" s="69" t="s">
        <v>5</v>
      </c>
      <c r="D1877" s="70" t="s">
        <v>38</v>
      </c>
      <c r="E1877" s="71" t="s">
        <v>39</v>
      </c>
      <c r="F1877" s="70"/>
      <c r="G1877" s="70" t="s">
        <v>657</v>
      </c>
      <c r="H1877" s="72" t="s">
        <v>658</v>
      </c>
      <c r="I1877" s="72" t="s">
        <v>212</v>
      </c>
      <c r="J1877" s="74">
        <v>0</v>
      </c>
      <c r="K1877" s="74">
        <v>0</v>
      </c>
      <c r="L1877" s="74">
        <v>10000000</v>
      </c>
      <c r="M1877" s="121">
        <v>15627598</v>
      </c>
    </row>
    <row r="1878" spans="1:13" ht="24">
      <c r="A1878" s="1"/>
      <c r="B1878" s="1"/>
      <c r="C1878" s="69" t="s">
        <v>5</v>
      </c>
      <c r="D1878" s="70" t="s">
        <v>38</v>
      </c>
      <c r="E1878" s="71" t="s">
        <v>39</v>
      </c>
      <c r="F1878" s="70"/>
      <c r="G1878" s="70" t="s">
        <v>657</v>
      </c>
      <c r="H1878" s="72" t="s">
        <v>658</v>
      </c>
      <c r="I1878" s="72" t="s">
        <v>213</v>
      </c>
      <c r="J1878" s="74">
        <v>0</v>
      </c>
      <c r="K1878" s="74">
        <v>0</v>
      </c>
      <c r="L1878" s="74">
        <v>10000000</v>
      </c>
      <c r="M1878" s="123">
        <f>+M1877/M1876</f>
        <v>62510.392</v>
      </c>
    </row>
    <row r="1879" spans="1:13" ht="24">
      <c r="A1879" s="1"/>
      <c r="B1879" s="1"/>
      <c r="C1879" s="69"/>
      <c r="D1879" s="70"/>
      <c r="E1879" s="71"/>
      <c r="F1879" s="70"/>
      <c r="G1879" s="70"/>
      <c r="H1879" s="78" t="s">
        <v>214</v>
      </c>
      <c r="I1879" s="79"/>
      <c r="J1879" s="80"/>
      <c r="K1879" s="80">
        <v>0</v>
      </c>
      <c r="L1879" s="80">
        <v>10000000</v>
      </c>
      <c r="M1879" s="86">
        <f>M1878-L1878</f>
        <v>-9937489.6079999991</v>
      </c>
    </row>
    <row r="1880" spans="1:13" ht="24">
      <c r="A1880" s="1"/>
      <c r="B1880" s="1"/>
      <c r="C1880" s="69" t="s">
        <v>5</v>
      </c>
      <c r="D1880" s="70" t="s">
        <v>38</v>
      </c>
      <c r="E1880" s="71" t="s">
        <v>39</v>
      </c>
      <c r="F1880" s="70"/>
      <c r="G1880" s="70" t="s">
        <v>657</v>
      </c>
      <c r="H1880" s="72" t="s">
        <v>658</v>
      </c>
      <c r="I1880" s="73" t="s">
        <v>215</v>
      </c>
      <c r="J1880" s="74"/>
      <c r="K1880" s="74"/>
      <c r="L1880" s="74"/>
      <c r="M1880" s="122">
        <v>250</v>
      </c>
    </row>
    <row r="1881" spans="1:13" ht="24">
      <c r="A1881" s="1"/>
      <c r="B1881" s="1"/>
      <c r="C1881" s="69" t="s">
        <v>5</v>
      </c>
      <c r="D1881" s="70" t="s">
        <v>38</v>
      </c>
      <c r="E1881" s="71" t="s">
        <v>39</v>
      </c>
      <c r="F1881" s="70"/>
      <c r="G1881" s="70" t="s">
        <v>657</v>
      </c>
      <c r="H1881" s="72" t="s">
        <v>658</v>
      </c>
      <c r="I1881" s="72" t="s">
        <v>216</v>
      </c>
      <c r="J1881" s="74">
        <v>0</v>
      </c>
      <c r="K1881" s="74">
        <v>0</v>
      </c>
      <c r="L1881" s="74">
        <v>10000000</v>
      </c>
      <c r="M1881" s="121">
        <v>15627593</v>
      </c>
    </row>
    <row r="1882" spans="1:13" ht="24">
      <c r="A1882" s="1"/>
      <c r="B1882" s="1"/>
      <c r="C1882" s="69" t="s">
        <v>5</v>
      </c>
      <c r="D1882" s="70" t="s">
        <v>38</v>
      </c>
      <c r="E1882" s="71" t="s">
        <v>39</v>
      </c>
      <c r="F1882" s="70"/>
      <c r="G1882" s="70" t="s">
        <v>657</v>
      </c>
      <c r="H1882" s="72" t="s">
        <v>658</v>
      </c>
      <c r="I1882" s="72" t="s">
        <v>217</v>
      </c>
      <c r="J1882" s="74">
        <v>0</v>
      </c>
      <c r="K1882" s="74">
        <v>0</v>
      </c>
      <c r="L1882" s="74">
        <v>10000000</v>
      </c>
      <c r="M1882" s="123">
        <f>+M1881/M1880</f>
        <v>62510.372000000003</v>
      </c>
    </row>
    <row r="1883" spans="1:13" ht="24">
      <c r="A1883" s="1"/>
      <c r="B1883" s="1"/>
      <c r="C1883" s="69"/>
      <c r="D1883" s="70"/>
      <c r="E1883" s="71"/>
      <c r="F1883" s="70"/>
      <c r="G1883" s="70"/>
      <c r="H1883" s="83" t="s">
        <v>218</v>
      </c>
      <c r="I1883" s="84"/>
      <c r="J1883" s="85"/>
      <c r="K1883" s="85">
        <v>0</v>
      </c>
      <c r="L1883" s="85">
        <v>10000000</v>
      </c>
      <c r="M1883" s="86">
        <f>M1882-L1882</f>
        <v>-9937489.6280000005</v>
      </c>
    </row>
    <row r="1884" spans="1:13" ht="48">
      <c r="A1884" s="1"/>
      <c r="B1884" s="1"/>
      <c r="C1884" s="69" t="s">
        <v>5</v>
      </c>
      <c r="D1884" s="70" t="s">
        <v>38</v>
      </c>
      <c r="E1884" s="71" t="s">
        <v>39</v>
      </c>
      <c r="F1884" s="70"/>
      <c r="G1884" s="70" t="s">
        <v>659</v>
      </c>
      <c r="H1884" s="72" t="s">
        <v>788</v>
      </c>
      <c r="I1884" s="73" t="s">
        <v>207</v>
      </c>
      <c r="J1884" s="74"/>
      <c r="K1884" s="74"/>
      <c r="L1884" s="74"/>
      <c r="M1884" s="122">
        <v>100</v>
      </c>
    </row>
    <row r="1885" spans="1:13" ht="48">
      <c r="A1885" s="1"/>
      <c r="B1885" s="1"/>
      <c r="C1885" s="69" t="s">
        <v>5</v>
      </c>
      <c r="D1885" s="70" t="s">
        <v>38</v>
      </c>
      <c r="E1885" s="71" t="s">
        <v>39</v>
      </c>
      <c r="F1885" s="70"/>
      <c r="G1885" s="70" t="s">
        <v>659</v>
      </c>
      <c r="H1885" s="72" t="s">
        <v>788</v>
      </c>
      <c r="I1885" s="72" t="s">
        <v>208</v>
      </c>
      <c r="J1885" s="74">
        <v>0</v>
      </c>
      <c r="K1885" s="74">
        <v>0</v>
      </c>
      <c r="L1885" s="74">
        <v>0</v>
      </c>
      <c r="M1885" s="121">
        <v>15314848</v>
      </c>
    </row>
    <row r="1886" spans="1:13" ht="48">
      <c r="A1886" s="1"/>
      <c r="B1886" s="1"/>
      <c r="C1886" s="69" t="s">
        <v>5</v>
      </c>
      <c r="D1886" s="70" t="s">
        <v>38</v>
      </c>
      <c r="E1886" s="71" t="s">
        <v>39</v>
      </c>
      <c r="F1886" s="70"/>
      <c r="G1886" s="70" t="s">
        <v>659</v>
      </c>
      <c r="H1886" s="72" t="s">
        <v>788</v>
      </c>
      <c r="I1886" s="72" t="s">
        <v>209</v>
      </c>
      <c r="J1886" s="74">
        <v>0</v>
      </c>
      <c r="K1886" s="74">
        <v>0</v>
      </c>
      <c r="L1886" s="74">
        <v>0</v>
      </c>
      <c r="M1886" s="123">
        <f>+M1885/M1884</f>
        <v>153148.48000000001</v>
      </c>
    </row>
    <row r="1887" spans="1:13" ht="24">
      <c r="A1887" s="1"/>
      <c r="B1887" s="1"/>
      <c r="C1887" s="69"/>
      <c r="D1887" s="70"/>
      <c r="E1887" s="71"/>
      <c r="F1887" s="70"/>
      <c r="G1887" s="70"/>
      <c r="H1887" s="78" t="s">
        <v>210</v>
      </c>
      <c r="I1887" s="79"/>
      <c r="J1887" s="80"/>
      <c r="K1887" s="80">
        <v>0</v>
      </c>
      <c r="L1887" s="80">
        <v>0</v>
      </c>
      <c r="M1887" s="86">
        <f>M1886-L1886</f>
        <v>153148.48000000001</v>
      </c>
    </row>
    <row r="1888" spans="1:13" ht="48">
      <c r="A1888" s="1"/>
      <c r="B1888" s="1"/>
      <c r="C1888" s="69" t="s">
        <v>5</v>
      </c>
      <c r="D1888" s="70" t="s">
        <v>38</v>
      </c>
      <c r="E1888" s="71" t="s">
        <v>39</v>
      </c>
      <c r="F1888" s="70"/>
      <c r="G1888" s="70" t="s">
        <v>659</v>
      </c>
      <c r="H1888" s="72" t="s">
        <v>788</v>
      </c>
      <c r="I1888" s="73" t="s">
        <v>211</v>
      </c>
      <c r="J1888" s="74"/>
      <c r="K1888" s="74"/>
      <c r="L1888" s="74"/>
      <c r="M1888" s="122">
        <v>100</v>
      </c>
    </row>
    <row r="1889" spans="1:13" ht="48">
      <c r="A1889" s="1"/>
      <c r="B1889" s="1"/>
      <c r="C1889" s="69" t="s">
        <v>5</v>
      </c>
      <c r="D1889" s="70" t="s">
        <v>38</v>
      </c>
      <c r="E1889" s="71" t="s">
        <v>39</v>
      </c>
      <c r="F1889" s="70"/>
      <c r="G1889" s="70" t="s">
        <v>659</v>
      </c>
      <c r="H1889" s="72" t="s">
        <v>788</v>
      </c>
      <c r="I1889" s="72" t="s">
        <v>212</v>
      </c>
      <c r="J1889" s="74">
        <v>0</v>
      </c>
      <c r="K1889" s="74">
        <v>0</v>
      </c>
      <c r="L1889" s="74">
        <v>1047638</v>
      </c>
      <c r="M1889" s="121">
        <v>15314848</v>
      </c>
    </row>
    <row r="1890" spans="1:13" ht="48">
      <c r="A1890" s="1"/>
      <c r="B1890" s="1"/>
      <c r="C1890" s="69" t="s">
        <v>5</v>
      </c>
      <c r="D1890" s="70" t="s">
        <v>38</v>
      </c>
      <c r="E1890" s="71" t="s">
        <v>39</v>
      </c>
      <c r="F1890" s="70"/>
      <c r="G1890" s="70" t="s">
        <v>659</v>
      </c>
      <c r="H1890" s="72" t="s">
        <v>788</v>
      </c>
      <c r="I1890" s="72" t="s">
        <v>213</v>
      </c>
      <c r="J1890" s="74">
        <v>0</v>
      </c>
      <c r="K1890" s="74">
        <v>0</v>
      </c>
      <c r="L1890" s="74">
        <v>1047638</v>
      </c>
      <c r="M1890" s="123">
        <f>+M1889/M1888</f>
        <v>153148.48000000001</v>
      </c>
    </row>
    <row r="1891" spans="1:13" ht="24">
      <c r="A1891" s="1"/>
      <c r="B1891" s="1"/>
      <c r="C1891" s="69"/>
      <c r="D1891" s="70"/>
      <c r="E1891" s="71"/>
      <c r="F1891" s="70"/>
      <c r="G1891" s="70"/>
      <c r="H1891" s="78" t="s">
        <v>214</v>
      </c>
      <c r="I1891" s="79"/>
      <c r="J1891" s="80"/>
      <c r="K1891" s="80">
        <v>0</v>
      </c>
      <c r="L1891" s="80">
        <v>1047638</v>
      </c>
      <c r="M1891" s="86">
        <f>M1890-L1890</f>
        <v>-894489.52</v>
      </c>
    </row>
    <row r="1892" spans="1:13" ht="48">
      <c r="A1892" s="1"/>
      <c r="B1892" s="1"/>
      <c r="C1892" s="69" t="s">
        <v>5</v>
      </c>
      <c r="D1892" s="70" t="s">
        <v>38</v>
      </c>
      <c r="E1892" s="71" t="s">
        <v>39</v>
      </c>
      <c r="F1892" s="70"/>
      <c r="G1892" s="70" t="s">
        <v>659</v>
      </c>
      <c r="H1892" s="72" t="s">
        <v>788</v>
      </c>
      <c r="I1892" s="73" t="s">
        <v>215</v>
      </c>
      <c r="J1892" s="74"/>
      <c r="K1892" s="74"/>
      <c r="L1892" s="74"/>
      <c r="M1892" s="122">
        <v>100</v>
      </c>
    </row>
    <row r="1893" spans="1:13" ht="48">
      <c r="A1893" s="1"/>
      <c r="B1893" s="1"/>
      <c r="C1893" s="69" t="s">
        <v>5</v>
      </c>
      <c r="D1893" s="70" t="s">
        <v>38</v>
      </c>
      <c r="E1893" s="71" t="s">
        <v>39</v>
      </c>
      <c r="F1893" s="70"/>
      <c r="G1893" s="70" t="s">
        <v>659</v>
      </c>
      <c r="H1893" s="72" t="s">
        <v>788</v>
      </c>
      <c r="I1893" s="72" t="s">
        <v>216</v>
      </c>
      <c r="J1893" s="74">
        <v>0</v>
      </c>
      <c r="K1893" s="74">
        <v>0</v>
      </c>
      <c r="L1893" s="74">
        <v>0</v>
      </c>
      <c r="M1893" s="121">
        <v>14626438</v>
      </c>
    </row>
    <row r="1894" spans="1:13" ht="48">
      <c r="A1894" s="1"/>
      <c r="B1894" s="1"/>
      <c r="C1894" s="69" t="s">
        <v>5</v>
      </c>
      <c r="D1894" s="70" t="s">
        <v>38</v>
      </c>
      <c r="E1894" s="71" t="s">
        <v>39</v>
      </c>
      <c r="F1894" s="70"/>
      <c r="G1894" s="70" t="s">
        <v>659</v>
      </c>
      <c r="H1894" s="72" t="s">
        <v>788</v>
      </c>
      <c r="I1894" s="72" t="s">
        <v>217</v>
      </c>
      <c r="J1894" s="74">
        <v>0</v>
      </c>
      <c r="K1894" s="74">
        <v>0</v>
      </c>
      <c r="L1894" s="74">
        <v>0</v>
      </c>
      <c r="M1894" s="123">
        <f>+M1893/M1892</f>
        <v>146264.38</v>
      </c>
    </row>
    <row r="1895" spans="1:13" ht="24">
      <c r="A1895" s="1"/>
      <c r="B1895" s="1"/>
      <c r="C1895" s="69"/>
      <c r="D1895" s="70"/>
      <c r="E1895" s="71"/>
      <c r="F1895" s="70"/>
      <c r="G1895" s="70"/>
      <c r="H1895" s="83" t="s">
        <v>218</v>
      </c>
      <c r="I1895" s="84"/>
      <c r="J1895" s="85"/>
      <c r="K1895" s="85">
        <v>0</v>
      </c>
      <c r="L1895" s="85">
        <v>0</v>
      </c>
      <c r="M1895" s="86">
        <f>M1894-L1894</f>
        <v>146264.38</v>
      </c>
    </row>
    <row r="1896" spans="1:13" ht="24">
      <c r="A1896" s="1"/>
      <c r="B1896" s="1"/>
      <c r="C1896" s="69" t="s">
        <v>5</v>
      </c>
      <c r="D1896" s="70" t="s">
        <v>38</v>
      </c>
      <c r="E1896" s="71" t="s">
        <v>39</v>
      </c>
      <c r="F1896" s="70"/>
      <c r="G1896" s="70" t="s">
        <v>661</v>
      </c>
      <c r="H1896" s="72" t="s">
        <v>662</v>
      </c>
      <c r="I1896" s="73" t="s">
        <v>207</v>
      </c>
      <c r="J1896" s="74"/>
      <c r="K1896" s="74"/>
      <c r="L1896" s="74"/>
      <c r="M1896" s="122">
        <v>200</v>
      </c>
    </row>
    <row r="1897" spans="1:13" ht="24">
      <c r="A1897" s="1"/>
      <c r="B1897" s="1"/>
      <c r="C1897" s="69" t="s">
        <v>5</v>
      </c>
      <c r="D1897" s="70" t="s">
        <v>38</v>
      </c>
      <c r="E1897" s="71" t="s">
        <v>39</v>
      </c>
      <c r="F1897" s="70"/>
      <c r="G1897" s="70" t="s">
        <v>661</v>
      </c>
      <c r="H1897" s="72" t="s">
        <v>662</v>
      </c>
      <c r="I1897" s="72" t="s">
        <v>208</v>
      </c>
      <c r="J1897" s="74">
        <v>0</v>
      </c>
      <c r="K1897" s="74">
        <v>0</v>
      </c>
      <c r="L1897" s="74">
        <v>0</v>
      </c>
      <c r="M1897" s="121">
        <v>12061518</v>
      </c>
    </row>
    <row r="1898" spans="1:13" ht="24">
      <c r="A1898" s="1"/>
      <c r="B1898" s="1"/>
      <c r="C1898" s="69" t="s">
        <v>5</v>
      </c>
      <c r="D1898" s="70" t="s">
        <v>38</v>
      </c>
      <c r="E1898" s="71" t="s">
        <v>39</v>
      </c>
      <c r="F1898" s="70"/>
      <c r="G1898" s="70" t="s">
        <v>661</v>
      </c>
      <c r="H1898" s="72" t="s">
        <v>662</v>
      </c>
      <c r="I1898" s="72" t="s">
        <v>209</v>
      </c>
      <c r="J1898" s="74">
        <v>0</v>
      </c>
      <c r="K1898" s="74">
        <v>0</v>
      </c>
      <c r="L1898" s="74">
        <v>0</v>
      </c>
      <c r="M1898" s="123">
        <f>+M1897/M1896</f>
        <v>60307.59</v>
      </c>
    </row>
    <row r="1899" spans="1:13" ht="24">
      <c r="A1899" s="1"/>
      <c r="B1899" s="1"/>
      <c r="C1899" s="69"/>
      <c r="D1899" s="70"/>
      <c r="E1899" s="71"/>
      <c r="F1899" s="70"/>
      <c r="G1899" s="70"/>
      <c r="H1899" s="78" t="s">
        <v>210</v>
      </c>
      <c r="I1899" s="79"/>
      <c r="J1899" s="80"/>
      <c r="K1899" s="80">
        <v>0</v>
      </c>
      <c r="L1899" s="80">
        <v>0</v>
      </c>
      <c r="M1899" s="86">
        <f>M1898-L1898</f>
        <v>60307.59</v>
      </c>
    </row>
    <row r="1900" spans="1:13" ht="24">
      <c r="A1900" s="1"/>
      <c r="B1900" s="1"/>
      <c r="C1900" s="69" t="s">
        <v>5</v>
      </c>
      <c r="D1900" s="70" t="s">
        <v>38</v>
      </c>
      <c r="E1900" s="71" t="s">
        <v>39</v>
      </c>
      <c r="F1900" s="70"/>
      <c r="G1900" s="70" t="s">
        <v>661</v>
      </c>
      <c r="H1900" s="72" t="s">
        <v>662</v>
      </c>
      <c r="I1900" s="73" t="s">
        <v>211</v>
      </c>
      <c r="J1900" s="74"/>
      <c r="K1900" s="74"/>
      <c r="L1900" s="74"/>
      <c r="M1900" s="122">
        <v>200</v>
      </c>
    </row>
    <row r="1901" spans="1:13" ht="24">
      <c r="A1901" s="1"/>
      <c r="B1901" s="1"/>
      <c r="C1901" s="69" t="s">
        <v>5</v>
      </c>
      <c r="D1901" s="70" t="s">
        <v>38</v>
      </c>
      <c r="E1901" s="71" t="s">
        <v>39</v>
      </c>
      <c r="F1901" s="70"/>
      <c r="G1901" s="70" t="s">
        <v>661</v>
      </c>
      <c r="H1901" s="72" t="s">
        <v>662</v>
      </c>
      <c r="I1901" s="72" t="s">
        <v>212</v>
      </c>
      <c r="J1901" s="74">
        <v>0</v>
      </c>
      <c r="K1901" s="74">
        <v>0</v>
      </c>
      <c r="L1901" s="74">
        <v>1000000</v>
      </c>
      <c r="M1901" s="121">
        <v>12061518</v>
      </c>
    </row>
    <row r="1902" spans="1:13" ht="24">
      <c r="A1902" s="1"/>
      <c r="B1902" s="1"/>
      <c r="C1902" s="69" t="s">
        <v>5</v>
      </c>
      <c r="D1902" s="70" t="s">
        <v>38</v>
      </c>
      <c r="E1902" s="71" t="s">
        <v>39</v>
      </c>
      <c r="F1902" s="70"/>
      <c r="G1902" s="70" t="s">
        <v>661</v>
      </c>
      <c r="H1902" s="72" t="s">
        <v>662</v>
      </c>
      <c r="I1902" s="72" t="s">
        <v>213</v>
      </c>
      <c r="J1902" s="74">
        <v>0</v>
      </c>
      <c r="K1902" s="74">
        <v>0</v>
      </c>
      <c r="L1902" s="74">
        <v>1000000</v>
      </c>
      <c r="M1902" s="123">
        <f>+M1901/M1900</f>
        <v>60307.59</v>
      </c>
    </row>
    <row r="1903" spans="1:13" ht="24">
      <c r="A1903" s="1"/>
      <c r="B1903" s="1"/>
      <c r="C1903" s="69"/>
      <c r="D1903" s="70"/>
      <c r="E1903" s="71"/>
      <c r="F1903" s="70"/>
      <c r="G1903" s="70"/>
      <c r="H1903" s="78" t="s">
        <v>214</v>
      </c>
      <c r="I1903" s="79"/>
      <c r="J1903" s="80"/>
      <c r="K1903" s="80">
        <v>0</v>
      </c>
      <c r="L1903" s="80">
        <v>1000000</v>
      </c>
      <c r="M1903" s="86">
        <f>M1902-L1902</f>
        <v>-939692.41</v>
      </c>
    </row>
    <row r="1904" spans="1:13" ht="24">
      <c r="A1904" s="1"/>
      <c r="B1904" s="1"/>
      <c r="C1904" s="69" t="s">
        <v>5</v>
      </c>
      <c r="D1904" s="70" t="s">
        <v>38</v>
      </c>
      <c r="E1904" s="71" t="s">
        <v>39</v>
      </c>
      <c r="F1904" s="70"/>
      <c r="G1904" s="70" t="s">
        <v>661</v>
      </c>
      <c r="H1904" s="72" t="s">
        <v>662</v>
      </c>
      <c r="I1904" s="73" t="s">
        <v>215</v>
      </c>
      <c r="J1904" s="74"/>
      <c r="K1904" s="74"/>
      <c r="L1904" s="74"/>
      <c r="M1904" s="122">
        <v>200</v>
      </c>
    </row>
    <row r="1905" spans="1:13" ht="24">
      <c r="A1905" s="1"/>
      <c r="B1905" s="1"/>
      <c r="C1905" s="69" t="s">
        <v>5</v>
      </c>
      <c r="D1905" s="70" t="s">
        <v>38</v>
      </c>
      <c r="E1905" s="71" t="s">
        <v>39</v>
      </c>
      <c r="F1905" s="70"/>
      <c r="G1905" s="70" t="s">
        <v>661</v>
      </c>
      <c r="H1905" s="72" t="s">
        <v>662</v>
      </c>
      <c r="I1905" s="72" t="s">
        <v>216</v>
      </c>
      <c r="J1905" s="74">
        <v>0</v>
      </c>
      <c r="K1905" s="74">
        <v>0</v>
      </c>
      <c r="L1905" s="74">
        <v>0</v>
      </c>
      <c r="M1905" s="121">
        <v>12061269</v>
      </c>
    </row>
    <row r="1906" spans="1:13" ht="24">
      <c r="A1906" s="1"/>
      <c r="B1906" s="1"/>
      <c r="C1906" s="69" t="s">
        <v>5</v>
      </c>
      <c r="D1906" s="70" t="s">
        <v>38</v>
      </c>
      <c r="E1906" s="71" t="s">
        <v>39</v>
      </c>
      <c r="F1906" s="70"/>
      <c r="G1906" s="70" t="s">
        <v>661</v>
      </c>
      <c r="H1906" s="72" t="s">
        <v>662</v>
      </c>
      <c r="I1906" s="72" t="s">
        <v>217</v>
      </c>
      <c r="J1906" s="74">
        <v>0</v>
      </c>
      <c r="K1906" s="74">
        <v>0</v>
      </c>
      <c r="L1906" s="74">
        <v>0</v>
      </c>
      <c r="M1906" s="123">
        <f>+M1905/M1904</f>
        <v>60306.345000000001</v>
      </c>
    </row>
    <row r="1907" spans="1:13" ht="24">
      <c r="A1907" s="1"/>
      <c r="B1907" s="1"/>
      <c r="C1907" s="69"/>
      <c r="D1907" s="70"/>
      <c r="E1907" s="71"/>
      <c r="F1907" s="70"/>
      <c r="G1907" s="70"/>
      <c r="H1907" s="83" t="s">
        <v>218</v>
      </c>
      <c r="I1907" s="84"/>
      <c r="J1907" s="85"/>
      <c r="K1907" s="85">
        <v>0</v>
      </c>
      <c r="L1907" s="85">
        <v>0</v>
      </c>
      <c r="M1907" s="86">
        <f>M1906-L1906</f>
        <v>60306.345000000001</v>
      </c>
    </row>
    <row r="1908" spans="1:13" ht="24">
      <c r="A1908" s="1"/>
      <c r="B1908" s="1"/>
      <c r="C1908" s="69" t="s">
        <v>5</v>
      </c>
      <c r="D1908" s="70" t="s">
        <v>38</v>
      </c>
      <c r="E1908" s="71" t="s">
        <v>39</v>
      </c>
      <c r="F1908" s="70"/>
      <c r="G1908" s="70" t="s">
        <v>663</v>
      </c>
      <c r="H1908" s="72" t="s">
        <v>664</v>
      </c>
      <c r="I1908" s="73" t="s">
        <v>207</v>
      </c>
      <c r="J1908" s="74"/>
      <c r="K1908" s="74"/>
      <c r="L1908" s="74"/>
      <c r="M1908" s="122">
        <v>170</v>
      </c>
    </row>
    <row r="1909" spans="1:13" ht="24">
      <c r="A1909" s="1"/>
      <c r="B1909" s="1"/>
      <c r="C1909" s="69" t="s">
        <v>5</v>
      </c>
      <c r="D1909" s="70" t="s">
        <v>38</v>
      </c>
      <c r="E1909" s="71" t="s">
        <v>39</v>
      </c>
      <c r="F1909" s="70"/>
      <c r="G1909" s="70" t="s">
        <v>663</v>
      </c>
      <c r="H1909" s="72" t="s">
        <v>664</v>
      </c>
      <c r="I1909" s="72" t="s">
        <v>208</v>
      </c>
      <c r="J1909" s="74">
        <v>0</v>
      </c>
      <c r="K1909" s="74">
        <v>0</v>
      </c>
      <c r="L1909" s="74">
        <v>0</v>
      </c>
      <c r="M1909" s="121">
        <v>16683196</v>
      </c>
    </row>
    <row r="1910" spans="1:13" ht="24">
      <c r="A1910" s="1"/>
      <c r="B1910" s="1"/>
      <c r="C1910" s="69" t="s">
        <v>5</v>
      </c>
      <c r="D1910" s="70" t="s">
        <v>38</v>
      </c>
      <c r="E1910" s="71" t="s">
        <v>39</v>
      </c>
      <c r="F1910" s="70"/>
      <c r="G1910" s="70" t="s">
        <v>663</v>
      </c>
      <c r="H1910" s="72" t="s">
        <v>664</v>
      </c>
      <c r="I1910" s="72" t="s">
        <v>209</v>
      </c>
      <c r="J1910" s="74">
        <v>0</v>
      </c>
      <c r="K1910" s="74">
        <v>0</v>
      </c>
      <c r="L1910" s="74">
        <v>0</v>
      </c>
      <c r="M1910" s="123">
        <f>+M1909/M1908</f>
        <v>98136.447058823527</v>
      </c>
    </row>
    <row r="1911" spans="1:13" ht="24">
      <c r="A1911" s="1"/>
      <c r="B1911" s="1"/>
      <c r="C1911" s="69"/>
      <c r="D1911" s="70"/>
      <c r="E1911" s="71"/>
      <c r="F1911" s="70"/>
      <c r="G1911" s="70"/>
      <c r="H1911" s="78" t="s">
        <v>210</v>
      </c>
      <c r="I1911" s="79"/>
      <c r="J1911" s="80"/>
      <c r="K1911" s="80">
        <v>0</v>
      </c>
      <c r="L1911" s="80">
        <v>0</v>
      </c>
      <c r="M1911" s="86">
        <f>M1910-L1910</f>
        <v>98136.447058823527</v>
      </c>
    </row>
    <row r="1912" spans="1:13" ht="24">
      <c r="A1912" s="1"/>
      <c r="B1912" s="1"/>
      <c r="C1912" s="69" t="s">
        <v>5</v>
      </c>
      <c r="D1912" s="70" t="s">
        <v>38</v>
      </c>
      <c r="E1912" s="71" t="s">
        <v>39</v>
      </c>
      <c r="F1912" s="70"/>
      <c r="G1912" s="70" t="s">
        <v>663</v>
      </c>
      <c r="H1912" s="72" t="s">
        <v>664</v>
      </c>
      <c r="I1912" s="73" t="s">
        <v>211</v>
      </c>
      <c r="J1912" s="74"/>
      <c r="K1912" s="74"/>
      <c r="L1912" s="74"/>
      <c r="M1912" s="122">
        <v>170</v>
      </c>
    </row>
    <row r="1913" spans="1:13" ht="24">
      <c r="A1913" s="1"/>
      <c r="B1913" s="1"/>
      <c r="C1913" s="69" t="s">
        <v>5</v>
      </c>
      <c r="D1913" s="70" t="s">
        <v>38</v>
      </c>
      <c r="E1913" s="71" t="s">
        <v>39</v>
      </c>
      <c r="F1913" s="70"/>
      <c r="G1913" s="70" t="s">
        <v>663</v>
      </c>
      <c r="H1913" s="72" t="s">
        <v>664</v>
      </c>
      <c r="I1913" s="72" t="s">
        <v>212</v>
      </c>
      <c r="J1913" s="74">
        <v>0</v>
      </c>
      <c r="K1913" s="74">
        <v>0</v>
      </c>
      <c r="L1913" s="74">
        <v>0</v>
      </c>
      <c r="M1913" s="121">
        <v>16683196</v>
      </c>
    </row>
    <row r="1914" spans="1:13" ht="24">
      <c r="A1914" s="1"/>
      <c r="B1914" s="1"/>
      <c r="C1914" s="69" t="s">
        <v>5</v>
      </c>
      <c r="D1914" s="70" t="s">
        <v>38</v>
      </c>
      <c r="E1914" s="71" t="s">
        <v>39</v>
      </c>
      <c r="F1914" s="70"/>
      <c r="G1914" s="70" t="s">
        <v>663</v>
      </c>
      <c r="H1914" s="72" t="s">
        <v>664</v>
      </c>
      <c r="I1914" s="72" t="s">
        <v>213</v>
      </c>
      <c r="J1914" s="74">
        <v>0</v>
      </c>
      <c r="K1914" s="74">
        <v>0</v>
      </c>
      <c r="L1914" s="74">
        <v>0</v>
      </c>
      <c r="M1914" s="123">
        <f>+M1913/M1912</f>
        <v>98136.447058823527</v>
      </c>
    </row>
    <row r="1915" spans="1:13" ht="24">
      <c r="A1915" s="1"/>
      <c r="B1915" s="1"/>
      <c r="C1915" s="69"/>
      <c r="D1915" s="70"/>
      <c r="E1915" s="71"/>
      <c r="F1915" s="70"/>
      <c r="G1915" s="70"/>
      <c r="H1915" s="78" t="s">
        <v>214</v>
      </c>
      <c r="I1915" s="79"/>
      <c r="J1915" s="80"/>
      <c r="K1915" s="80">
        <v>0</v>
      </c>
      <c r="L1915" s="80">
        <v>0</v>
      </c>
      <c r="M1915" s="86">
        <f>M1914-L1914</f>
        <v>98136.447058823527</v>
      </c>
    </row>
    <row r="1916" spans="1:13" ht="24">
      <c r="A1916" s="1"/>
      <c r="B1916" s="1"/>
      <c r="C1916" s="69" t="s">
        <v>5</v>
      </c>
      <c r="D1916" s="70" t="s">
        <v>38</v>
      </c>
      <c r="E1916" s="71" t="s">
        <v>39</v>
      </c>
      <c r="F1916" s="70"/>
      <c r="G1916" s="70" t="s">
        <v>663</v>
      </c>
      <c r="H1916" s="72" t="s">
        <v>664</v>
      </c>
      <c r="I1916" s="73" t="s">
        <v>215</v>
      </c>
      <c r="J1916" s="74"/>
      <c r="K1916" s="74"/>
      <c r="L1916" s="74"/>
      <c r="M1916" s="77">
        <v>170</v>
      </c>
    </row>
    <row r="1917" spans="1:13" ht="24">
      <c r="A1917" s="1"/>
      <c r="B1917" s="1"/>
      <c r="C1917" s="69" t="s">
        <v>5</v>
      </c>
      <c r="D1917" s="70" t="s">
        <v>38</v>
      </c>
      <c r="E1917" s="71" t="s">
        <v>39</v>
      </c>
      <c r="F1917" s="70"/>
      <c r="G1917" s="70" t="s">
        <v>663</v>
      </c>
      <c r="H1917" s="72" t="s">
        <v>664</v>
      </c>
      <c r="I1917" s="72" t="s">
        <v>216</v>
      </c>
      <c r="J1917" s="74">
        <v>0</v>
      </c>
      <c r="K1917" s="74">
        <v>0</v>
      </c>
      <c r="L1917" s="74">
        <v>0</v>
      </c>
      <c r="M1917" s="77">
        <v>16114266</v>
      </c>
    </row>
    <row r="1918" spans="1:13" ht="24">
      <c r="A1918" s="1"/>
      <c r="B1918" s="1"/>
      <c r="C1918" s="69" t="s">
        <v>5</v>
      </c>
      <c r="D1918" s="70" t="s">
        <v>38</v>
      </c>
      <c r="E1918" s="71" t="s">
        <v>39</v>
      </c>
      <c r="F1918" s="70"/>
      <c r="G1918" s="70" t="s">
        <v>663</v>
      </c>
      <c r="H1918" s="72" t="s">
        <v>664</v>
      </c>
      <c r="I1918" s="72" t="s">
        <v>217</v>
      </c>
      <c r="J1918" s="74">
        <v>0</v>
      </c>
      <c r="K1918" s="74">
        <v>0</v>
      </c>
      <c r="L1918" s="74">
        <v>0</v>
      </c>
      <c r="M1918" s="77">
        <f>+M1917/M1916</f>
        <v>94789.8</v>
      </c>
    </row>
    <row r="1919" spans="1:13" ht="24">
      <c r="A1919" s="1"/>
      <c r="B1919" s="1"/>
      <c r="C1919" s="69"/>
      <c r="D1919" s="70"/>
      <c r="E1919" s="71"/>
      <c r="F1919" s="70"/>
      <c r="G1919" s="70"/>
      <c r="H1919" s="83" t="s">
        <v>218</v>
      </c>
      <c r="I1919" s="84"/>
      <c r="J1919" s="85"/>
      <c r="K1919" s="85">
        <v>0</v>
      </c>
      <c r="L1919" s="85">
        <v>0</v>
      </c>
      <c r="M1919" s="86">
        <f>M1918-L1918</f>
        <v>94789.8</v>
      </c>
    </row>
    <row r="1920" spans="1:13">
      <c r="A1920" s="1"/>
      <c r="B1920" s="1"/>
      <c r="C1920" s="69" t="s">
        <v>5</v>
      </c>
      <c r="D1920" s="70" t="s">
        <v>38</v>
      </c>
      <c r="E1920" s="71" t="s">
        <v>39</v>
      </c>
      <c r="F1920" s="70"/>
      <c r="G1920" s="70" t="s">
        <v>665</v>
      </c>
      <c r="H1920" s="71" t="s">
        <v>666</v>
      </c>
      <c r="I1920" s="248" t="s">
        <v>207</v>
      </c>
      <c r="J1920" s="249">
        <v>1</v>
      </c>
      <c r="K1920" s="249">
        <v>0</v>
      </c>
      <c r="L1920" s="249">
        <v>1</v>
      </c>
      <c r="M1920" s="121"/>
    </row>
    <row r="1921" spans="1:13">
      <c r="A1921" s="1"/>
      <c r="B1921" s="1"/>
      <c r="C1921" s="69" t="s">
        <v>5</v>
      </c>
      <c r="D1921" s="70" t="s">
        <v>38</v>
      </c>
      <c r="E1921" s="71" t="s">
        <v>39</v>
      </c>
      <c r="F1921" s="70"/>
      <c r="G1921" s="70" t="s">
        <v>665</v>
      </c>
      <c r="H1921" s="71" t="s">
        <v>666</v>
      </c>
      <c r="I1921" s="71" t="s">
        <v>208</v>
      </c>
      <c r="J1921" s="249">
        <v>198457488</v>
      </c>
      <c r="K1921" s="249">
        <v>0</v>
      </c>
      <c r="L1921" s="249">
        <v>17468457</v>
      </c>
      <c r="M1921" s="121">
        <v>0</v>
      </c>
    </row>
    <row r="1922" spans="1:13">
      <c r="A1922" s="1"/>
      <c r="B1922" s="1"/>
      <c r="C1922" s="69" t="s">
        <v>5</v>
      </c>
      <c r="D1922" s="70" t="s">
        <v>38</v>
      </c>
      <c r="E1922" s="71" t="s">
        <v>39</v>
      </c>
      <c r="F1922" s="70"/>
      <c r="G1922" s="70" t="s">
        <v>665</v>
      </c>
      <c r="H1922" s="71" t="s">
        <v>666</v>
      </c>
      <c r="I1922" s="71" t="s">
        <v>209</v>
      </c>
      <c r="J1922" s="249">
        <v>198457488</v>
      </c>
      <c r="K1922" s="249"/>
      <c r="L1922" s="249">
        <v>17468457</v>
      </c>
      <c r="M1922" s="121">
        <v>0</v>
      </c>
    </row>
    <row r="1923" spans="1:13" ht="24">
      <c r="A1923" s="1"/>
      <c r="B1923" s="1"/>
      <c r="C1923" s="69"/>
      <c r="D1923" s="70"/>
      <c r="E1923" s="71"/>
      <c r="F1923" s="70"/>
      <c r="G1923" s="70"/>
      <c r="H1923" s="250" t="s">
        <v>210</v>
      </c>
      <c r="I1923" s="248"/>
      <c r="J1923" s="251"/>
      <c r="K1923" s="251"/>
      <c r="L1923" s="251"/>
      <c r="M1923" s="252"/>
    </row>
    <row r="1924" spans="1:13">
      <c r="A1924" s="1"/>
      <c r="B1924" s="1"/>
      <c r="C1924" s="69" t="s">
        <v>5</v>
      </c>
      <c r="D1924" s="70" t="s">
        <v>38</v>
      </c>
      <c r="E1924" s="71" t="s">
        <v>39</v>
      </c>
      <c r="F1924" s="70"/>
      <c r="G1924" s="70" t="s">
        <v>665</v>
      </c>
      <c r="H1924" s="71" t="s">
        <v>666</v>
      </c>
      <c r="I1924" s="248" t="s">
        <v>211</v>
      </c>
      <c r="J1924" s="249">
        <v>1</v>
      </c>
      <c r="K1924" s="249">
        <v>0</v>
      </c>
      <c r="L1924" s="249">
        <v>1</v>
      </c>
      <c r="M1924" s="121"/>
    </row>
    <row r="1925" spans="1:13">
      <c r="A1925" s="1"/>
      <c r="B1925" s="1"/>
      <c r="C1925" s="69" t="s">
        <v>5</v>
      </c>
      <c r="D1925" s="70" t="s">
        <v>38</v>
      </c>
      <c r="E1925" s="71" t="s">
        <v>39</v>
      </c>
      <c r="F1925" s="70"/>
      <c r="G1925" s="70" t="s">
        <v>665</v>
      </c>
      <c r="H1925" s="71" t="s">
        <v>666</v>
      </c>
      <c r="I1925" s="71" t="s">
        <v>212</v>
      </c>
      <c r="J1925" s="249">
        <v>198457488</v>
      </c>
      <c r="K1925" s="249">
        <v>0</v>
      </c>
      <c r="L1925" s="249">
        <v>17468457</v>
      </c>
      <c r="M1925" s="121">
        <v>0</v>
      </c>
    </row>
    <row r="1926" spans="1:13">
      <c r="A1926" s="1"/>
      <c r="B1926" s="1"/>
      <c r="C1926" s="69" t="s">
        <v>5</v>
      </c>
      <c r="D1926" s="70" t="s">
        <v>38</v>
      </c>
      <c r="E1926" s="71" t="s">
        <v>39</v>
      </c>
      <c r="F1926" s="70"/>
      <c r="G1926" s="70" t="s">
        <v>665</v>
      </c>
      <c r="H1926" s="71" t="s">
        <v>666</v>
      </c>
      <c r="I1926" s="71" t="s">
        <v>213</v>
      </c>
      <c r="J1926" s="249">
        <v>198457488</v>
      </c>
      <c r="K1926" s="249"/>
      <c r="L1926" s="249">
        <v>17468457</v>
      </c>
      <c r="M1926" s="121">
        <v>0</v>
      </c>
    </row>
    <row r="1927" spans="1:13" ht="24">
      <c r="A1927" s="1"/>
      <c r="B1927" s="1"/>
      <c r="C1927" s="69"/>
      <c r="D1927" s="70"/>
      <c r="E1927" s="71"/>
      <c r="F1927" s="70"/>
      <c r="G1927" s="70"/>
      <c r="H1927" s="250" t="s">
        <v>214</v>
      </c>
      <c r="I1927" s="248"/>
      <c r="J1927" s="251"/>
      <c r="K1927" s="251"/>
      <c r="L1927" s="251"/>
      <c r="M1927" s="252"/>
    </row>
    <row r="1928" spans="1:13">
      <c r="A1928" s="1"/>
      <c r="B1928" s="1"/>
      <c r="C1928" s="69" t="s">
        <v>5</v>
      </c>
      <c r="D1928" s="70" t="s">
        <v>38</v>
      </c>
      <c r="E1928" s="71" t="s">
        <v>39</v>
      </c>
      <c r="F1928" s="70"/>
      <c r="G1928" s="70" t="s">
        <v>665</v>
      </c>
      <c r="H1928" s="71" t="s">
        <v>666</v>
      </c>
      <c r="I1928" s="248" t="s">
        <v>215</v>
      </c>
      <c r="J1928" s="249"/>
      <c r="K1928" s="249"/>
      <c r="L1928" s="249">
        <v>1</v>
      </c>
      <c r="M1928" s="121"/>
    </row>
    <row r="1929" spans="1:13">
      <c r="A1929" s="1"/>
      <c r="B1929" s="1"/>
      <c r="C1929" s="69" t="s">
        <v>5</v>
      </c>
      <c r="D1929" s="70" t="s">
        <v>38</v>
      </c>
      <c r="E1929" s="71" t="s">
        <v>39</v>
      </c>
      <c r="F1929" s="70"/>
      <c r="G1929" s="70" t="s">
        <v>665</v>
      </c>
      <c r="H1929" s="71" t="s">
        <v>666</v>
      </c>
      <c r="I1929" s="71" t="s">
        <v>216</v>
      </c>
      <c r="J1929" s="249">
        <v>180989033</v>
      </c>
      <c r="K1929" s="249">
        <v>0</v>
      </c>
      <c r="L1929" s="249">
        <v>17468236</v>
      </c>
      <c r="M1929" s="121">
        <v>0</v>
      </c>
    </row>
    <row r="1930" spans="1:13">
      <c r="A1930" s="1"/>
      <c r="B1930" s="1"/>
      <c r="C1930" s="69" t="s">
        <v>5</v>
      </c>
      <c r="D1930" s="70" t="s">
        <v>38</v>
      </c>
      <c r="E1930" s="71" t="s">
        <v>39</v>
      </c>
      <c r="F1930" s="70"/>
      <c r="G1930" s="70" t="s">
        <v>665</v>
      </c>
      <c r="H1930" s="71" t="s">
        <v>666</v>
      </c>
      <c r="I1930" s="71" t="s">
        <v>217</v>
      </c>
      <c r="J1930" s="249">
        <v>180989033</v>
      </c>
      <c r="K1930" s="249">
        <v>0</v>
      </c>
      <c r="L1930" s="249">
        <v>17468236</v>
      </c>
      <c r="M1930" s="121">
        <v>0</v>
      </c>
    </row>
    <row r="1931" spans="1:13" ht="24">
      <c r="A1931" s="1"/>
      <c r="B1931" s="1"/>
      <c r="C1931" s="69"/>
      <c r="D1931" s="70"/>
      <c r="E1931" s="71"/>
      <c r="F1931" s="70"/>
      <c r="G1931" s="70"/>
      <c r="H1931" s="253" t="s">
        <v>218</v>
      </c>
      <c r="I1931" s="71"/>
      <c r="J1931" s="254"/>
      <c r="K1931" s="254">
        <v>-180989033</v>
      </c>
      <c r="L1931" s="254">
        <v>17468236</v>
      </c>
      <c r="M1931" s="255"/>
    </row>
    <row r="1932" spans="1:13" ht="24">
      <c r="A1932" s="1"/>
      <c r="B1932" s="1"/>
      <c r="C1932" s="69" t="s">
        <v>5</v>
      </c>
      <c r="D1932" s="70" t="s">
        <v>38</v>
      </c>
      <c r="E1932" s="71" t="s">
        <v>39</v>
      </c>
      <c r="F1932" s="70"/>
      <c r="G1932" s="70" t="s">
        <v>821</v>
      </c>
      <c r="H1932" s="71" t="s">
        <v>822</v>
      </c>
      <c r="I1932" s="248" t="s">
        <v>207</v>
      </c>
      <c r="J1932" s="249">
        <v>1</v>
      </c>
      <c r="K1932" s="249"/>
      <c r="L1932" s="249">
        <v>0</v>
      </c>
      <c r="M1932" s="121"/>
    </row>
    <row r="1933" spans="1:13" ht="24">
      <c r="A1933" s="1"/>
      <c r="B1933" s="1"/>
      <c r="C1933" s="69" t="s">
        <v>5</v>
      </c>
      <c r="D1933" s="70" t="s">
        <v>38</v>
      </c>
      <c r="E1933" s="71" t="s">
        <v>39</v>
      </c>
      <c r="F1933" s="70"/>
      <c r="G1933" s="70" t="s">
        <v>821</v>
      </c>
      <c r="H1933" s="71" t="s">
        <v>822</v>
      </c>
      <c r="I1933" s="71" t="s">
        <v>208</v>
      </c>
      <c r="J1933" s="249">
        <v>4637919</v>
      </c>
      <c r="K1933" s="249">
        <v>0</v>
      </c>
      <c r="L1933" s="249">
        <v>0</v>
      </c>
      <c r="M1933" s="121">
        <v>0</v>
      </c>
    </row>
    <row r="1934" spans="1:13" ht="24">
      <c r="A1934" s="1"/>
      <c r="B1934" s="1"/>
      <c r="C1934" s="69" t="s">
        <v>5</v>
      </c>
      <c r="D1934" s="70" t="s">
        <v>38</v>
      </c>
      <c r="E1934" s="71" t="s">
        <v>39</v>
      </c>
      <c r="F1934" s="70"/>
      <c r="G1934" s="70" t="s">
        <v>821</v>
      </c>
      <c r="H1934" s="71" t="s">
        <v>822</v>
      </c>
      <c r="I1934" s="71" t="s">
        <v>209</v>
      </c>
      <c r="J1934" s="249">
        <v>4637919</v>
      </c>
      <c r="K1934" s="249">
        <v>0</v>
      </c>
      <c r="L1934" s="249"/>
      <c r="M1934" s="121">
        <v>0</v>
      </c>
    </row>
    <row r="1935" spans="1:13" ht="24">
      <c r="A1935" s="1"/>
      <c r="B1935" s="1"/>
      <c r="C1935" s="69"/>
      <c r="D1935" s="70"/>
      <c r="E1935" s="71"/>
      <c r="F1935" s="70"/>
      <c r="G1935" s="70"/>
      <c r="H1935" s="250" t="s">
        <v>210</v>
      </c>
      <c r="I1935" s="248"/>
      <c r="J1935" s="251"/>
      <c r="K1935" s="251">
        <v>-4637919</v>
      </c>
      <c r="L1935" s="251"/>
      <c r="M1935" s="252"/>
    </row>
    <row r="1936" spans="1:13" ht="24">
      <c r="A1936" s="1"/>
      <c r="B1936" s="1"/>
      <c r="C1936" s="69" t="s">
        <v>5</v>
      </c>
      <c r="D1936" s="70" t="s">
        <v>38</v>
      </c>
      <c r="E1936" s="71" t="s">
        <v>39</v>
      </c>
      <c r="F1936" s="70"/>
      <c r="G1936" s="70" t="s">
        <v>821</v>
      </c>
      <c r="H1936" s="71" t="s">
        <v>822</v>
      </c>
      <c r="I1936" s="248" t="s">
        <v>211</v>
      </c>
      <c r="J1936" s="249">
        <v>1</v>
      </c>
      <c r="K1936" s="249"/>
      <c r="L1936" s="249">
        <v>0</v>
      </c>
      <c r="M1936" s="121"/>
    </row>
    <row r="1937" spans="1:13" ht="24">
      <c r="A1937" s="1"/>
      <c r="B1937" s="1"/>
      <c r="C1937" s="69" t="s">
        <v>5</v>
      </c>
      <c r="D1937" s="70" t="s">
        <v>38</v>
      </c>
      <c r="E1937" s="71" t="s">
        <v>39</v>
      </c>
      <c r="F1937" s="70"/>
      <c r="G1937" s="70" t="s">
        <v>821</v>
      </c>
      <c r="H1937" s="71" t="s">
        <v>822</v>
      </c>
      <c r="I1937" s="71" t="s">
        <v>212</v>
      </c>
      <c r="J1937" s="249">
        <v>4637919</v>
      </c>
      <c r="K1937" s="249">
        <v>0</v>
      </c>
      <c r="L1937" s="249">
        <v>0</v>
      </c>
      <c r="M1937" s="121">
        <v>0</v>
      </c>
    </row>
    <row r="1938" spans="1:13" ht="24">
      <c r="A1938" s="1"/>
      <c r="B1938" s="1"/>
      <c r="C1938" s="69" t="s">
        <v>5</v>
      </c>
      <c r="D1938" s="70" t="s">
        <v>38</v>
      </c>
      <c r="E1938" s="71" t="s">
        <v>39</v>
      </c>
      <c r="F1938" s="70"/>
      <c r="G1938" s="70" t="s">
        <v>821</v>
      </c>
      <c r="H1938" s="71" t="s">
        <v>822</v>
      </c>
      <c r="I1938" s="71" t="s">
        <v>213</v>
      </c>
      <c r="J1938" s="249">
        <v>4637919</v>
      </c>
      <c r="K1938" s="249">
        <v>0</v>
      </c>
      <c r="L1938" s="249"/>
      <c r="M1938" s="121">
        <v>0</v>
      </c>
    </row>
    <row r="1939" spans="1:13" ht="24">
      <c r="A1939" s="1"/>
      <c r="B1939" s="1"/>
      <c r="C1939" s="69"/>
      <c r="D1939" s="70"/>
      <c r="E1939" s="71"/>
      <c r="F1939" s="70"/>
      <c r="G1939" s="70"/>
      <c r="H1939" s="250" t="s">
        <v>214</v>
      </c>
      <c r="I1939" s="248"/>
      <c r="J1939" s="251"/>
      <c r="K1939" s="251">
        <v>-4637919</v>
      </c>
      <c r="L1939" s="251"/>
      <c r="M1939" s="252"/>
    </row>
    <row r="1940" spans="1:13" ht="24">
      <c r="A1940" s="1"/>
      <c r="B1940" s="1"/>
      <c r="C1940" s="69" t="s">
        <v>5</v>
      </c>
      <c r="D1940" s="70" t="s">
        <v>38</v>
      </c>
      <c r="E1940" s="71" t="s">
        <v>39</v>
      </c>
      <c r="F1940" s="70"/>
      <c r="G1940" s="70" t="s">
        <v>821</v>
      </c>
      <c r="H1940" s="71" t="s">
        <v>822</v>
      </c>
      <c r="I1940" s="248" t="s">
        <v>215</v>
      </c>
      <c r="J1940" s="249">
        <v>1</v>
      </c>
      <c r="K1940" s="249"/>
      <c r="L1940" s="249"/>
      <c r="M1940" s="121"/>
    </row>
    <row r="1941" spans="1:13" ht="24">
      <c r="A1941" s="1"/>
      <c r="B1941" s="1"/>
      <c r="C1941" s="69" t="s">
        <v>5</v>
      </c>
      <c r="D1941" s="70" t="s">
        <v>38</v>
      </c>
      <c r="E1941" s="71" t="s">
        <v>39</v>
      </c>
      <c r="F1941" s="70"/>
      <c r="G1941" s="70" t="s">
        <v>821</v>
      </c>
      <c r="H1941" s="71" t="s">
        <v>822</v>
      </c>
      <c r="I1941" s="71" t="s">
        <v>216</v>
      </c>
      <c r="J1941" s="249">
        <v>4252026</v>
      </c>
      <c r="K1941" s="249">
        <v>0</v>
      </c>
      <c r="L1941" s="249">
        <v>0</v>
      </c>
      <c r="M1941" s="121">
        <v>0</v>
      </c>
    </row>
    <row r="1942" spans="1:13" ht="24">
      <c r="A1942" s="1"/>
      <c r="B1942" s="1"/>
      <c r="C1942" s="69" t="s">
        <v>5</v>
      </c>
      <c r="D1942" s="70" t="s">
        <v>38</v>
      </c>
      <c r="E1942" s="71" t="s">
        <v>39</v>
      </c>
      <c r="F1942" s="70"/>
      <c r="G1942" s="70" t="s">
        <v>821</v>
      </c>
      <c r="H1942" s="71" t="s">
        <v>822</v>
      </c>
      <c r="I1942" s="71" t="s">
        <v>217</v>
      </c>
      <c r="J1942" s="249">
        <v>4252026</v>
      </c>
      <c r="K1942" s="249">
        <v>0</v>
      </c>
      <c r="L1942" s="249">
        <v>0</v>
      </c>
      <c r="M1942" s="121">
        <v>0</v>
      </c>
    </row>
    <row r="1943" spans="1:13" ht="24">
      <c r="A1943" s="1"/>
      <c r="B1943" s="1"/>
      <c r="C1943" s="69"/>
      <c r="D1943" s="70"/>
      <c r="E1943" s="71"/>
      <c r="F1943" s="70"/>
      <c r="G1943" s="70"/>
      <c r="H1943" s="253" t="s">
        <v>218</v>
      </c>
      <c r="I1943" s="71"/>
      <c r="J1943" s="254"/>
      <c r="K1943" s="254">
        <v>-4252026</v>
      </c>
      <c r="L1943" s="254">
        <v>0</v>
      </c>
      <c r="M1943" s="255">
        <v>0</v>
      </c>
    </row>
    <row r="1944" spans="1:13" ht="24">
      <c r="A1944" s="1"/>
      <c r="B1944" s="1"/>
      <c r="C1944" s="69" t="s">
        <v>5</v>
      </c>
      <c r="D1944" s="70" t="s">
        <v>38</v>
      </c>
      <c r="E1944" s="71" t="s">
        <v>39</v>
      </c>
      <c r="F1944" s="70"/>
      <c r="G1944" s="70" t="s">
        <v>823</v>
      </c>
      <c r="H1944" s="71" t="s">
        <v>824</v>
      </c>
      <c r="I1944" s="248" t="s">
        <v>207</v>
      </c>
      <c r="J1944" s="249">
        <v>1</v>
      </c>
      <c r="K1944" s="249"/>
      <c r="L1944" s="249">
        <v>0</v>
      </c>
      <c r="M1944" s="121"/>
    </row>
    <row r="1945" spans="1:13" ht="24">
      <c r="A1945" s="1"/>
      <c r="B1945" s="1"/>
      <c r="C1945" s="69" t="s">
        <v>5</v>
      </c>
      <c r="D1945" s="70" t="s">
        <v>38</v>
      </c>
      <c r="E1945" s="71" t="s">
        <v>39</v>
      </c>
      <c r="F1945" s="70"/>
      <c r="G1945" s="70" t="s">
        <v>823</v>
      </c>
      <c r="H1945" s="71" t="s">
        <v>824</v>
      </c>
      <c r="I1945" s="71" t="s">
        <v>208</v>
      </c>
      <c r="J1945" s="249">
        <v>7018734</v>
      </c>
      <c r="K1945" s="249">
        <v>0</v>
      </c>
      <c r="L1945" s="249">
        <v>0</v>
      </c>
      <c r="M1945" s="121">
        <v>0</v>
      </c>
    </row>
    <row r="1946" spans="1:13" ht="24">
      <c r="A1946" s="1"/>
      <c r="B1946" s="1"/>
      <c r="C1946" s="69" t="s">
        <v>5</v>
      </c>
      <c r="D1946" s="70" t="s">
        <v>38</v>
      </c>
      <c r="E1946" s="71" t="s">
        <v>39</v>
      </c>
      <c r="F1946" s="70"/>
      <c r="G1946" s="70" t="s">
        <v>823</v>
      </c>
      <c r="H1946" s="71" t="s">
        <v>824</v>
      </c>
      <c r="I1946" s="71" t="s">
        <v>209</v>
      </c>
      <c r="J1946" s="249">
        <v>7018734</v>
      </c>
      <c r="K1946" s="249">
        <v>0</v>
      </c>
      <c r="L1946" s="249"/>
      <c r="M1946" s="121">
        <v>0</v>
      </c>
    </row>
    <row r="1947" spans="1:13" ht="24">
      <c r="A1947" s="1"/>
      <c r="B1947" s="1"/>
      <c r="C1947" s="69"/>
      <c r="D1947" s="70"/>
      <c r="E1947" s="71"/>
      <c r="F1947" s="70"/>
      <c r="G1947" s="70"/>
      <c r="H1947" s="250" t="s">
        <v>210</v>
      </c>
      <c r="I1947" s="248"/>
      <c r="J1947" s="251"/>
      <c r="K1947" s="251">
        <v>-7018734</v>
      </c>
      <c r="L1947" s="251"/>
      <c r="M1947" s="252"/>
    </row>
    <row r="1948" spans="1:13" ht="24">
      <c r="A1948" s="1"/>
      <c r="B1948" s="1"/>
      <c r="C1948" s="69" t="s">
        <v>5</v>
      </c>
      <c r="D1948" s="70" t="s">
        <v>38</v>
      </c>
      <c r="E1948" s="71" t="s">
        <v>39</v>
      </c>
      <c r="F1948" s="70"/>
      <c r="G1948" s="70" t="s">
        <v>823</v>
      </c>
      <c r="H1948" s="71" t="s">
        <v>824</v>
      </c>
      <c r="I1948" s="248" t="s">
        <v>211</v>
      </c>
      <c r="J1948" s="249">
        <v>1</v>
      </c>
      <c r="K1948" s="249"/>
      <c r="L1948" s="249">
        <v>0</v>
      </c>
      <c r="M1948" s="121"/>
    </row>
    <row r="1949" spans="1:13" ht="24">
      <c r="A1949" s="1"/>
      <c r="B1949" s="1"/>
      <c r="C1949" s="69" t="s">
        <v>5</v>
      </c>
      <c r="D1949" s="70" t="s">
        <v>38</v>
      </c>
      <c r="E1949" s="71" t="s">
        <v>39</v>
      </c>
      <c r="F1949" s="70"/>
      <c r="G1949" s="70" t="s">
        <v>823</v>
      </c>
      <c r="H1949" s="71" t="s">
        <v>824</v>
      </c>
      <c r="I1949" s="71" t="s">
        <v>212</v>
      </c>
      <c r="J1949" s="249">
        <v>5274378</v>
      </c>
      <c r="K1949" s="249">
        <v>0</v>
      </c>
      <c r="L1949" s="249">
        <v>0</v>
      </c>
      <c r="M1949" s="121">
        <v>0</v>
      </c>
    </row>
    <row r="1950" spans="1:13" ht="24">
      <c r="A1950" s="1"/>
      <c r="B1950" s="1"/>
      <c r="C1950" s="69" t="s">
        <v>5</v>
      </c>
      <c r="D1950" s="70" t="s">
        <v>38</v>
      </c>
      <c r="E1950" s="71" t="s">
        <v>39</v>
      </c>
      <c r="F1950" s="70"/>
      <c r="G1950" s="70" t="s">
        <v>823</v>
      </c>
      <c r="H1950" s="71" t="s">
        <v>824</v>
      </c>
      <c r="I1950" s="71" t="s">
        <v>213</v>
      </c>
      <c r="J1950" s="249">
        <v>5274378</v>
      </c>
      <c r="K1950" s="249">
        <v>0</v>
      </c>
      <c r="L1950" s="249"/>
      <c r="M1950" s="121">
        <v>0</v>
      </c>
    </row>
    <row r="1951" spans="1:13" ht="24">
      <c r="A1951" s="1"/>
      <c r="B1951" s="1"/>
      <c r="C1951" s="69"/>
      <c r="D1951" s="70"/>
      <c r="E1951" s="71"/>
      <c r="F1951" s="70"/>
      <c r="G1951" s="70"/>
      <c r="H1951" s="250" t="s">
        <v>214</v>
      </c>
      <c r="I1951" s="248"/>
      <c r="J1951" s="251"/>
      <c r="K1951" s="251">
        <v>-5274378</v>
      </c>
      <c r="L1951" s="251"/>
      <c r="M1951" s="252"/>
    </row>
    <row r="1952" spans="1:13" ht="24">
      <c r="A1952" s="1"/>
      <c r="B1952" s="1"/>
      <c r="C1952" s="69" t="s">
        <v>5</v>
      </c>
      <c r="D1952" s="70" t="s">
        <v>38</v>
      </c>
      <c r="E1952" s="71" t="s">
        <v>39</v>
      </c>
      <c r="F1952" s="70"/>
      <c r="G1952" s="70" t="s">
        <v>823</v>
      </c>
      <c r="H1952" s="71" t="s">
        <v>824</v>
      </c>
      <c r="I1952" s="248" t="s">
        <v>215</v>
      </c>
      <c r="J1952" s="249">
        <v>1</v>
      </c>
      <c r="K1952" s="249"/>
      <c r="L1952" s="249"/>
      <c r="M1952" s="121"/>
    </row>
    <row r="1953" spans="1:13" ht="24">
      <c r="A1953" s="1"/>
      <c r="B1953" s="1"/>
      <c r="C1953" s="69" t="s">
        <v>5</v>
      </c>
      <c r="D1953" s="70" t="s">
        <v>38</v>
      </c>
      <c r="E1953" s="71" t="s">
        <v>39</v>
      </c>
      <c r="F1953" s="70"/>
      <c r="G1953" s="70" t="s">
        <v>823</v>
      </c>
      <c r="H1953" s="71" t="s">
        <v>824</v>
      </c>
      <c r="I1953" s="71" t="s">
        <v>216</v>
      </c>
      <c r="J1953" s="249">
        <v>5181553</v>
      </c>
      <c r="K1953" s="249">
        <v>0</v>
      </c>
      <c r="L1953" s="249">
        <v>0</v>
      </c>
      <c r="M1953" s="121">
        <v>0</v>
      </c>
    </row>
    <row r="1954" spans="1:13" ht="24">
      <c r="A1954" s="1"/>
      <c r="B1954" s="1"/>
      <c r="C1954" s="69" t="s">
        <v>5</v>
      </c>
      <c r="D1954" s="70" t="s">
        <v>38</v>
      </c>
      <c r="E1954" s="71" t="s">
        <v>39</v>
      </c>
      <c r="F1954" s="70"/>
      <c r="G1954" s="70" t="s">
        <v>823</v>
      </c>
      <c r="H1954" s="71" t="s">
        <v>824</v>
      </c>
      <c r="I1954" s="71" t="s">
        <v>217</v>
      </c>
      <c r="J1954" s="249">
        <v>5181553</v>
      </c>
      <c r="K1954" s="249">
        <v>0</v>
      </c>
      <c r="L1954" s="249">
        <v>0</v>
      </c>
      <c r="M1954" s="121">
        <v>0</v>
      </c>
    </row>
    <row r="1955" spans="1:13" ht="24">
      <c r="A1955" s="1"/>
      <c r="B1955" s="1"/>
      <c r="C1955" s="69"/>
      <c r="D1955" s="70"/>
      <c r="E1955" s="71"/>
      <c r="F1955" s="70"/>
      <c r="G1955" s="70"/>
      <c r="H1955" s="253" t="s">
        <v>218</v>
      </c>
      <c r="I1955" s="71"/>
      <c r="J1955" s="254"/>
      <c r="K1955" s="254">
        <v>-5181553</v>
      </c>
      <c r="L1955" s="254">
        <v>0</v>
      </c>
      <c r="M1955" s="255">
        <v>0</v>
      </c>
    </row>
    <row r="1956" spans="1:13" ht="24">
      <c r="A1956" s="1"/>
      <c r="B1956" s="1"/>
      <c r="C1956" s="69" t="s">
        <v>5</v>
      </c>
      <c r="D1956" s="70" t="s">
        <v>38</v>
      </c>
      <c r="E1956" s="71" t="s">
        <v>39</v>
      </c>
      <c r="F1956" s="70"/>
      <c r="G1956" s="70" t="s">
        <v>667</v>
      </c>
      <c r="H1956" s="71" t="s">
        <v>668</v>
      </c>
      <c r="I1956" s="248" t="s">
        <v>207</v>
      </c>
      <c r="J1956" s="249">
        <v>1</v>
      </c>
      <c r="K1956" s="249">
        <v>1</v>
      </c>
      <c r="L1956" s="249">
        <v>1</v>
      </c>
      <c r="M1956" s="121"/>
    </row>
    <row r="1957" spans="1:13" ht="24">
      <c r="A1957" s="1"/>
      <c r="B1957" s="1"/>
      <c r="C1957" s="69" t="s">
        <v>5</v>
      </c>
      <c r="D1957" s="70" t="s">
        <v>38</v>
      </c>
      <c r="E1957" s="71" t="s">
        <v>39</v>
      </c>
      <c r="F1957" s="70"/>
      <c r="G1957" s="70" t="s">
        <v>667</v>
      </c>
      <c r="H1957" s="71" t="s">
        <v>668</v>
      </c>
      <c r="I1957" s="71" t="s">
        <v>208</v>
      </c>
      <c r="J1957" s="249">
        <v>50000000</v>
      </c>
      <c r="K1957" s="249">
        <v>88376488</v>
      </c>
      <c r="L1957" s="249">
        <v>4208743</v>
      </c>
      <c r="M1957" s="121">
        <v>0</v>
      </c>
    </row>
    <row r="1958" spans="1:13" ht="24">
      <c r="A1958" s="1"/>
      <c r="B1958" s="1"/>
      <c r="C1958" s="69" t="s">
        <v>5</v>
      </c>
      <c r="D1958" s="70" t="s">
        <v>38</v>
      </c>
      <c r="E1958" s="71" t="s">
        <v>39</v>
      </c>
      <c r="F1958" s="70"/>
      <c r="G1958" s="70" t="s">
        <v>667</v>
      </c>
      <c r="H1958" s="71" t="s">
        <v>668</v>
      </c>
      <c r="I1958" s="71" t="s">
        <v>209</v>
      </c>
      <c r="J1958" s="249">
        <v>50000000</v>
      </c>
      <c r="K1958" s="249">
        <v>88376488</v>
      </c>
      <c r="L1958" s="249">
        <v>4208743</v>
      </c>
      <c r="M1958" s="121">
        <v>0</v>
      </c>
    </row>
    <row r="1959" spans="1:13" ht="24">
      <c r="A1959" s="1"/>
      <c r="B1959" s="1"/>
      <c r="C1959" s="69"/>
      <c r="D1959" s="70"/>
      <c r="E1959" s="71"/>
      <c r="F1959" s="70"/>
      <c r="G1959" s="70"/>
      <c r="H1959" s="250" t="s">
        <v>210</v>
      </c>
      <c r="I1959" s="248"/>
      <c r="J1959" s="251"/>
      <c r="K1959" s="251">
        <v>38376488</v>
      </c>
      <c r="L1959" s="251">
        <v>-84167745</v>
      </c>
      <c r="M1959" s="252">
        <v>-4208743</v>
      </c>
    </row>
    <row r="1960" spans="1:13" ht="24">
      <c r="A1960" s="1"/>
      <c r="B1960" s="1"/>
      <c r="C1960" s="69" t="s">
        <v>5</v>
      </c>
      <c r="D1960" s="70" t="s">
        <v>38</v>
      </c>
      <c r="E1960" s="71" t="s">
        <v>39</v>
      </c>
      <c r="F1960" s="70"/>
      <c r="G1960" s="70" t="s">
        <v>667</v>
      </c>
      <c r="H1960" s="71" t="s">
        <v>668</v>
      </c>
      <c r="I1960" s="248" t="s">
        <v>211</v>
      </c>
      <c r="J1960" s="249">
        <v>1</v>
      </c>
      <c r="K1960" s="249">
        <v>1</v>
      </c>
      <c r="L1960" s="249">
        <v>0</v>
      </c>
      <c r="M1960" s="121"/>
    </row>
    <row r="1961" spans="1:13" ht="24">
      <c r="A1961" s="1"/>
      <c r="B1961" s="1"/>
      <c r="C1961" s="69" t="s">
        <v>5</v>
      </c>
      <c r="D1961" s="70" t="s">
        <v>38</v>
      </c>
      <c r="E1961" s="71" t="s">
        <v>39</v>
      </c>
      <c r="F1961" s="70"/>
      <c r="G1961" s="70" t="s">
        <v>667</v>
      </c>
      <c r="H1961" s="71" t="s">
        <v>668</v>
      </c>
      <c r="I1961" s="71" t="s">
        <v>212</v>
      </c>
      <c r="J1961" s="249">
        <v>60000000</v>
      </c>
      <c r="K1961" s="249">
        <v>84176488</v>
      </c>
      <c r="L1961" s="249">
        <v>4208743</v>
      </c>
      <c r="M1961" s="121">
        <v>0</v>
      </c>
    </row>
    <row r="1962" spans="1:13" ht="24">
      <c r="A1962" s="1"/>
      <c r="B1962" s="1"/>
      <c r="C1962" s="69" t="s">
        <v>5</v>
      </c>
      <c r="D1962" s="70" t="s">
        <v>38</v>
      </c>
      <c r="E1962" s="71" t="s">
        <v>39</v>
      </c>
      <c r="F1962" s="70"/>
      <c r="G1962" s="70" t="s">
        <v>667</v>
      </c>
      <c r="H1962" s="71" t="s">
        <v>668</v>
      </c>
      <c r="I1962" s="71" t="s">
        <v>213</v>
      </c>
      <c r="J1962" s="249">
        <v>60000000</v>
      </c>
      <c r="K1962" s="249">
        <v>84176488</v>
      </c>
      <c r="L1962" s="249"/>
      <c r="M1962" s="121">
        <v>0</v>
      </c>
    </row>
    <row r="1963" spans="1:13" ht="24">
      <c r="A1963" s="1"/>
      <c r="B1963" s="1"/>
      <c r="C1963" s="69"/>
      <c r="D1963" s="70"/>
      <c r="E1963" s="71"/>
      <c r="F1963" s="70"/>
      <c r="G1963" s="70"/>
      <c r="H1963" s="250" t="s">
        <v>214</v>
      </c>
      <c r="I1963" s="248"/>
      <c r="J1963" s="251"/>
      <c r="K1963" s="251">
        <v>24176488</v>
      </c>
      <c r="L1963" s="251"/>
      <c r="M1963" s="252"/>
    </row>
    <row r="1964" spans="1:13" ht="24">
      <c r="A1964" s="1"/>
      <c r="B1964" s="1"/>
      <c r="C1964" s="69" t="s">
        <v>5</v>
      </c>
      <c r="D1964" s="70" t="s">
        <v>38</v>
      </c>
      <c r="E1964" s="71" t="s">
        <v>39</v>
      </c>
      <c r="F1964" s="70"/>
      <c r="G1964" s="70" t="s">
        <v>667</v>
      </c>
      <c r="H1964" s="71" t="s">
        <v>668</v>
      </c>
      <c r="I1964" s="248" t="s">
        <v>215</v>
      </c>
      <c r="J1964" s="249"/>
      <c r="K1964" s="249">
        <v>1</v>
      </c>
      <c r="L1964" s="249">
        <v>1</v>
      </c>
      <c r="M1964" s="121"/>
    </row>
    <row r="1965" spans="1:13" ht="24">
      <c r="A1965" s="1"/>
      <c r="B1965" s="1"/>
      <c r="C1965" s="69" t="s">
        <v>5</v>
      </c>
      <c r="D1965" s="70" t="s">
        <v>38</v>
      </c>
      <c r="E1965" s="71" t="s">
        <v>39</v>
      </c>
      <c r="F1965" s="70"/>
      <c r="G1965" s="70" t="s">
        <v>667</v>
      </c>
      <c r="H1965" s="71" t="s">
        <v>668</v>
      </c>
      <c r="I1965" s="71" t="s">
        <v>216</v>
      </c>
      <c r="J1965" s="249">
        <v>60000000</v>
      </c>
      <c r="K1965" s="249">
        <v>84167745</v>
      </c>
      <c r="L1965" s="249">
        <v>4069850</v>
      </c>
      <c r="M1965" s="121">
        <v>0</v>
      </c>
    </row>
    <row r="1966" spans="1:13" ht="24">
      <c r="A1966" s="1"/>
      <c r="B1966" s="1"/>
      <c r="C1966" s="69" t="s">
        <v>5</v>
      </c>
      <c r="D1966" s="70" t="s">
        <v>38</v>
      </c>
      <c r="E1966" s="71" t="s">
        <v>39</v>
      </c>
      <c r="F1966" s="70"/>
      <c r="G1966" s="70" t="s">
        <v>667</v>
      </c>
      <c r="H1966" s="71" t="s">
        <v>668</v>
      </c>
      <c r="I1966" s="71" t="s">
        <v>217</v>
      </c>
      <c r="J1966" s="249">
        <v>60000000</v>
      </c>
      <c r="K1966" s="249">
        <v>84167745</v>
      </c>
      <c r="L1966" s="249">
        <v>4069850</v>
      </c>
      <c r="M1966" s="121">
        <v>0</v>
      </c>
    </row>
    <row r="1967" spans="1:13" ht="24">
      <c r="A1967" s="1"/>
      <c r="B1967" s="1"/>
      <c r="C1967" s="69"/>
      <c r="D1967" s="70"/>
      <c r="E1967" s="71"/>
      <c r="F1967" s="70"/>
      <c r="G1967" s="70"/>
      <c r="H1967" s="253" t="s">
        <v>218</v>
      </c>
      <c r="I1967" s="71"/>
      <c r="J1967" s="254"/>
      <c r="K1967" s="254">
        <v>24167745</v>
      </c>
      <c r="L1967" s="254">
        <v>-80097895</v>
      </c>
      <c r="M1967" s="255">
        <v>-4069850</v>
      </c>
    </row>
    <row r="1968" spans="1:13" ht="24">
      <c r="A1968" s="1"/>
      <c r="B1968" s="1"/>
      <c r="C1968" s="69" t="s">
        <v>5</v>
      </c>
      <c r="D1968" s="70" t="s">
        <v>38</v>
      </c>
      <c r="E1968" s="71" t="s">
        <v>39</v>
      </c>
      <c r="F1968" s="70"/>
      <c r="G1968" s="70" t="s">
        <v>825</v>
      </c>
      <c r="H1968" s="71" t="s">
        <v>826</v>
      </c>
      <c r="I1968" s="248" t="s">
        <v>207</v>
      </c>
      <c r="J1968" s="249"/>
      <c r="K1968" s="249">
        <v>1</v>
      </c>
      <c r="L1968" s="249">
        <v>0</v>
      </c>
      <c r="M1968" s="121"/>
    </row>
    <row r="1969" spans="1:13" ht="24">
      <c r="A1969" s="1"/>
      <c r="B1969" s="1"/>
      <c r="C1969" s="69" t="s">
        <v>5</v>
      </c>
      <c r="D1969" s="70" t="s">
        <v>38</v>
      </c>
      <c r="E1969" s="71" t="s">
        <v>39</v>
      </c>
      <c r="F1969" s="70"/>
      <c r="G1969" s="70" t="s">
        <v>825</v>
      </c>
      <c r="H1969" s="71" t="s">
        <v>826</v>
      </c>
      <c r="I1969" s="71" t="s">
        <v>208</v>
      </c>
      <c r="J1969" s="249">
        <v>0</v>
      </c>
      <c r="K1969" s="249">
        <v>10686477</v>
      </c>
      <c r="L1969" s="249">
        <v>0</v>
      </c>
      <c r="M1969" s="121">
        <v>0</v>
      </c>
    </row>
    <row r="1970" spans="1:13" ht="24">
      <c r="A1970" s="1"/>
      <c r="B1970" s="1"/>
      <c r="C1970" s="69" t="s">
        <v>5</v>
      </c>
      <c r="D1970" s="70" t="s">
        <v>38</v>
      </c>
      <c r="E1970" s="71" t="s">
        <v>39</v>
      </c>
      <c r="F1970" s="70"/>
      <c r="G1970" s="70" t="s">
        <v>825</v>
      </c>
      <c r="H1970" s="71" t="s">
        <v>826</v>
      </c>
      <c r="I1970" s="71" t="s">
        <v>209</v>
      </c>
      <c r="J1970" s="249">
        <v>0</v>
      </c>
      <c r="K1970" s="249">
        <v>10686477</v>
      </c>
      <c r="L1970" s="249"/>
      <c r="M1970" s="121">
        <v>0</v>
      </c>
    </row>
    <row r="1971" spans="1:13" ht="24">
      <c r="A1971" s="1"/>
      <c r="B1971" s="1"/>
      <c r="C1971" s="69"/>
      <c r="D1971" s="70"/>
      <c r="E1971" s="71"/>
      <c r="F1971" s="70"/>
      <c r="G1971" s="70"/>
      <c r="H1971" s="250" t="s">
        <v>210</v>
      </c>
      <c r="I1971" s="248"/>
      <c r="J1971" s="251"/>
      <c r="K1971" s="251">
        <v>10686477</v>
      </c>
      <c r="L1971" s="251"/>
      <c r="M1971" s="252"/>
    </row>
    <row r="1972" spans="1:13" ht="24">
      <c r="A1972" s="1"/>
      <c r="B1972" s="1"/>
      <c r="C1972" s="69" t="s">
        <v>5</v>
      </c>
      <c r="D1972" s="70" t="s">
        <v>38</v>
      </c>
      <c r="E1972" s="71" t="s">
        <v>39</v>
      </c>
      <c r="F1972" s="70"/>
      <c r="G1972" s="70" t="s">
        <v>825</v>
      </c>
      <c r="H1972" s="71" t="s">
        <v>826</v>
      </c>
      <c r="I1972" s="248" t="s">
        <v>211</v>
      </c>
      <c r="J1972" s="249"/>
      <c r="K1972" s="249">
        <v>1</v>
      </c>
      <c r="L1972" s="249">
        <v>0</v>
      </c>
      <c r="M1972" s="121"/>
    </row>
    <row r="1973" spans="1:13" ht="24">
      <c r="A1973" s="1"/>
      <c r="B1973" s="1"/>
      <c r="C1973" s="69" t="s">
        <v>5</v>
      </c>
      <c r="D1973" s="70" t="s">
        <v>38</v>
      </c>
      <c r="E1973" s="71" t="s">
        <v>39</v>
      </c>
      <c r="F1973" s="70"/>
      <c r="G1973" s="70" t="s">
        <v>825</v>
      </c>
      <c r="H1973" s="71" t="s">
        <v>826</v>
      </c>
      <c r="I1973" s="71" t="s">
        <v>212</v>
      </c>
      <c r="J1973" s="249">
        <v>0</v>
      </c>
      <c r="K1973" s="249">
        <v>7386477</v>
      </c>
      <c r="L1973" s="249">
        <v>0</v>
      </c>
      <c r="M1973" s="121">
        <v>0</v>
      </c>
    </row>
    <row r="1974" spans="1:13" ht="24">
      <c r="A1974" s="1"/>
      <c r="B1974" s="1"/>
      <c r="C1974" s="69" t="s">
        <v>5</v>
      </c>
      <c r="D1974" s="70" t="s">
        <v>38</v>
      </c>
      <c r="E1974" s="71" t="s">
        <v>39</v>
      </c>
      <c r="F1974" s="70"/>
      <c r="G1974" s="70" t="s">
        <v>825</v>
      </c>
      <c r="H1974" s="71" t="s">
        <v>826</v>
      </c>
      <c r="I1974" s="71" t="s">
        <v>213</v>
      </c>
      <c r="J1974" s="249">
        <v>0</v>
      </c>
      <c r="K1974" s="249">
        <v>7386477</v>
      </c>
      <c r="L1974" s="249"/>
      <c r="M1974" s="121">
        <v>0</v>
      </c>
    </row>
    <row r="1975" spans="1:13" ht="24">
      <c r="A1975" s="1"/>
      <c r="B1975" s="1"/>
      <c r="C1975" s="69"/>
      <c r="D1975" s="70"/>
      <c r="E1975" s="71"/>
      <c r="F1975" s="70"/>
      <c r="G1975" s="70"/>
      <c r="H1975" s="250" t="s">
        <v>214</v>
      </c>
      <c r="I1975" s="248"/>
      <c r="J1975" s="251"/>
      <c r="K1975" s="251">
        <v>7386477</v>
      </c>
      <c r="L1975" s="251"/>
      <c r="M1975" s="252"/>
    </row>
    <row r="1976" spans="1:13" ht="24">
      <c r="A1976" s="1"/>
      <c r="B1976" s="1"/>
      <c r="C1976" s="69" t="s">
        <v>5</v>
      </c>
      <c r="D1976" s="70" t="s">
        <v>38</v>
      </c>
      <c r="E1976" s="71" t="s">
        <v>39</v>
      </c>
      <c r="F1976" s="70"/>
      <c r="G1976" s="70" t="s">
        <v>825</v>
      </c>
      <c r="H1976" s="71" t="s">
        <v>826</v>
      </c>
      <c r="I1976" s="248" t="s">
        <v>215</v>
      </c>
      <c r="J1976" s="249"/>
      <c r="K1976" s="249">
        <v>1</v>
      </c>
      <c r="L1976" s="249"/>
      <c r="M1976" s="121"/>
    </row>
    <row r="1977" spans="1:13" ht="24">
      <c r="A1977" s="1"/>
      <c r="B1977" s="1"/>
      <c r="C1977" s="69" t="s">
        <v>5</v>
      </c>
      <c r="D1977" s="70" t="s">
        <v>38</v>
      </c>
      <c r="E1977" s="71" t="s">
        <v>39</v>
      </c>
      <c r="F1977" s="70"/>
      <c r="G1977" s="70" t="s">
        <v>825</v>
      </c>
      <c r="H1977" s="71" t="s">
        <v>826</v>
      </c>
      <c r="I1977" s="71" t="s">
        <v>216</v>
      </c>
      <c r="J1977" s="249">
        <v>0</v>
      </c>
      <c r="K1977" s="249">
        <v>7264000</v>
      </c>
      <c r="L1977" s="249">
        <v>0</v>
      </c>
      <c r="M1977" s="121">
        <v>0</v>
      </c>
    </row>
    <row r="1978" spans="1:13" ht="24">
      <c r="A1978" s="1"/>
      <c r="B1978" s="1"/>
      <c r="C1978" s="69" t="s">
        <v>5</v>
      </c>
      <c r="D1978" s="70" t="s">
        <v>38</v>
      </c>
      <c r="E1978" s="71" t="s">
        <v>39</v>
      </c>
      <c r="F1978" s="70"/>
      <c r="G1978" s="70" t="s">
        <v>825</v>
      </c>
      <c r="H1978" s="71" t="s">
        <v>826</v>
      </c>
      <c r="I1978" s="71" t="s">
        <v>217</v>
      </c>
      <c r="J1978" s="249">
        <v>0</v>
      </c>
      <c r="K1978" s="249">
        <v>7264000</v>
      </c>
      <c r="L1978" s="249">
        <v>0</v>
      </c>
      <c r="M1978" s="121">
        <v>0</v>
      </c>
    </row>
    <row r="1979" spans="1:13" ht="24">
      <c r="A1979" s="1"/>
      <c r="B1979" s="1"/>
      <c r="C1979" s="69"/>
      <c r="D1979" s="70"/>
      <c r="E1979" s="71"/>
      <c r="F1979" s="70"/>
      <c r="G1979" s="70"/>
      <c r="H1979" s="253" t="s">
        <v>218</v>
      </c>
      <c r="I1979" s="71"/>
      <c r="J1979" s="254"/>
      <c r="K1979" s="254">
        <v>7264000</v>
      </c>
      <c r="L1979" s="254">
        <v>-7264000</v>
      </c>
      <c r="M1979" s="255">
        <v>0</v>
      </c>
    </row>
    <row r="1980" spans="1:13">
      <c r="A1980" s="1"/>
      <c r="B1980" s="1"/>
      <c r="C1980" s="69" t="s">
        <v>5</v>
      </c>
      <c r="D1980" s="70" t="s">
        <v>38</v>
      </c>
      <c r="E1980" s="71" t="s">
        <v>39</v>
      </c>
      <c r="F1980" s="70"/>
      <c r="G1980" s="70" t="s">
        <v>669</v>
      </c>
      <c r="H1980" s="71" t="s">
        <v>670</v>
      </c>
      <c r="I1980" s="248" t="s">
        <v>207</v>
      </c>
      <c r="J1980" s="249"/>
      <c r="K1980" s="249"/>
      <c r="L1980" s="249">
        <v>1</v>
      </c>
      <c r="M1980" s="122">
        <v>1</v>
      </c>
    </row>
    <row r="1981" spans="1:13">
      <c r="A1981" s="1"/>
      <c r="B1981" s="1"/>
      <c r="C1981" s="69" t="s">
        <v>5</v>
      </c>
      <c r="D1981" s="70" t="s">
        <v>38</v>
      </c>
      <c r="E1981" s="71" t="s">
        <v>39</v>
      </c>
      <c r="F1981" s="70"/>
      <c r="G1981" s="70" t="s">
        <v>669</v>
      </c>
      <c r="H1981" s="71" t="s">
        <v>670</v>
      </c>
      <c r="I1981" s="71" t="s">
        <v>208</v>
      </c>
      <c r="J1981" s="249">
        <v>0</v>
      </c>
      <c r="K1981" s="249">
        <v>0</v>
      </c>
      <c r="L1981" s="249">
        <v>20000000</v>
      </c>
      <c r="M1981" s="121">
        <v>27081445</v>
      </c>
    </row>
    <row r="1982" spans="1:13">
      <c r="A1982" s="1"/>
      <c r="B1982" s="1"/>
      <c r="C1982" s="69" t="s">
        <v>5</v>
      </c>
      <c r="D1982" s="70" t="s">
        <v>38</v>
      </c>
      <c r="E1982" s="71" t="s">
        <v>39</v>
      </c>
      <c r="F1982" s="70"/>
      <c r="G1982" s="70" t="s">
        <v>669</v>
      </c>
      <c r="H1982" s="71" t="s">
        <v>670</v>
      </c>
      <c r="I1982" s="71" t="s">
        <v>209</v>
      </c>
      <c r="J1982" s="249">
        <v>0</v>
      </c>
      <c r="K1982" s="249">
        <v>0</v>
      </c>
      <c r="L1982" s="249">
        <v>20000000</v>
      </c>
      <c r="M1982" s="123">
        <f>+M1981/M1980</f>
        <v>27081445</v>
      </c>
    </row>
    <row r="1983" spans="1:13" ht="24">
      <c r="A1983" s="1"/>
      <c r="B1983" s="1"/>
      <c r="C1983" s="69"/>
      <c r="D1983" s="70"/>
      <c r="E1983" s="71"/>
      <c r="F1983" s="70"/>
      <c r="G1983" s="70"/>
      <c r="H1983" s="250" t="s">
        <v>210</v>
      </c>
      <c r="I1983" s="248"/>
      <c r="J1983" s="251"/>
      <c r="K1983" s="251">
        <v>0</v>
      </c>
      <c r="L1983" s="251">
        <v>20000000</v>
      </c>
      <c r="M1983" s="255">
        <f>M1982-L1982</f>
        <v>7081445</v>
      </c>
    </row>
    <row r="1984" spans="1:13">
      <c r="A1984" s="1"/>
      <c r="B1984" s="1"/>
      <c r="C1984" s="69" t="s">
        <v>5</v>
      </c>
      <c r="D1984" s="70" t="s">
        <v>38</v>
      </c>
      <c r="E1984" s="71" t="s">
        <v>39</v>
      </c>
      <c r="F1984" s="70"/>
      <c r="G1984" s="70" t="s">
        <v>669</v>
      </c>
      <c r="H1984" s="71" t="s">
        <v>670</v>
      </c>
      <c r="I1984" s="248" t="s">
        <v>211</v>
      </c>
      <c r="J1984" s="249"/>
      <c r="K1984" s="249"/>
      <c r="L1984" s="249">
        <v>1</v>
      </c>
      <c r="M1984" s="122">
        <v>1</v>
      </c>
    </row>
    <row r="1985" spans="1:13">
      <c r="A1985" s="1"/>
      <c r="B1985" s="1"/>
      <c r="C1985" s="69" t="s">
        <v>5</v>
      </c>
      <c r="D1985" s="70" t="s">
        <v>38</v>
      </c>
      <c r="E1985" s="71" t="s">
        <v>39</v>
      </c>
      <c r="F1985" s="70"/>
      <c r="G1985" s="70" t="s">
        <v>669</v>
      </c>
      <c r="H1985" s="71" t="s">
        <v>670</v>
      </c>
      <c r="I1985" s="71" t="s">
        <v>212</v>
      </c>
      <c r="J1985" s="249">
        <v>0</v>
      </c>
      <c r="K1985" s="249">
        <v>0</v>
      </c>
      <c r="L1985" s="249">
        <v>18054296</v>
      </c>
      <c r="M1985" s="121">
        <v>72217186</v>
      </c>
    </row>
    <row r="1986" spans="1:13">
      <c r="A1986" s="1"/>
      <c r="B1986" s="1"/>
      <c r="C1986" s="69" t="s">
        <v>5</v>
      </c>
      <c r="D1986" s="70" t="s">
        <v>38</v>
      </c>
      <c r="E1986" s="71" t="s">
        <v>39</v>
      </c>
      <c r="F1986" s="70"/>
      <c r="G1986" s="70" t="s">
        <v>669</v>
      </c>
      <c r="H1986" s="71" t="s">
        <v>670</v>
      </c>
      <c r="I1986" s="71" t="s">
        <v>213</v>
      </c>
      <c r="J1986" s="249">
        <v>0</v>
      </c>
      <c r="K1986" s="249">
        <v>0</v>
      </c>
      <c r="L1986" s="249">
        <v>18054296</v>
      </c>
      <c r="M1986" s="123">
        <f>+M1985/M1984</f>
        <v>72217186</v>
      </c>
    </row>
    <row r="1987" spans="1:13" ht="24">
      <c r="A1987" s="1"/>
      <c r="B1987" s="1"/>
      <c r="C1987" s="69"/>
      <c r="D1987" s="70"/>
      <c r="E1987" s="71"/>
      <c r="F1987" s="70"/>
      <c r="G1987" s="70"/>
      <c r="H1987" s="250" t="s">
        <v>214</v>
      </c>
      <c r="I1987" s="248"/>
      <c r="J1987" s="251"/>
      <c r="K1987" s="251">
        <v>0</v>
      </c>
      <c r="L1987" s="251">
        <v>18054296</v>
      </c>
      <c r="M1987" s="255">
        <f>M1986-L1986</f>
        <v>54162890</v>
      </c>
    </row>
    <row r="1988" spans="1:13">
      <c r="A1988" s="1"/>
      <c r="B1988" s="1"/>
      <c r="C1988" s="69" t="s">
        <v>5</v>
      </c>
      <c r="D1988" s="70" t="s">
        <v>38</v>
      </c>
      <c r="E1988" s="71" t="s">
        <v>39</v>
      </c>
      <c r="F1988" s="70"/>
      <c r="G1988" s="70" t="s">
        <v>669</v>
      </c>
      <c r="H1988" s="71" t="s">
        <v>670</v>
      </c>
      <c r="I1988" s="248" t="s">
        <v>215</v>
      </c>
      <c r="J1988" s="249"/>
      <c r="K1988" s="249"/>
      <c r="L1988" s="249"/>
      <c r="M1988" s="122">
        <v>1</v>
      </c>
    </row>
    <row r="1989" spans="1:13">
      <c r="A1989" s="1"/>
      <c r="B1989" s="1"/>
      <c r="C1989" s="69" t="s">
        <v>5</v>
      </c>
      <c r="D1989" s="70" t="s">
        <v>38</v>
      </c>
      <c r="E1989" s="71" t="s">
        <v>39</v>
      </c>
      <c r="F1989" s="70"/>
      <c r="G1989" s="70" t="s">
        <v>669</v>
      </c>
      <c r="H1989" s="71" t="s">
        <v>670</v>
      </c>
      <c r="I1989" s="71" t="s">
        <v>216</v>
      </c>
      <c r="J1989" s="249">
        <v>0</v>
      </c>
      <c r="K1989" s="249">
        <v>0</v>
      </c>
      <c r="L1989" s="249">
        <v>18054296</v>
      </c>
      <c r="M1989" s="121">
        <v>72214311</v>
      </c>
    </row>
    <row r="1990" spans="1:13">
      <c r="A1990" s="1"/>
      <c r="B1990" s="1"/>
      <c r="C1990" s="69" t="s">
        <v>5</v>
      </c>
      <c r="D1990" s="70" t="s">
        <v>38</v>
      </c>
      <c r="E1990" s="71" t="s">
        <v>39</v>
      </c>
      <c r="F1990" s="70"/>
      <c r="G1990" s="70" t="s">
        <v>669</v>
      </c>
      <c r="H1990" s="71" t="s">
        <v>670</v>
      </c>
      <c r="I1990" s="71" t="s">
        <v>217</v>
      </c>
      <c r="J1990" s="249">
        <v>0</v>
      </c>
      <c r="K1990" s="249">
        <v>0</v>
      </c>
      <c r="L1990" s="249">
        <v>18054296</v>
      </c>
      <c r="M1990" s="123">
        <f>+M1989/M1988</f>
        <v>72214311</v>
      </c>
    </row>
    <row r="1991" spans="1:13" ht="24">
      <c r="A1991" s="1"/>
      <c r="B1991" s="1"/>
      <c r="C1991" s="69"/>
      <c r="D1991" s="70"/>
      <c r="E1991" s="71"/>
      <c r="F1991" s="70"/>
      <c r="G1991" s="70"/>
      <c r="H1991" s="253" t="s">
        <v>218</v>
      </c>
      <c r="I1991" s="71"/>
      <c r="J1991" s="254"/>
      <c r="K1991" s="254">
        <v>0</v>
      </c>
      <c r="L1991" s="254">
        <v>18054296</v>
      </c>
      <c r="M1991" s="255">
        <f>M1990-L1990</f>
        <v>54160015</v>
      </c>
    </row>
    <row r="1992" spans="1:13">
      <c r="A1992" s="1"/>
      <c r="B1992" s="1"/>
      <c r="C1992" s="69" t="s">
        <v>5</v>
      </c>
      <c r="D1992" s="70" t="s">
        <v>38</v>
      </c>
      <c r="E1992" s="71" t="s">
        <v>39</v>
      </c>
      <c r="F1992" s="70"/>
      <c r="G1992" s="70" t="s">
        <v>671</v>
      </c>
      <c r="H1992" s="71" t="s">
        <v>672</v>
      </c>
      <c r="I1992" s="248" t="s">
        <v>207</v>
      </c>
      <c r="J1992" s="249"/>
      <c r="K1992" s="249"/>
      <c r="L1992" s="249">
        <v>1</v>
      </c>
      <c r="M1992" s="122">
        <v>1</v>
      </c>
    </row>
    <row r="1993" spans="1:13">
      <c r="A1993" s="1"/>
      <c r="B1993" s="1"/>
      <c r="C1993" s="69" t="s">
        <v>5</v>
      </c>
      <c r="D1993" s="70" t="s">
        <v>38</v>
      </c>
      <c r="E1993" s="71" t="s">
        <v>39</v>
      </c>
      <c r="F1993" s="70"/>
      <c r="G1993" s="70" t="s">
        <v>671</v>
      </c>
      <c r="H1993" s="71" t="s">
        <v>672</v>
      </c>
      <c r="I1993" s="71" t="s">
        <v>208</v>
      </c>
      <c r="J1993" s="249">
        <v>0</v>
      </c>
      <c r="K1993" s="249">
        <v>0</v>
      </c>
      <c r="L1993" s="249">
        <v>22000000</v>
      </c>
      <c r="M1993" s="121">
        <v>23776424</v>
      </c>
    </row>
    <row r="1994" spans="1:13">
      <c r="A1994" s="1"/>
      <c r="B1994" s="1"/>
      <c r="C1994" s="69" t="s">
        <v>5</v>
      </c>
      <c r="D1994" s="70" t="s">
        <v>38</v>
      </c>
      <c r="E1994" s="71" t="s">
        <v>39</v>
      </c>
      <c r="F1994" s="70"/>
      <c r="G1994" s="70" t="s">
        <v>671</v>
      </c>
      <c r="H1994" s="71" t="s">
        <v>672</v>
      </c>
      <c r="I1994" s="71" t="s">
        <v>209</v>
      </c>
      <c r="J1994" s="249">
        <v>0</v>
      </c>
      <c r="K1994" s="249">
        <v>0</v>
      </c>
      <c r="L1994" s="249">
        <v>22000000</v>
      </c>
      <c r="M1994" s="123">
        <f>+M1993/M1992</f>
        <v>23776424</v>
      </c>
    </row>
    <row r="1995" spans="1:13" ht="24">
      <c r="A1995" s="1"/>
      <c r="B1995" s="1"/>
      <c r="C1995" s="69"/>
      <c r="D1995" s="70"/>
      <c r="E1995" s="71"/>
      <c r="F1995" s="70"/>
      <c r="G1995" s="70"/>
      <c r="H1995" s="250" t="s">
        <v>210</v>
      </c>
      <c r="I1995" s="248"/>
      <c r="J1995" s="251"/>
      <c r="K1995" s="251">
        <v>0</v>
      </c>
      <c r="L1995" s="251">
        <v>22000000</v>
      </c>
      <c r="M1995" s="255">
        <f>M1994-L1994</f>
        <v>1776424</v>
      </c>
    </row>
    <row r="1996" spans="1:13">
      <c r="A1996" s="1"/>
      <c r="B1996" s="1"/>
      <c r="C1996" s="69" t="s">
        <v>5</v>
      </c>
      <c r="D1996" s="70" t="s">
        <v>38</v>
      </c>
      <c r="E1996" s="71" t="s">
        <v>39</v>
      </c>
      <c r="F1996" s="70"/>
      <c r="G1996" s="70" t="s">
        <v>671</v>
      </c>
      <c r="H1996" s="71" t="s">
        <v>672</v>
      </c>
      <c r="I1996" s="248" t="s">
        <v>211</v>
      </c>
      <c r="J1996" s="249"/>
      <c r="K1996" s="249"/>
      <c r="L1996" s="249">
        <v>1</v>
      </c>
      <c r="M1996" s="122">
        <v>1</v>
      </c>
    </row>
    <row r="1997" spans="1:13">
      <c r="A1997" s="1"/>
      <c r="B1997" s="1"/>
      <c r="C1997" s="69" t="s">
        <v>5</v>
      </c>
      <c r="D1997" s="70" t="s">
        <v>38</v>
      </c>
      <c r="E1997" s="71" t="s">
        <v>39</v>
      </c>
      <c r="F1997" s="70"/>
      <c r="G1997" s="70" t="s">
        <v>671</v>
      </c>
      <c r="H1997" s="71" t="s">
        <v>672</v>
      </c>
      <c r="I1997" s="71" t="s">
        <v>212</v>
      </c>
      <c r="J1997" s="249">
        <v>0</v>
      </c>
      <c r="K1997" s="249">
        <v>0</v>
      </c>
      <c r="L1997" s="249">
        <v>15850948</v>
      </c>
      <c r="M1997" s="121">
        <v>23776424</v>
      </c>
    </row>
    <row r="1998" spans="1:13">
      <c r="A1998" s="1"/>
      <c r="B1998" s="1"/>
      <c r="C1998" s="69" t="s">
        <v>5</v>
      </c>
      <c r="D1998" s="70" t="s">
        <v>38</v>
      </c>
      <c r="E1998" s="71" t="s">
        <v>39</v>
      </c>
      <c r="F1998" s="70"/>
      <c r="G1998" s="70" t="s">
        <v>671</v>
      </c>
      <c r="H1998" s="71" t="s">
        <v>672</v>
      </c>
      <c r="I1998" s="71" t="s">
        <v>213</v>
      </c>
      <c r="J1998" s="249">
        <v>0</v>
      </c>
      <c r="K1998" s="249">
        <v>0</v>
      </c>
      <c r="L1998" s="249">
        <v>15850948</v>
      </c>
      <c r="M1998" s="123">
        <f>+M1997/M1996</f>
        <v>23776424</v>
      </c>
    </row>
    <row r="1999" spans="1:13" ht="24">
      <c r="A1999" s="1"/>
      <c r="B1999" s="1"/>
      <c r="C1999" s="69"/>
      <c r="D1999" s="70"/>
      <c r="E1999" s="71"/>
      <c r="F1999" s="70"/>
      <c r="G1999" s="70"/>
      <c r="H1999" s="250" t="s">
        <v>214</v>
      </c>
      <c r="I1999" s="248"/>
      <c r="J1999" s="251"/>
      <c r="K1999" s="251">
        <v>0</v>
      </c>
      <c r="L1999" s="251">
        <v>15850948</v>
      </c>
      <c r="M1999" s="255">
        <f>M1998-L1998</f>
        <v>7925476</v>
      </c>
    </row>
    <row r="2000" spans="1:13">
      <c r="A2000" s="1"/>
      <c r="B2000" s="1"/>
      <c r="C2000" s="69" t="s">
        <v>5</v>
      </c>
      <c r="D2000" s="70" t="s">
        <v>38</v>
      </c>
      <c r="E2000" s="71" t="s">
        <v>39</v>
      </c>
      <c r="F2000" s="70"/>
      <c r="G2000" s="70" t="s">
        <v>671</v>
      </c>
      <c r="H2000" s="71" t="s">
        <v>672</v>
      </c>
      <c r="I2000" s="248" t="s">
        <v>215</v>
      </c>
      <c r="J2000" s="249"/>
      <c r="K2000" s="249"/>
      <c r="L2000" s="249"/>
      <c r="M2000" s="122">
        <v>1</v>
      </c>
    </row>
    <row r="2001" spans="1:13">
      <c r="A2001" s="1"/>
      <c r="B2001" s="1"/>
      <c r="C2001" s="69" t="s">
        <v>5</v>
      </c>
      <c r="D2001" s="70" t="s">
        <v>38</v>
      </c>
      <c r="E2001" s="71" t="s">
        <v>39</v>
      </c>
      <c r="F2001" s="70"/>
      <c r="G2001" s="70" t="s">
        <v>671</v>
      </c>
      <c r="H2001" s="71" t="s">
        <v>672</v>
      </c>
      <c r="I2001" s="71" t="s">
        <v>216</v>
      </c>
      <c r="J2001" s="249">
        <v>0</v>
      </c>
      <c r="K2001" s="249">
        <v>0</v>
      </c>
      <c r="L2001" s="249">
        <v>15850948</v>
      </c>
      <c r="M2001" s="121">
        <v>19635736</v>
      </c>
    </row>
    <row r="2002" spans="1:13">
      <c r="A2002" s="1"/>
      <c r="B2002" s="1"/>
      <c r="C2002" s="69" t="s">
        <v>5</v>
      </c>
      <c r="D2002" s="70" t="s">
        <v>38</v>
      </c>
      <c r="E2002" s="71" t="s">
        <v>39</v>
      </c>
      <c r="F2002" s="70"/>
      <c r="G2002" s="70" t="s">
        <v>671</v>
      </c>
      <c r="H2002" s="71" t="s">
        <v>672</v>
      </c>
      <c r="I2002" s="71" t="s">
        <v>217</v>
      </c>
      <c r="J2002" s="249">
        <v>0</v>
      </c>
      <c r="K2002" s="249">
        <v>0</v>
      </c>
      <c r="L2002" s="249">
        <v>15850948</v>
      </c>
      <c r="M2002" s="123">
        <f>+M2001/M2000</f>
        <v>19635736</v>
      </c>
    </row>
    <row r="2003" spans="1:13" ht="24">
      <c r="A2003" s="1"/>
      <c r="B2003" s="1"/>
      <c r="C2003" s="69"/>
      <c r="D2003" s="70"/>
      <c r="E2003" s="71"/>
      <c r="F2003" s="70"/>
      <c r="G2003" s="70"/>
      <c r="H2003" s="253" t="s">
        <v>218</v>
      </c>
      <c r="I2003" s="71"/>
      <c r="J2003" s="254"/>
      <c r="K2003" s="254">
        <v>0</v>
      </c>
      <c r="L2003" s="254">
        <v>15850948</v>
      </c>
      <c r="M2003" s="255">
        <f>M2002-L2002</f>
        <v>3784788</v>
      </c>
    </row>
    <row r="2004" spans="1:13">
      <c r="A2004" s="1"/>
      <c r="B2004" s="1"/>
      <c r="C2004" s="69" t="s">
        <v>5</v>
      </c>
      <c r="D2004" s="70" t="s">
        <v>38</v>
      </c>
      <c r="E2004" s="71" t="s">
        <v>39</v>
      </c>
      <c r="F2004" s="70"/>
      <c r="G2004" s="70" t="s">
        <v>673</v>
      </c>
      <c r="H2004" s="71" t="s">
        <v>674</v>
      </c>
      <c r="I2004" s="248" t="s">
        <v>207</v>
      </c>
      <c r="J2004" s="249"/>
      <c r="K2004" s="249"/>
      <c r="L2004" s="249">
        <v>0</v>
      </c>
      <c r="M2004" s="122">
        <v>0</v>
      </c>
    </row>
    <row r="2005" spans="1:13">
      <c r="A2005" s="1"/>
      <c r="B2005" s="1"/>
      <c r="C2005" s="69" t="s">
        <v>5</v>
      </c>
      <c r="D2005" s="70" t="s">
        <v>38</v>
      </c>
      <c r="E2005" s="71" t="s">
        <v>39</v>
      </c>
      <c r="F2005" s="70"/>
      <c r="G2005" s="70" t="s">
        <v>673</v>
      </c>
      <c r="H2005" s="71" t="s">
        <v>674</v>
      </c>
      <c r="I2005" s="71" t="s">
        <v>208</v>
      </c>
      <c r="J2005" s="249">
        <v>0</v>
      </c>
      <c r="K2005" s="249">
        <v>0</v>
      </c>
      <c r="L2005" s="249">
        <v>0</v>
      </c>
      <c r="M2005" s="121">
        <v>20000000</v>
      </c>
    </row>
    <row r="2006" spans="1:13">
      <c r="A2006" s="1"/>
      <c r="B2006" s="1"/>
      <c r="C2006" s="69" t="s">
        <v>5</v>
      </c>
      <c r="D2006" s="70" t="s">
        <v>38</v>
      </c>
      <c r="E2006" s="71" t="s">
        <v>39</v>
      </c>
      <c r="F2006" s="70"/>
      <c r="G2006" s="70" t="s">
        <v>673</v>
      </c>
      <c r="H2006" s="71" t="s">
        <v>674</v>
      </c>
      <c r="I2006" s="71" t="s">
        <v>209</v>
      </c>
      <c r="J2006" s="249">
        <v>0</v>
      </c>
      <c r="K2006" s="249">
        <v>0</v>
      </c>
      <c r="L2006" s="249">
        <v>0</v>
      </c>
      <c r="M2006" s="123" t="e">
        <f>+M2005/M2004</f>
        <v>#DIV/0!</v>
      </c>
    </row>
    <row r="2007" spans="1:13" ht="24">
      <c r="A2007" s="1"/>
      <c r="B2007" s="1"/>
      <c r="C2007" s="69"/>
      <c r="D2007" s="70"/>
      <c r="E2007" s="71"/>
      <c r="F2007" s="70"/>
      <c r="G2007" s="70"/>
      <c r="H2007" s="250" t="s">
        <v>210</v>
      </c>
      <c r="I2007" s="248"/>
      <c r="J2007" s="251"/>
      <c r="K2007" s="251">
        <v>0</v>
      </c>
      <c r="L2007" s="251">
        <v>0</v>
      </c>
      <c r="M2007" s="255" t="e">
        <f>M2006-L2006</f>
        <v>#DIV/0!</v>
      </c>
    </row>
    <row r="2008" spans="1:13">
      <c r="A2008" s="1"/>
      <c r="B2008" s="1"/>
      <c r="C2008" s="69" t="s">
        <v>5</v>
      </c>
      <c r="D2008" s="70" t="s">
        <v>38</v>
      </c>
      <c r="E2008" s="71" t="s">
        <v>39</v>
      </c>
      <c r="F2008" s="70"/>
      <c r="G2008" s="70" t="s">
        <v>673</v>
      </c>
      <c r="H2008" s="71" t="s">
        <v>674</v>
      </c>
      <c r="I2008" s="248" t="s">
        <v>211</v>
      </c>
      <c r="J2008" s="249"/>
      <c r="K2008" s="249"/>
      <c r="L2008" s="249">
        <v>0</v>
      </c>
      <c r="M2008" s="122">
        <v>0</v>
      </c>
    </row>
    <row r="2009" spans="1:13">
      <c r="A2009" s="1"/>
      <c r="B2009" s="1"/>
      <c r="C2009" s="69" t="s">
        <v>5</v>
      </c>
      <c r="D2009" s="70" t="s">
        <v>38</v>
      </c>
      <c r="E2009" s="71" t="s">
        <v>39</v>
      </c>
      <c r="F2009" s="70"/>
      <c r="G2009" s="70" t="s">
        <v>673</v>
      </c>
      <c r="H2009" s="71" t="s">
        <v>674</v>
      </c>
      <c r="I2009" s="71" t="s">
        <v>212</v>
      </c>
      <c r="J2009" s="249">
        <v>0</v>
      </c>
      <c r="K2009" s="249">
        <v>0</v>
      </c>
      <c r="L2009" s="249">
        <v>0</v>
      </c>
      <c r="M2009" s="121">
        <v>20000000</v>
      </c>
    </row>
    <row r="2010" spans="1:13">
      <c r="A2010" s="1"/>
      <c r="B2010" s="1"/>
      <c r="C2010" s="69" t="s">
        <v>5</v>
      </c>
      <c r="D2010" s="70" t="s">
        <v>38</v>
      </c>
      <c r="E2010" s="71" t="s">
        <v>39</v>
      </c>
      <c r="F2010" s="70"/>
      <c r="G2010" s="70" t="s">
        <v>673</v>
      </c>
      <c r="H2010" s="71" t="s">
        <v>674</v>
      </c>
      <c r="I2010" s="71" t="s">
        <v>213</v>
      </c>
      <c r="J2010" s="249">
        <v>0</v>
      </c>
      <c r="K2010" s="249">
        <v>0</v>
      </c>
      <c r="L2010" s="249">
        <v>0</v>
      </c>
      <c r="M2010" s="123" t="e">
        <f>+M2009/M2008</f>
        <v>#DIV/0!</v>
      </c>
    </row>
    <row r="2011" spans="1:13" ht="24">
      <c r="A2011" s="1"/>
      <c r="B2011" s="1"/>
      <c r="C2011" s="69"/>
      <c r="D2011" s="70"/>
      <c r="E2011" s="71"/>
      <c r="F2011" s="70"/>
      <c r="G2011" s="70"/>
      <c r="H2011" s="250" t="s">
        <v>214</v>
      </c>
      <c r="I2011" s="248"/>
      <c r="J2011" s="251"/>
      <c r="K2011" s="251">
        <v>0</v>
      </c>
      <c r="L2011" s="251">
        <v>0</v>
      </c>
      <c r="M2011" s="255" t="e">
        <f>M2010-L2010</f>
        <v>#DIV/0!</v>
      </c>
    </row>
    <row r="2012" spans="1:13">
      <c r="A2012" s="1"/>
      <c r="B2012" s="1"/>
      <c r="C2012" s="69" t="s">
        <v>5</v>
      </c>
      <c r="D2012" s="70" t="s">
        <v>38</v>
      </c>
      <c r="E2012" s="71" t="s">
        <v>39</v>
      </c>
      <c r="F2012" s="70"/>
      <c r="G2012" s="70" t="s">
        <v>673</v>
      </c>
      <c r="H2012" s="71" t="s">
        <v>674</v>
      </c>
      <c r="I2012" s="248" t="s">
        <v>215</v>
      </c>
      <c r="J2012" s="249"/>
      <c r="K2012" s="249"/>
      <c r="L2012" s="249"/>
      <c r="M2012" s="121">
        <v>0</v>
      </c>
    </row>
    <row r="2013" spans="1:13">
      <c r="A2013" s="1"/>
      <c r="B2013" s="1"/>
      <c r="C2013" s="69" t="s">
        <v>5</v>
      </c>
      <c r="D2013" s="70" t="s">
        <v>38</v>
      </c>
      <c r="E2013" s="71" t="s">
        <v>39</v>
      </c>
      <c r="F2013" s="70"/>
      <c r="G2013" s="70" t="s">
        <v>673</v>
      </c>
      <c r="H2013" s="71" t="s">
        <v>674</v>
      </c>
      <c r="I2013" s="71" t="s">
        <v>216</v>
      </c>
      <c r="J2013" s="249">
        <v>0</v>
      </c>
      <c r="K2013" s="249">
        <v>0</v>
      </c>
      <c r="L2013" s="249">
        <v>0</v>
      </c>
      <c r="M2013" s="121">
        <v>20000000</v>
      </c>
    </row>
    <row r="2014" spans="1:13">
      <c r="A2014" s="1"/>
      <c r="B2014" s="1"/>
      <c r="C2014" s="69" t="s">
        <v>5</v>
      </c>
      <c r="D2014" s="70" t="s">
        <v>38</v>
      </c>
      <c r="E2014" s="71" t="s">
        <v>39</v>
      </c>
      <c r="F2014" s="70"/>
      <c r="G2014" s="70" t="s">
        <v>673</v>
      </c>
      <c r="H2014" s="71" t="s">
        <v>674</v>
      </c>
      <c r="I2014" s="71" t="s">
        <v>217</v>
      </c>
      <c r="J2014" s="249">
        <v>0</v>
      </c>
      <c r="K2014" s="249">
        <v>0</v>
      </c>
      <c r="L2014" s="249">
        <v>0</v>
      </c>
      <c r="M2014" s="123" t="e">
        <f>+M2013/M2012</f>
        <v>#DIV/0!</v>
      </c>
    </row>
    <row r="2015" spans="1:13" ht="24">
      <c r="A2015" s="1"/>
      <c r="B2015" s="1"/>
      <c r="C2015" s="69"/>
      <c r="D2015" s="70"/>
      <c r="E2015" s="71"/>
      <c r="F2015" s="70"/>
      <c r="G2015" s="70"/>
      <c r="H2015" s="253" t="s">
        <v>218</v>
      </c>
      <c r="I2015" s="71"/>
      <c r="J2015" s="254"/>
      <c r="K2015" s="254">
        <v>0</v>
      </c>
      <c r="L2015" s="254">
        <v>0</v>
      </c>
      <c r="M2015" s="255" t="e">
        <f>M2014-L2014</f>
        <v>#DIV/0!</v>
      </c>
    </row>
    <row r="2016" spans="1:13">
      <c r="A2016" s="1"/>
      <c r="B2016" s="1"/>
      <c r="C2016" s="69" t="s">
        <v>5</v>
      </c>
      <c r="D2016" s="70" t="s">
        <v>38</v>
      </c>
      <c r="E2016" s="71" t="s">
        <v>39</v>
      </c>
      <c r="F2016" s="70"/>
      <c r="G2016" s="70" t="s">
        <v>675</v>
      </c>
      <c r="H2016" s="71" t="s">
        <v>676</v>
      </c>
      <c r="I2016" s="248" t="s">
        <v>207</v>
      </c>
      <c r="J2016" s="249"/>
      <c r="K2016" s="249"/>
      <c r="L2016" s="249"/>
      <c r="M2016" s="122">
        <v>1</v>
      </c>
    </row>
    <row r="2017" spans="1:13">
      <c r="A2017" s="1"/>
      <c r="B2017" s="1"/>
      <c r="C2017" s="69" t="s">
        <v>5</v>
      </c>
      <c r="D2017" s="70" t="s">
        <v>38</v>
      </c>
      <c r="E2017" s="71" t="s">
        <v>39</v>
      </c>
      <c r="F2017" s="70"/>
      <c r="G2017" s="70" t="s">
        <v>675</v>
      </c>
      <c r="H2017" s="71" t="s">
        <v>676</v>
      </c>
      <c r="I2017" s="71" t="s">
        <v>208</v>
      </c>
      <c r="J2017" s="249">
        <v>0</v>
      </c>
      <c r="K2017" s="249">
        <v>0</v>
      </c>
      <c r="L2017" s="249">
        <v>0</v>
      </c>
      <c r="M2017" s="121">
        <v>135600000</v>
      </c>
    </row>
    <row r="2018" spans="1:13">
      <c r="A2018" s="1"/>
      <c r="B2018" s="1"/>
      <c r="C2018" s="69" t="s">
        <v>5</v>
      </c>
      <c r="D2018" s="70" t="s">
        <v>38</v>
      </c>
      <c r="E2018" s="71" t="s">
        <v>39</v>
      </c>
      <c r="F2018" s="70"/>
      <c r="G2018" s="70" t="s">
        <v>675</v>
      </c>
      <c r="H2018" s="71" t="s">
        <v>676</v>
      </c>
      <c r="I2018" s="71" t="s">
        <v>209</v>
      </c>
      <c r="J2018" s="249">
        <v>0</v>
      </c>
      <c r="K2018" s="249">
        <v>0</v>
      </c>
      <c r="L2018" s="249">
        <v>0</v>
      </c>
      <c r="M2018" s="123">
        <f>+M2017/M2016</f>
        <v>135600000</v>
      </c>
    </row>
    <row r="2019" spans="1:13" ht="24">
      <c r="A2019" s="1"/>
      <c r="B2019" s="1"/>
      <c r="C2019" s="69"/>
      <c r="D2019" s="70"/>
      <c r="E2019" s="71"/>
      <c r="F2019" s="70"/>
      <c r="G2019" s="70"/>
      <c r="H2019" s="250" t="s">
        <v>210</v>
      </c>
      <c r="I2019" s="248"/>
      <c r="J2019" s="251"/>
      <c r="K2019" s="251">
        <v>0</v>
      </c>
      <c r="L2019" s="251">
        <v>0</v>
      </c>
      <c r="M2019" s="255">
        <f>M2018-L2018</f>
        <v>135600000</v>
      </c>
    </row>
    <row r="2020" spans="1:13">
      <c r="A2020" s="1"/>
      <c r="B2020" s="1"/>
      <c r="C2020" s="69" t="s">
        <v>5</v>
      </c>
      <c r="D2020" s="70" t="s">
        <v>38</v>
      </c>
      <c r="E2020" s="71" t="s">
        <v>39</v>
      </c>
      <c r="F2020" s="70"/>
      <c r="G2020" s="70" t="s">
        <v>675</v>
      </c>
      <c r="H2020" s="71" t="s">
        <v>676</v>
      </c>
      <c r="I2020" s="248" t="s">
        <v>211</v>
      </c>
      <c r="J2020" s="249"/>
      <c r="K2020" s="249"/>
      <c r="L2020" s="249"/>
      <c r="M2020" s="122">
        <v>1</v>
      </c>
    </row>
    <row r="2021" spans="1:13">
      <c r="A2021" s="1"/>
      <c r="B2021" s="1"/>
      <c r="C2021" s="69" t="s">
        <v>5</v>
      </c>
      <c r="D2021" s="70" t="s">
        <v>38</v>
      </c>
      <c r="E2021" s="71" t="s">
        <v>39</v>
      </c>
      <c r="F2021" s="70"/>
      <c r="G2021" s="70" t="s">
        <v>675</v>
      </c>
      <c r="H2021" s="71" t="s">
        <v>676</v>
      </c>
      <c r="I2021" s="71" t="s">
        <v>212</v>
      </c>
      <c r="J2021" s="249">
        <v>0</v>
      </c>
      <c r="K2021" s="249">
        <v>0</v>
      </c>
      <c r="L2021" s="249">
        <v>50400000</v>
      </c>
      <c r="M2021" s="121">
        <v>135600000</v>
      </c>
    </row>
    <row r="2022" spans="1:13">
      <c r="A2022" s="1"/>
      <c r="B2022" s="1"/>
      <c r="C2022" s="69" t="s">
        <v>5</v>
      </c>
      <c r="D2022" s="70" t="s">
        <v>38</v>
      </c>
      <c r="E2022" s="71" t="s">
        <v>39</v>
      </c>
      <c r="F2022" s="70"/>
      <c r="G2022" s="70" t="s">
        <v>675</v>
      </c>
      <c r="H2022" s="71" t="s">
        <v>676</v>
      </c>
      <c r="I2022" s="71" t="s">
        <v>213</v>
      </c>
      <c r="J2022" s="249">
        <v>0</v>
      </c>
      <c r="K2022" s="249">
        <v>0</v>
      </c>
      <c r="L2022" s="249">
        <v>50400000</v>
      </c>
      <c r="M2022" s="123">
        <f>+M2021/M2020</f>
        <v>135600000</v>
      </c>
    </row>
    <row r="2023" spans="1:13" ht="24">
      <c r="A2023" s="1"/>
      <c r="B2023" s="1"/>
      <c r="C2023" s="69"/>
      <c r="D2023" s="70"/>
      <c r="E2023" s="71"/>
      <c r="F2023" s="70"/>
      <c r="G2023" s="70"/>
      <c r="H2023" s="250" t="s">
        <v>214</v>
      </c>
      <c r="I2023" s="248"/>
      <c r="J2023" s="251"/>
      <c r="K2023" s="251">
        <v>0</v>
      </c>
      <c r="L2023" s="251">
        <v>50400000</v>
      </c>
      <c r="M2023" s="255">
        <f>M2022-L2022</f>
        <v>85200000</v>
      </c>
    </row>
    <row r="2024" spans="1:13">
      <c r="A2024" s="1"/>
      <c r="B2024" s="1"/>
      <c r="C2024" s="69" t="s">
        <v>5</v>
      </c>
      <c r="D2024" s="70" t="s">
        <v>38</v>
      </c>
      <c r="E2024" s="71" t="s">
        <v>39</v>
      </c>
      <c r="F2024" s="70"/>
      <c r="G2024" s="70" t="s">
        <v>675</v>
      </c>
      <c r="H2024" s="71" t="s">
        <v>676</v>
      </c>
      <c r="I2024" s="248" t="s">
        <v>215</v>
      </c>
      <c r="J2024" s="249"/>
      <c r="K2024" s="249"/>
      <c r="L2024" s="249"/>
      <c r="M2024" s="121">
        <v>1</v>
      </c>
    </row>
    <row r="2025" spans="1:13">
      <c r="A2025" s="1"/>
      <c r="B2025" s="1"/>
      <c r="C2025" s="69" t="s">
        <v>5</v>
      </c>
      <c r="D2025" s="70" t="s">
        <v>38</v>
      </c>
      <c r="E2025" s="71" t="s">
        <v>39</v>
      </c>
      <c r="F2025" s="70"/>
      <c r="G2025" s="70" t="s">
        <v>675</v>
      </c>
      <c r="H2025" s="71" t="s">
        <v>676</v>
      </c>
      <c r="I2025" s="71" t="s">
        <v>216</v>
      </c>
      <c r="J2025" s="249">
        <v>0</v>
      </c>
      <c r="K2025" s="249">
        <v>0</v>
      </c>
      <c r="L2025" s="249">
        <v>50400000</v>
      </c>
      <c r="M2025" s="121">
        <v>135600000</v>
      </c>
    </row>
    <row r="2026" spans="1:13">
      <c r="A2026" s="1"/>
      <c r="B2026" s="1"/>
      <c r="C2026" s="69" t="s">
        <v>5</v>
      </c>
      <c r="D2026" s="70" t="s">
        <v>38</v>
      </c>
      <c r="E2026" s="71" t="s">
        <v>39</v>
      </c>
      <c r="F2026" s="70"/>
      <c r="G2026" s="70" t="s">
        <v>675</v>
      </c>
      <c r="H2026" s="71" t="s">
        <v>676</v>
      </c>
      <c r="I2026" s="71" t="s">
        <v>217</v>
      </c>
      <c r="J2026" s="249">
        <v>0</v>
      </c>
      <c r="K2026" s="249">
        <v>0</v>
      </c>
      <c r="L2026" s="249">
        <v>50400000</v>
      </c>
      <c r="M2026" s="121">
        <f>+M2025/M2024</f>
        <v>135600000</v>
      </c>
    </row>
    <row r="2027" spans="1:13" ht="24">
      <c r="A2027" s="1"/>
      <c r="B2027" s="1"/>
      <c r="C2027" s="69"/>
      <c r="D2027" s="70"/>
      <c r="E2027" s="71"/>
      <c r="F2027" s="70"/>
      <c r="G2027" s="70"/>
      <c r="H2027" s="253" t="s">
        <v>218</v>
      </c>
      <c r="I2027" s="71"/>
      <c r="J2027" s="254"/>
      <c r="K2027" s="254">
        <v>0</v>
      </c>
      <c r="L2027" s="254">
        <v>50400000</v>
      </c>
      <c r="M2027" s="255">
        <f>M2026-L2026</f>
        <v>85200000</v>
      </c>
    </row>
    <row r="2028" spans="1:13" ht="24">
      <c r="A2028" s="1"/>
      <c r="B2028" s="1"/>
      <c r="C2028" s="69" t="s">
        <v>5</v>
      </c>
      <c r="D2028" s="70" t="s">
        <v>38</v>
      </c>
      <c r="E2028" s="71" t="s">
        <v>39</v>
      </c>
      <c r="F2028" s="70"/>
      <c r="G2028" s="70" t="s">
        <v>677</v>
      </c>
      <c r="H2028" s="71" t="s">
        <v>678</v>
      </c>
      <c r="I2028" s="248" t="s">
        <v>207</v>
      </c>
      <c r="J2028" s="249"/>
      <c r="K2028" s="249"/>
      <c r="L2028" s="249"/>
      <c r="M2028" s="122">
        <v>0.4</v>
      </c>
    </row>
    <row r="2029" spans="1:13" ht="24">
      <c r="A2029" s="1"/>
      <c r="B2029" s="1"/>
      <c r="C2029" s="69" t="s">
        <v>5</v>
      </c>
      <c r="D2029" s="70" t="s">
        <v>38</v>
      </c>
      <c r="E2029" s="71" t="s">
        <v>39</v>
      </c>
      <c r="F2029" s="70"/>
      <c r="G2029" s="70" t="s">
        <v>677</v>
      </c>
      <c r="H2029" s="71" t="s">
        <v>678</v>
      </c>
      <c r="I2029" s="71" t="s">
        <v>208</v>
      </c>
      <c r="J2029" s="249">
        <v>0</v>
      </c>
      <c r="K2029" s="249">
        <v>0</v>
      </c>
      <c r="L2029" s="249">
        <v>0</v>
      </c>
      <c r="M2029" s="121">
        <v>54785941</v>
      </c>
    </row>
    <row r="2030" spans="1:13" ht="24">
      <c r="A2030" s="1"/>
      <c r="B2030" s="1"/>
      <c r="C2030" s="69" t="s">
        <v>5</v>
      </c>
      <c r="D2030" s="70" t="s">
        <v>38</v>
      </c>
      <c r="E2030" s="71" t="s">
        <v>39</v>
      </c>
      <c r="F2030" s="70"/>
      <c r="G2030" s="70" t="s">
        <v>677</v>
      </c>
      <c r="H2030" s="71" t="s">
        <v>678</v>
      </c>
      <c r="I2030" s="71" t="s">
        <v>209</v>
      </c>
      <c r="J2030" s="249">
        <v>0</v>
      </c>
      <c r="K2030" s="249">
        <v>0</v>
      </c>
      <c r="L2030" s="249">
        <v>0</v>
      </c>
      <c r="M2030" s="123">
        <f>+M2029/M2028</f>
        <v>136964852.5</v>
      </c>
    </row>
    <row r="2031" spans="1:13" ht="24">
      <c r="A2031" s="1"/>
      <c r="B2031" s="1"/>
      <c r="C2031" s="69"/>
      <c r="D2031" s="70"/>
      <c r="E2031" s="71"/>
      <c r="F2031" s="70"/>
      <c r="G2031" s="70"/>
      <c r="H2031" s="250" t="s">
        <v>210</v>
      </c>
      <c r="I2031" s="248"/>
      <c r="J2031" s="251"/>
      <c r="K2031" s="251">
        <v>0</v>
      </c>
      <c r="L2031" s="251">
        <v>0</v>
      </c>
      <c r="M2031" s="255">
        <f>M2030-L2030</f>
        <v>136964852.5</v>
      </c>
    </row>
    <row r="2032" spans="1:13" ht="24">
      <c r="A2032" s="1"/>
      <c r="B2032" s="1"/>
      <c r="C2032" s="69" t="s">
        <v>5</v>
      </c>
      <c r="D2032" s="70" t="s">
        <v>38</v>
      </c>
      <c r="E2032" s="71" t="s">
        <v>39</v>
      </c>
      <c r="F2032" s="70"/>
      <c r="G2032" s="70" t="s">
        <v>677</v>
      </c>
      <c r="H2032" s="71" t="s">
        <v>678</v>
      </c>
      <c r="I2032" s="248" t="s">
        <v>211</v>
      </c>
      <c r="J2032" s="249"/>
      <c r="K2032" s="249"/>
      <c r="L2032" s="249"/>
      <c r="M2032" s="122">
        <v>0.4</v>
      </c>
    </row>
    <row r="2033" spans="1:13" ht="24">
      <c r="A2033" s="1"/>
      <c r="B2033" s="1"/>
      <c r="C2033" s="69" t="s">
        <v>5</v>
      </c>
      <c r="D2033" s="70" t="s">
        <v>38</v>
      </c>
      <c r="E2033" s="71" t="s">
        <v>39</v>
      </c>
      <c r="F2033" s="70"/>
      <c r="G2033" s="70" t="s">
        <v>677</v>
      </c>
      <c r="H2033" s="71" t="s">
        <v>678</v>
      </c>
      <c r="I2033" s="71" t="s">
        <v>212</v>
      </c>
      <c r="J2033" s="249">
        <v>0</v>
      </c>
      <c r="K2033" s="249">
        <v>0</v>
      </c>
      <c r="L2033" s="249">
        <v>18520618</v>
      </c>
      <c r="M2033" s="121">
        <v>54785941</v>
      </c>
    </row>
    <row r="2034" spans="1:13" ht="24">
      <c r="A2034" s="1"/>
      <c r="B2034" s="1"/>
      <c r="C2034" s="69" t="s">
        <v>5</v>
      </c>
      <c r="D2034" s="70" t="s">
        <v>38</v>
      </c>
      <c r="E2034" s="71" t="s">
        <v>39</v>
      </c>
      <c r="F2034" s="70"/>
      <c r="G2034" s="70" t="s">
        <v>677</v>
      </c>
      <c r="H2034" s="71" t="s">
        <v>678</v>
      </c>
      <c r="I2034" s="71" t="s">
        <v>213</v>
      </c>
      <c r="J2034" s="249">
        <v>0</v>
      </c>
      <c r="K2034" s="249">
        <v>0</v>
      </c>
      <c r="L2034" s="249">
        <v>18520618</v>
      </c>
      <c r="M2034" s="123">
        <f>+M2033/M2032</f>
        <v>136964852.5</v>
      </c>
    </row>
    <row r="2035" spans="1:13" ht="24">
      <c r="A2035" s="1"/>
      <c r="B2035" s="1"/>
      <c r="C2035" s="69"/>
      <c r="D2035" s="70"/>
      <c r="E2035" s="71"/>
      <c r="F2035" s="70"/>
      <c r="G2035" s="70"/>
      <c r="H2035" s="250" t="s">
        <v>214</v>
      </c>
      <c r="I2035" s="248"/>
      <c r="J2035" s="251"/>
      <c r="K2035" s="251">
        <v>0</v>
      </c>
      <c r="L2035" s="251">
        <v>18520618</v>
      </c>
      <c r="M2035" s="255">
        <f>M2034-L2034</f>
        <v>118444234.5</v>
      </c>
    </row>
    <row r="2036" spans="1:13" ht="24">
      <c r="A2036" s="1"/>
      <c r="B2036" s="1"/>
      <c r="C2036" s="69" t="s">
        <v>5</v>
      </c>
      <c r="D2036" s="70" t="s">
        <v>38</v>
      </c>
      <c r="E2036" s="71" t="s">
        <v>39</v>
      </c>
      <c r="F2036" s="70"/>
      <c r="G2036" s="70" t="s">
        <v>677</v>
      </c>
      <c r="H2036" s="71" t="s">
        <v>678</v>
      </c>
      <c r="I2036" s="248" t="s">
        <v>215</v>
      </c>
      <c r="J2036" s="249"/>
      <c r="K2036" s="249"/>
      <c r="L2036" s="249"/>
      <c r="M2036" s="122">
        <v>0.4</v>
      </c>
    </row>
    <row r="2037" spans="1:13" ht="24">
      <c r="A2037" s="1"/>
      <c r="B2037" s="1"/>
      <c r="C2037" s="69" t="s">
        <v>5</v>
      </c>
      <c r="D2037" s="70" t="s">
        <v>38</v>
      </c>
      <c r="E2037" s="71" t="s">
        <v>39</v>
      </c>
      <c r="F2037" s="70"/>
      <c r="G2037" s="70" t="s">
        <v>677</v>
      </c>
      <c r="H2037" s="71" t="s">
        <v>678</v>
      </c>
      <c r="I2037" s="71" t="s">
        <v>216</v>
      </c>
      <c r="J2037" s="249">
        <v>0</v>
      </c>
      <c r="K2037" s="249">
        <v>0</v>
      </c>
      <c r="L2037" s="249">
        <v>9689010</v>
      </c>
      <c r="M2037" s="121">
        <v>54785941</v>
      </c>
    </row>
    <row r="2038" spans="1:13" ht="24">
      <c r="A2038" s="1"/>
      <c r="B2038" s="1"/>
      <c r="C2038" s="69" t="s">
        <v>5</v>
      </c>
      <c r="D2038" s="70" t="s">
        <v>38</v>
      </c>
      <c r="E2038" s="71" t="s">
        <v>39</v>
      </c>
      <c r="F2038" s="70"/>
      <c r="G2038" s="70" t="s">
        <v>677</v>
      </c>
      <c r="H2038" s="71" t="s">
        <v>678</v>
      </c>
      <c r="I2038" s="71" t="s">
        <v>217</v>
      </c>
      <c r="J2038" s="249">
        <v>0</v>
      </c>
      <c r="K2038" s="249">
        <v>0</v>
      </c>
      <c r="L2038" s="249">
        <v>9689010</v>
      </c>
      <c r="M2038" s="123">
        <f>+M2037/M2036</f>
        <v>136964852.5</v>
      </c>
    </row>
    <row r="2039" spans="1:13" ht="24">
      <c r="A2039" s="1"/>
      <c r="B2039" s="1"/>
      <c r="C2039" s="69"/>
      <c r="D2039" s="70"/>
      <c r="E2039" s="71"/>
      <c r="F2039" s="70"/>
      <c r="G2039" s="70"/>
      <c r="H2039" s="253" t="s">
        <v>218</v>
      </c>
      <c r="I2039" s="71"/>
      <c r="J2039" s="254"/>
      <c r="K2039" s="254">
        <v>0</v>
      </c>
      <c r="L2039" s="254">
        <v>9689010</v>
      </c>
      <c r="M2039" s="255">
        <f>M2038-L2038</f>
        <v>127275842.5</v>
      </c>
    </row>
    <row r="2040" spans="1:13" ht="24">
      <c r="A2040" s="1"/>
      <c r="B2040" s="1"/>
      <c r="C2040" s="69" t="s">
        <v>5</v>
      </c>
      <c r="D2040" s="70" t="s">
        <v>38</v>
      </c>
      <c r="E2040" s="71" t="s">
        <v>39</v>
      </c>
      <c r="F2040" s="70"/>
      <c r="G2040" s="70" t="s">
        <v>679</v>
      </c>
      <c r="H2040" s="71" t="s">
        <v>680</v>
      </c>
      <c r="I2040" s="248" t="s">
        <v>207</v>
      </c>
      <c r="J2040" s="249"/>
      <c r="K2040" s="249"/>
      <c r="L2040" s="249"/>
      <c r="M2040" s="121">
        <v>0</v>
      </c>
    </row>
    <row r="2041" spans="1:13" ht="24">
      <c r="A2041" s="1"/>
      <c r="B2041" s="1"/>
      <c r="C2041" s="69" t="s">
        <v>5</v>
      </c>
      <c r="D2041" s="70" t="s">
        <v>38</v>
      </c>
      <c r="E2041" s="71" t="s">
        <v>39</v>
      </c>
      <c r="F2041" s="70"/>
      <c r="G2041" s="70" t="s">
        <v>679</v>
      </c>
      <c r="H2041" s="71" t="s">
        <v>680</v>
      </c>
      <c r="I2041" s="71" t="s">
        <v>208</v>
      </c>
      <c r="J2041" s="249">
        <v>0</v>
      </c>
      <c r="K2041" s="249">
        <v>0</v>
      </c>
      <c r="L2041" s="249">
        <v>0</v>
      </c>
      <c r="M2041" s="121">
        <v>0</v>
      </c>
    </row>
    <row r="2042" spans="1:13" ht="24">
      <c r="A2042" s="1"/>
      <c r="B2042" s="1"/>
      <c r="C2042" s="69" t="s">
        <v>5</v>
      </c>
      <c r="D2042" s="70" t="s">
        <v>38</v>
      </c>
      <c r="E2042" s="71" t="s">
        <v>39</v>
      </c>
      <c r="F2042" s="70"/>
      <c r="G2042" s="70" t="s">
        <v>679</v>
      </c>
      <c r="H2042" s="71" t="s">
        <v>680</v>
      </c>
      <c r="I2042" s="71" t="s">
        <v>209</v>
      </c>
      <c r="J2042" s="249">
        <v>0</v>
      </c>
      <c r="K2042" s="249">
        <v>0</v>
      </c>
      <c r="L2042" s="249">
        <v>0</v>
      </c>
      <c r="M2042" s="123" t="e">
        <f>+M2041/M2040</f>
        <v>#DIV/0!</v>
      </c>
    </row>
    <row r="2043" spans="1:13" ht="24">
      <c r="A2043" s="1"/>
      <c r="B2043" s="1"/>
      <c r="C2043" s="69"/>
      <c r="D2043" s="70"/>
      <c r="E2043" s="71"/>
      <c r="F2043" s="70"/>
      <c r="G2043" s="70"/>
      <c r="H2043" s="250" t="s">
        <v>210</v>
      </c>
      <c r="I2043" s="248"/>
      <c r="J2043" s="251"/>
      <c r="K2043" s="251">
        <v>0</v>
      </c>
      <c r="L2043" s="251">
        <v>0</v>
      </c>
      <c r="M2043" s="255" t="e">
        <f>M2042-L2042</f>
        <v>#DIV/0!</v>
      </c>
    </row>
    <row r="2044" spans="1:13" ht="24">
      <c r="A2044" s="1"/>
      <c r="B2044" s="1"/>
      <c r="C2044" s="69" t="s">
        <v>5</v>
      </c>
      <c r="D2044" s="70" t="s">
        <v>38</v>
      </c>
      <c r="E2044" s="71" t="s">
        <v>39</v>
      </c>
      <c r="F2044" s="70"/>
      <c r="G2044" s="70" t="s">
        <v>679</v>
      </c>
      <c r="H2044" s="71" t="s">
        <v>680</v>
      </c>
      <c r="I2044" s="248" t="s">
        <v>211</v>
      </c>
      <c r="J2044" s="249"/>
      <c r="K2044" s="249"/>
      <c r="L2044" s="249"/>
      <c r="M2044" s="122">
        <v>0.3</v>
      </c>
    </row>
    <row r="2045" spans="1:13" ht="24">
      <c r="A2045" s="1"/>
      <c r="B2045" s="1"/>
      <c r="C2045" s="69" t="s">
        <v>5</v>
      </c>
      <c r="D2045" s="70" t="s">
        <v>38</v>
      </c>
      <c r="E2045" s="71" t="s">
        <v>39</v>
      </c>
      <c r="F2045" s="70"/>
      <c r="G2045" s="70" t="s">
        <v>679</v>
      </c>
      <c r="H2045" s="71" t="s">
        <v>680</v>
      </c>
      <c r="I2045" s="71" t="s">
        <v>212</v>
      </c>
      <c r="J2045" s="249">
        <v>0</v>
      </c>
      <c r="K2045" s="249">
        <v>0</v>
      </c>
      <c r="L2045" s="249">
        <v>0</v>
      </c>
      <c r="M2045" s="121">
        <v>0</v>
      </c>
    </row>
    <row r="2046" spans="1:13" ht="24">
      <c r="A2046" s="1"/>
      <c r="B2046" s="1"/>
      <c r="C2046" s="69" t="s">
        <v>5</v>
      </c>
      <c r="D2046" s="70" t="s">
        <v>38</v>
      </c>
      <c r="E2046" s="71" t="s">
        <v>39</v>
      </c>
      <c r="F2046" s="70"/>
      <c r="G2046" s="70" t="s">
        <v>679</v>
      </c>
      <c r="H2046" s="71" t="s">
        <v>680</v>
      </c>
      <c r="I2046" s="71" t="s">
        <v>213</v>
      </c>
      <c r="J2046" s="249">
        <v>0</v>
      </c>
      <c r="K2046" s="249">
        <v>0</v>
      </c>
      <c r="L2046" s="249">
        <v>0</v>
      </c>
      <c r="M2046" s="123">
        <f>+M2045/M2044</f>
        <v>0</v>
      </c>
    </row>
    <row r="2047" spans="1:13" ht="24">
      <c r="A2047" s="1"/>
      <c r="B2047" s="1"/>
      <c r="C2047" s="69"/>
      <c r="D2047" s="70"/>
      <c r="E2047" s="71"/>
      <c r="F2047" s="70"/>
      <c r="G2047" s="70"/>
      <c r="H2047" s="250" t="s">
        <v>214</v>
      </c>
      <c r="I2047" s="248"/>
      <c r="J2047" s="251"/>
      <c r="K2047" s="251">
        <v>0</v>
      </c>
      <c r="L2047" s="251">
        <v>0</v>
      </c>
      <c r="M2047" s="255">
        <f>M2046-L2046</f>
        <v>0</v>
      </c>
    </row>
    <row r="2048" spans="1:13" ht="24">
      <c r="A2048" s="1"/>
      <c r="B2048" s="1"/>
      <c r="C2048" s="69" t="s">
        <v>5</v>
      </c>
      <c r="D2048" s="70" t="s">
        <v>38</v>
      </c>
      <c r="E2048" s="71" t="s">
        <v>39</v>
      </c>
      <c r="F2048" s="70"/>
      <c r="G2048" s="70" t="s">
        <v>679</v>
      </c>
      <c r="H2048" s="71" t="s">
        <v>680</v>
      </c>
      <c r="I2048" s="248" t="s">
        <v>215</v>
      </c>
      <c r="J2048" s="249"/>
      <c r="K2048" s="249"/>
      <c r="L2048" s="249"/>
      <c r="M2048" s="121">
        <v>0</v>
      </c>
    </row>
    <row r="2049" spans="1:13" ht="24">
      <c r="A2049" s="1"/>
      <c r="B2049" s="1"/>
      <c r="C2049" s="69" t="s">
        <v>5</v>
      </c>
      <c r="D2049" s="70" t="s">
        <v>38</v>
      </c>
      <c r="E2049" s="71" t="s">
        <v>39</v>
      </c>
      <c r="F2049" s="70"/>
      <c r="G2049" s="70" t="s">
        <v>679</v>
      </c>
      <c r="H2049" s="71" t="s">
        <v>680</v>
      </c>
      <c r="I2049" s="71" t="s">
        <v>216</v>
      </c>
      <c r="J2049" s="249">
        <v>0</v>
      </c>
      <c r="K2049" s="249">
        <v>0</v>
      </c>
      <c r="L2049" s="249">
        <v>0</v>
      </c>
      <c r="M2049" s="121">
        <v>0</v>
      </c>
    </row>
    <row r="2050" spans="1:13" ht="24">
      <c r="A2050" s="1"/>
      <c r="B2050" s="1"/>
      <c r="C2050" s="69" t="s">
        <v>5</v>
      </c>
      <c r="D2050" s="70" t="s">
        <v>38</v>
      </c>
      <c r="E2050" s="71" t="s">
        <v>39</v>
      </c>
      <c r="F2050" s="70"/>
      <c r="G2050" s="70" t="s">
        <v>679</v>
      </c>
      <c r="H2050" s="71" t="s">
        <v>680</v>
      </c>
      <c r="I2050" s="71" t="s">
        <v>217</v>
      </c>
      <c r="J2050" s="249">
        <v>0</v>
      </c>
      <c r="K2050" s="249">
        <v>0</v>
      </c>
      <c r="L2050" s="249">
        <v>0</v>
      </c>
      <c r="M2050" s="123" t="e">
        <f>+M2049/M2048</f>
        <v>#DIV/0!</v>
      </c>
    </row>
    <row r="2051" spans="1:13" ht="24">
      <c r="A2051" s="1"/>
      <c r="B2051" s="1"/>
      <c r="C2051" s="69"/>
      <c r="D2051" s="70"/>
      <c r="E2051" s="71"/>
      <c r="F2051" s="70"/>
      <c r="G2051" s="70"/>
      <c r="H2051" s="253" t="s">
        <v>218</v>
      </c>
      <c r="I2051" s="71"/>
      <c r="J2051" s="254"/>
      <c r="K2051" s="254">
        <v>0</v>
      </c>
      <c r="L2051" s="254">
        <v>0</v>
      </c>
      <c r="M2051" s="255" t="e">
        <f>M2050-L2050</f>
        <v>#DIV/0!</v>
      </c>
    </row>
    <row r="2052" spans="1:13" ht="24">
      <c r="A2052" s="1"/>
      <c r="B2052" s="1"/>
      <c r="C2052" s="69" t="s">
        <v>5</v>
      </c>
      <c r="D2052" s="70" t="s">
        <v>38</v>
      </c>
      <c r="E2052" s="71" t="s">
        <v>39</v>
      </c>
      <c r="F2052" s="70"/>
      <c r="G2052" s="70" t="s">
        <v>681</v>
      </c>
      <c r="H2052" s="71" t="s">
        <v>790</v>
      </c>
      <c r="I2052" s="248" t="s">
        <v>207</v>
      </c>
      <c r="J2052" s="249"/>
      <c r="K2052" s="249"/>
      <c r="L2052" s="249"/>
      <c r="M2052" s="121">
        <v>0</v>
      </c>
    </row>
    <row r="2053" spans="1:13" ht="24">
      <c r="A2053" s="1"/>
      <c r="B2053" s="1"/>
      <c r="C2053" s="69" t="s">
        <v>5</v>
      </c>
      <c r="D2053" s="70" t="s">
        <v>38</v>
      </c>
      <c r="E2053" s="71" t="s">
        <v>39</v>
      </c>
      <c r="F2053" s="70"/>
      <c r="G2053" s="70" t="s">
        <v>681</v>
      </c>
      <c r="H2053" s="71" t="s">
        <v>790</v>
      </c>
      <c r="I2053" s="71" t="s">
        <v>208</v>
      </c>
      <c r="J2053" s="249">
        <v>0</v>
      </c>
      <c r="K2053" s="249">
        <v>0</v>
      </c>
      <c r="L2053" s="249">
        <v>0</v>
      </c>
      <c r="M2053" s="121">
        <v>0</v>
      </c>
    </row>
    <row r="2054" spans="1:13" ht="24">
      <c r="A2054" s="1"/>
      <c r="B2054" s="1"/>
      <c r="C2054" s="69" t="s">
        <v>5</v>
      </c>
      <c r="D2054" s="70" t="s">
        <v>38</v>
      </c>
      <c r="E2054" s="71" t="s">
        <v>39</v>
      </c>
      <c r="F2054" s="70"/>
      <c r="G2054" s="70" t="s">
        <v>681</v>
      </c>
      <c r="H2054" s="71" t="s">
        <v>790</v>
      </c>
      <c r="I2054" s="71" t="s">
        <v>209</v>
      </c>
      <c r="J2054" s="249">
        <v>0</v>
      </c>
      <c r="K2054" s="249">
        <v>0</v>
      </c>
      <c r="L2054" s="249">
        <v>0</v>
      </c>
      <c r="M2054" s="121" t="e">
        <f>+M2053/M2052</f>
        <v>#DIV/0!</v>
      </c>
    </row>
    <row r="2055" spans="1:13" ht="24">
      <c r="A2055" s="1"/>
      <c r="B2055" s="1"/>
      <c r="C2055" s="69"/>
      <c r="D2055" s="70"/>
      <c r="E2055" s="71"/>
      <c r="F2055" s="70"/>
      <c r="G2055" s="70"/>
      <c r="H2055" s="250" t="s">
        <v>210</v>
      </c>
      <c r="I2055" s="248"/>
      <c r="J2055" s="251"/>
      <c r="K2055" s="251">
        <v>0</v>
      </c>
      <c r="L2055" s="251">
        <v>0</v>
      </c>
      <c r="M2055" s="255" t="e">
        <f>M2054-L2054</f>
        <v>#DIV/0!</v>
      </c>
    </row>
    <row r="2056" spans="1:13" ht="24">
      <c r="A2056" s="1"/>
      <c r="B2056" s="1"/>
      <c r="C2056" s="69" t="s">
        <v>5</v>
      </c>
      <c r="D2056" s="70" t="s">
        <v>38</v>
      </c>
      <c r="E2056" s="71" t="s">
        <v>39</v>
      </c>
      <c r="F2056" s="70"/>
      <c r="G2056" s="70" t="s">
        <v>681</v>
      </c>
      <c r="H2056" s="71" t="s">
        <v>790</v>
      </c>
      <c r="I2056" s="248" t="s">
        <v>211</v>
      </c>
      <c r="J2056" s="249"/>
      <c r="K2056" s="249"/>
      <c r="L2056" s="249"/>
      <c r="M2056" s="122">
        <v>1</v>
      </c>
    </row>
    <row r="2057" spans="1:13" ht="24">
      <c r="A2057" s="1"/>
      <c r="B2057" s="1"/>
      <c r="C2057" s="69" t="s">
        <v>5</v>
      </c>
      <c r="D2057" s="70" t="s">
        <v>38</v>
      </c>
      <c r="E2057" s="71" t="s">
        <v>39</v>
      </c>
      <c r="F2057" s="70"/>
      <c r="G2057" s="70" t="s">
        <v>681</v>
      </c>
      <c r="H2057" s="71" t="s">
        <v>790</v>
      </c>
      <c r="I2057" s="71" t="s">
        <v>212</v>
      </c>
      <c r="J2057" s="249">
        <v>0</v>
      </c>
      <c r="K2057" s="249">
        <v>0</v>
      </c>
      <c r="L2057" s="249">
        <v>0</v>
      </c>
      <c r="M2057" s="121">
        <v>7330000</v>
      </c>
    </row>
    <row r="2058" spans="1:13" ht="24">
      <c r="A2058" s="1"/>
      <c r="B2058" s="1"/>
      <c r="C2058" s="69" t="s">
        <v>5</v>
      </c>
      <c r="D2058" s="70" t="s">
        <v>38</v>
      </c>
      <c r="E2058" s="71" t="s">
        <v>39</v>
      </c>
      <c r="F2058" s="70"/>
      <c r="G2058" s="70" t="s">
        <v>681</v>
      </c>
      <c r="H2058" s="71" t="s">
        <v>790</v>
      </c>
      <c r="I2058" s="71" t="s">
        <v>213</v>
      </c>
      <c r="J2058" s="249">
        <v>0</v>
      </c>
      <c r="K2058" s="249">
        <v>0</v>
      </c>
      <c r="L2058" s="249">
        <v>0</v>
      </c>
      <c r="M2058" s="123">
        <f>+M2057/M2056</f>
        <v>7330000</v>
      </c>
    </row>
    <row r="2059" spans="1:13" ht="24">
      <c r="A2059" s="1"/>
      <c r="B2059" s="1"/>
      <c r="C2059" s="69"/>
      <c r="D2059" s="70"/>
      <c r="E2059" s="71"/>
      <c r="F2059" s="70"/>
      <c r="G2059" s="70"/>
      <c r="H2059" s="250" t="s">
        <v>214</v>
      </c>
      <c r="I2059" s="248"/>
      <c r="J2059" s="251"/>
      <c r="K2059" s="251">
        <v>0</v>
      </c>
      <c r="L2059" s="251">
        <v>0</v>
      </c>
      <c r="M2059" s="255">
        <f>M2058-L2058</f>
        <v>7330000</v>
      </c>
    </row>
    <row r="2060" spans="1:13" ht="24">
      <c r="A2060" s="1"/>
      <c r="B2060" s="1"/>
      <c r="C2060" s="69" t="s">
        <v>5</v>
      </c>
      <c r="D2060" s="70" t="s">
        <v>38</v>
      </c>
      <c r="E2060" s="71" t="s">
        <v>39</v>
      </c>
      <c r="F2060" s="70"/>
      <c r="G2060" s="70" t="s">
        <v>681</v>
      </c>
      <c r="H2060" s="71" t="s">
        <v>790</v>
      </c>
      <c r="I2060" s="248" t="s">
        <v>215</v>
      </c>
      <c r="J2060" s="249"/>
      <c r="K2060" s="249"/>
      <c r="L2060" s="249"/>
      <c r="M2060" s="122">
        <v>1</v>
      </c>
    </row>
    <row r="2061" spans="1:13" ht="24">
      <c r="A2061" s="1"/>
      <c r="B2061" s="1"/>
      <c r="C2061" s="69" t="s">
        <v>5</v>
      </c>
      <c r="D2061" s="70" t="s">
        <v>38</v>
      </c>
      <c r="E2061" s="71" t="s">
        <v>39</v>
      </c>
      <c r="F2061" s="70"/>
      <c r="G2061" s="70" t="s">
        <v>681</v>
      </c>
      <c r="H2061" s="71" t="s">
        <v>790</v>
      </c>
      <c r="I2061" s="71" t="s">
        <v>216</v>
      </c>
      <c r="J2061" s="249">
        <v>0</v>
      </c>
      <c r="K2061" s="249">
        <v>0</v>
      </c>
      <c r="L2061" s="249">
        <v>0</v>
      </c>
      <c r="M2061" s="121">
        <v>7290589</v>
      </c>
    </row>
    <row r="2062" spans="1:13" ht="24">
      <c r="A2062" s="1"/>
      <c r="B2062" s="1"/>
      <c r="C2062" s="69" t="s">
        <v>5</v>
      </c>
      <c r="D2062" s="70" t="s">
        <v>38</v>
      </c>
      <c r="E2062" s="71" t="s">
        <v>39</v>
      </c>
      <c r="F2062" s="70"/>
      <c r="G2062" s="70" t="s">
        <v>681</v>
      </c>
      <c r="H2062" s="71" t="s">
        <v>790</v>
      </c>
      <c r="I2062" s="71" t="s">
        <v>217</v>
      </c>
      <c r="J2062" s="249">
        <v>0</v>
      </c>
      <c r="K2062" s="249">
        <v>0</v>
      </c>
      <c r="L2062" s="249">
        <v>0</v>
      </c>
      <c r="M2062" s="123">
        <f>+M2061/M2060</f>
        <v>7290589</v>
      </c>
    </row>
    <row r="2063" spans="1:13" ht="24">
      <c r="A2063" s="1"/>
      <c r="B2063" s="1"/>
      <c r="C2063" s="69"/>
      <c r="D2063" s="70"/>
      <c r="E2063" s="71"/>
      <c r="F2063" s="70"/>
      <c r="G2063" s="70"/>
      <c r="H2063" s="253" t="s">
        <v>218</v>
      </c>
      <c r="I2063" s="71"/>
      <c r="J2063" s="254"/>
      <c r="K2063" s="254">
        <v>0</v>
      </c>
      <c r="L2063" s="254">
        <v>0</v>
      </c>
      <c r="M2063" s="255">
        <f>M2062-L2062</f>
        <v>7290589</v>
      </c>
    </row>
    <row r="2064" spans="1:13" ht="24">
      <c r="A2064" s="1"/>
      <c r="B2064" s="1"/>
      <c r="C2064" s="69" t="s">
        <v>5</v>
      </c>
      <c r="D2064" s="70" t="s">
        <v>38</v>
      </c>
      <c r="E2064" s="71" t="s">
        <v>39</v>
      </c>
      <c r="F2064" s="70"/>
      <c r="G2064" s="70" t="s">
        <v>683</v>
      </c>
      <c r="H2064" s="71" t="s">
        <v>684</v>
      </c>
      <c r="I2064" s="248" t="s">
        <v>207</v>
      </c>
      <c r="J2064" s="249"/>
      <c r="K2064" s="249"/>
      <c r="L2064" s="249"/>
      <c r="M2064" s="121">
        <v>0</v>
      </c>
    </row>
    <row r="2065" spans="1:13" ht="24">
      <c r="A2065" s="1"/>
      <c r="B2065" s="1"/>
      <c r="C2065" s="69" t="s">
        <v>5</v>
      </c>
      <c r="D2065" s="70" t="s">
        <v>38</v>
      </c>
      <c r="E2065" s="71" t="s">
        <v>39</v>
      </c>
      <c r="F2065" s="70"/>
      <c r="G2065" s="70" t="s">
        <v>683</v>
      </c>
      <c r="H2065" s="71" t="s">
        <v>684</v>
      </c>
      <c r="I2065" s="71" t="s">
        <v>208</v>
      </c>
      <c r="J2065" s="249">
        <v>0</v>
      </c>
      <c r="K2065" s="249">
        <v>0</v>
      </c>
      <c r="L2065" s="249">
        <v>0</v>
      </c>
      <c r="M2065" s="121">
        <v>0</v>
      </c>
    </row>
    <row r="2066" spans="1:13" ht="24">
      <c r="A2066" s="1"/>
      <c r="B2066" s="1"/>
      <c r="C2066" s="69" t="s">
        <v>5</v>
      </c>
      <c r="D2066" s="70" t="s">
        <v>38</v>
      </c>
      <c r="E2066" s="71" t="s">
        <v>39</v>
      </c>
      <c r="F2066" s="70"/>
      <c r="G2066" s="70" t="s">
        <v>683</v>
      </c>
      <c r="H2066" s="71" t="s">
        <v>684</v>
      </c>
      <c r="I2066" s="71" t="s">
        <v>209</v>
      </c>
      <c r="J2066" s="249">
        <v>0</v>
      </c>
      <c r="K2066" s="249">
        <v>0</v>
      </c>
      <c r="L2066" s="249">
        <v>0</v>
      </c>
      <c r="M2066" s="123" t="e">
        <f>+M2065/M2064</f>
        <v>#DIV/0!</v>
      </c>
    </row>
    <row r="2067" spans="1:13" ht="24">
      <c r="A2067" s="1"/>
      <c r="B2067" s="1"/>
      <c r="C2067" s="69"/>
      <c r="D2067" s="70"/>
      <c r="E2067" s="71"/>
      <c r="F2067" s="70"/>
      <c r="G2067" s="70"/>
      <c r="H2067" s="250" t="s">
        <v>210</v>
      </c>
      <c r="I2067" s="248"/>
      <c r="J2067" s="251"/>
      <c r="K2067" s="251">
        <v>0</v>
      </c>
      <c r="L2067" s="251">
        <v>0</v>
      </c>
      <c r="M2067" s="255" t="e">
        <f>M2066-L2066</f>
        <v>#DIV/0!</v>
      </c>
    </row>
    <row r="2068" spans="1:13" ht="24">
      <c r="A2068" s="1"/>
      <c r="B2068" s="1"/>
      <c r="C2068" s="69" t="s">
        <v>5</v>
      </c>
      <c r="D2068" s="70" t="s">
        <v>38</v>
      </c>
      <c r="E2068" s="71" t="s">
        <v>39</v>
      </c>
      <c r="F2068" s="70"/>
      <c r="G2068" s="70" t="s">
        <v>683</v>
      </c>
      <c r="H2068" s="71" t="s">
        <v>684</v>
      </c>
      <c r="I2068" s="248" t="s">
        <v>211</v>
      </c>
      <c r="J2068" s="249"/>
      <c r="K2068" s="249"/>
      <c r="L2068" s="249"/>
      <c r="M2068" s="122">
        <v>0.4</v>
      </c>
    </row>
    <row r="2069" spans="1:13" ht="24">
      <c r="A2069" s="1"/>
      <c r="B2069" s="1"/>
      <c r="C2069" s="69" t="s">
        <v>5</v>
      </c>
      <c r="D2069" s="70" t="s">
        <v>38</v>
      </c>
      <c r="E2069" s="71" t="s">
        <v>39</v>
      </c>
      <c r="F2069" s="70"/>
      <c r="G2069" s="70" t="s">
        <v>683</v>
      </c>
      <c r="H2069" s="71" t="s">
        <v>684</v>
      </c>
      <c r="I2069" s="71" t="s">
        <v>212</v>
      </c>
      <c r="J2069" s="249">
        <v>0</v>
      </c>
      <c r="K2069" s="249">
        <v>0</v>
      </c>
      <c r="L2069" s="249">
        <v>0</v>
      </c>
      <c r="M2069" s="121">
        <v>16500000</v>
      </c>
    </row>
    <row r="2070" spans="1:13" ht="24">
      <c r="A2070" s="1"/>
      <c r="B2070" s="1"/>
      <c r="C2070" s="69" t="s">
        <v>5</v>
      </c>
      <c r="D2070" s="70" t="s">
        <v>38</v>
      </c>
      <c r="E2070" s="71" t="s">
        <v>39</v>
      </c>
      <c r="F2070" s="70"/>
      <c r="G2070" s="70" t="s">
        <v>683</v>
      </c>
      <c r="H2070" s="71" t="s">
        <v>684</v>
      </c>
      <c r="I2070" s="71" t="s">
        <v>213</v>
      </c>
      <c r="J2070" s="249">
        <v>0</v>
      </c>
      <c r="K2070" s="249">
        <v>0</v>
      </c>
      <c r="L2070" s="249">
        <v>0</v>
      </c>
      <c r="M2070" s="123">
        <f>+M2069/M2068</f>
        <v>41250000</v>
      </c>
    </row>
    <row r="2071" spans="1:13" ht="24">
      <c r="A2071" s="1"/>
      <c r="B2071" s="1"/>
      <c r="C2071" s="69"/>
      <c r="D2071" s="70"/>
      <c r="E2071" s="71"/>
      <c r="F2071" s="70"/>
      <c r="G2071" s="70"/>
      <c r="H2071" s="250" t="s">
        <v>214</v>
      </c>
      <c r="I2071" s="248"/>
      <c r="J2071" s="251"/>
      <c r="K2071" s="251">
        <v>0</v>
      </c>
      <c r="L2071" s="251">
        <v>0</v>
      </c>
      <c r="M2071" s="255">
        <f>M2070-L2070</f>
        <v>41250000</v>
      </c>
    </row>
    <row r="2072" spans="1:13" ht="24">
      <c r="A2072" s="1"/>
      <c r="B2072" s="1"/>
      <c r="C2072" s="69" t="s">
        <v>5</v>
      </c>
      <c r="D2072" s="70" t="s">
        <v>38</v>
      </c>
      <c r="E2072" s="71" t="s">
        <v>39</v>
      </c>
      <c r="F2072" s="70"/>
      <c r="G2072" s="70" t="s">
        <v>683</v>
      </c>
      <c r="H2072" s="71" t="s">
        <v>684</v>
      </c>
      <c r="I2072" s="248" t="s">
        <v>215</v>
      </c>
      <c r="J2072" s="249"/>
      <c r="K2072" s="249"/>
      <c r="L2072" s="249"/>
      <c r="M2072" s="257">
        <v>0.4</v>
      </c>
    </row>
    <row r="2073" spans="1:13" ht="24">
      <c r="A2073" s="1"/>
      <c r="B2073" s="1"/>
      <c r="C2073" s="69" t="s">
        <v>5</v>
      </c>
      <c r="D2073" s="70" t="s">
        <v>38</v>
      </c>
      <c r="E2073" s="71" t="s">
        <v>39</v>
      </c>
      <c r="F2073" s="70"/>
      <c r="G2073" s="70" t="s">
        <v>683</v>
      </c>
      <c r="H2073" s="71" t="s">
        <v>684</v>
      </c>
      <c r="I2073" s="71" t="s">
        <v>216</v>
      </c>
      <c r="J2073" s="249">
        <v>0</v>
      </c>
      <c r="K2073" s="249">
        <v>0</v>
      </c>
      <c r="L2073" s="249">
        <v>0</v>
      </c>
      <c r="M2073" s="258">
        <v>16448464</v>
      </c>
    </row>
    <row r="2074" spans="1:13" ht="24">
      <c r="A2074" s="1"/>
      <c r="B2074" s="1"/>
      <c r="C2074" s="69" t="s">
        <v>5</v>
      </c>
      <c r="D2074" s="70" t="s">
        <v>38</v>
      </c>
      <c r="E2074" s="71" t="s">
        <v>39</v>
      </c>
      <c r="F2074" s="70"/>
      <c r="G2074" s="70" t="s">
        <v>683</v>
      </c>
      <c r="H2074" s="71" t="s">
        <v>684</v>
      </c>
      <c r="I2074" s="71" t="s">
        <v>217</v>
      </c>
      <c r="J2074" s="249">
        <v>0</v>
      </c>
      <c r="K2074" s="249">
        <v>0</v>
      </c>
      <c r="L2074" s="249">
        <v>0</v>
      </c>
      <c r="M2074" s="121">
        <f>+M2073/M2072</f>
        <v>41121160</v>
      </c>
    </row>
    <row r="2075" spans="1:13" ht="24">
      <c r="A2075" s="1"/>
      <c r="B2075" s="1"/>
      <c r="C2075" s="69"/>
      <c r="D2075" s="70"/>
      <c r="E2075" s="71"/>
      <c r="F2075" s="70"/>
      <c r="G2075" s="70"/>
      <c r="H2075" s="253" t="s">
        <v>218</v>
      </c>
      <c r="I2075" s="71"/>
      <c r="J2075" s="254"/>
      <c r="K2075" s="254">
        <v>0</v>
      </c>
      <c r="L2075" s="254">
        <v>0</v>
      </c>
      <c r="M2075" s="255">
        <f>M2074-L2074</f>
        <v>41121160</v>
      </c>
    </row>
    <row r="2076" spans="1:13" ht="24">
      <c r="A2076" s="1"/>
      <c r="B2076" s="1"/>
      <c r="C2076" s="69" t="s">
        <v>5</v>
      </c>
      <c r="D2076" s="70" t="s">
        <v>38</v>
      </c>
      <c r="E2076" s="71" t="s">
        <v>39</v>
      </c>
      <c r="F2076" s="70"/>
      <c r="G2076" s="70" t="s">
        <v>685</v>
      </c>
      <c r="H2076" s="71" t="s">
        <v>686</v>
      </c>
      <c r="I2076" s="248" t="s">
        <v>207</v>
      </c>
      <c r="J2076" s="249"/>
      <c r="K2076" s="249"/>
      <c r="L2076" s="249"/>
      <c r="M2076" s="121">
        <v>0</v>
      </c>
    </row>
    <row r="2077" spans="1:13" ht="24">
      <c r="A2077" s="1"/>
      <c r="B2077" s="1"/>
      <c r="C2077" s="69" t="s">
        <v>5</v>
      </c>
      <c r="D2077" s="70" t="s">
        <v>38</v>
      </c>
      <c r="E2077" s="71" t="s">
        <v>39</v>
      </c>
      <c r="F2077" s="70"/>
      <c r="G2077" s="70" t="s">
        <v>685</v>
      </c>
      <c r="H2077" s="71" t="s">
        <v>686</v>
      </c>
      <c r="I2077" s="71" t="s">
        <v>208</v>
      </c>
      <c r="J2077" s="249">
        <v>0</v>
      </c>
      <c r="K2077" s="249">
        <v>0</v>
      </c>
      <c r="L2077" s="249">
        <v>0</v>
      </c>
      <c r="M2077" s="121">
        <v>0</v>
      </c>
    </row>
    <row r="2078" spans="1:13" ht="24">
      <c r="A2078" s="1"/>
      <c r="B2078" s="1"/>
      <c r="C2078" s="69" t="s">
        <v>5</v>
      </c>
      <c r="D2078" s="70" t="s">
        <v>38</v>
      </c>
      <c r="E2078" s="71" t="s">
        <v>39</v>
      </c>
      <c r="F2078" s="70"/>
      <c r="G2078" s="70" t="s">
        <v>685</v>
      </c>
      <c r="H2078" s="71" t="s">
        <v>686</v>
      </c>
      <c r="I2078" s="71" t="s">
        <v>209</v>
      </c>
      <c r="J2078" s="249">
        <v>0</v>
      </c>
      <c r="K2078" s="249">
        <v>0</v>
      </c>
      <c r="L2078" s="249">
        <v>0</v>
      </c>
      <c r="M2078" s="123" t="e">
        <f>+M2077/M2076</f>
        <v>#DIV/0!</v>
      </c>
    </row>
    <row r="2079" spans="1:13" ht="24">
      <c r="A2079" s="1"/>
      <c r="B2079" s="1"/>
      <c r="C2079" s="69"/>
      <c r="D2079" s="70"/>
      <c r="E2079" s="71"/>
      <c r="F2079" s="70"/>
      <c r="G2079" s="70"/>
      <c r="H2079" s="250" t="s">
        <v>210</v>
      </c>
      <c r="I2079" s="248"/>
      <c r="J2079" s="251"/>
      <c r="K2079" s="251">
        <v>0</v>
      </c>
      <c r="L2079" s="251">
        <v>0</v>
      </c>
      <c r="M2079" s="255" t="e">
        <f>M2078-L2078</f>
        <v>#DIV/0!</v>
      </c>
    </row>
    <row r="2080" spans="1:13" ht="24">
      <c r="A2080" s="1"/>
      <c r="B2080" s="1"/>
      <c r="C2080" s="69" t="s">
        <v>5</v>
      </c>
      <c r="D2080" s="70" t="s">
        <v>38</v>
      </c>
      <c r="E2080" s="71" t="s">
        <v>39</v>
      </c>
      <c r="F2080" s="70"/>
      <c r="G2080" s="70" t="s">
        <v>685</v>
      </c>
      <c r="H2080" s="71" t="s">
        <v>686</v>
      </c>
      <c r="I2080" s="248" t="s">
        <v>211</v>
      </c>
      <c r="J2080" s="249"/>
      <c r="K2080" s="249"/>
      <c r="L2080" s="249"/>
      <c r="M2080" s="122">
        <v>0.3</v>
      </c>
    </row>
    <row r="2081" spans="1:13" ht="24">
      <c r="A2081" s="1"/>
      <c r="B2081" s="1"/>
      <c r="C2081" s="69" t="s">
        <v>5</v>
      </c>
      <c r="D2081" s="70" t="s">
        <v>38</v>
      </c>
      <c r="E2081" s="71" t="s">
        <v>39</v>
      </c>
      <c r="F2081" s="70"/>
      <c r="G2081" s="70" t="s">
        <v>685</v>
      </c>
      <c r="H2081" s="71" t="s">
        <v>686</v>
      </c>
      <c r="I2081" s="71" t="s">
        <v>212</v>
      </c>
      <c r="J2081" s="249">
        <v>0</v>
      </c>
      <c r="K2081" s="249">
        <v>0</v>
      </c>
      <c r="L2081" s="249">
        <v>0</v>
      </c>
      <c r="M2081" s="121">
        <v>26639797</v>
      </c>
    </row>
    <row r="2082" spans="1:13" ht="24">
      <c r="A2082" s="1"/>
      <c r="B2082" s="1"/>
      <c r="C2082" s="69" t="s">
        <v>5</v>
      </c>
      <c r="D2082" s="70" t="s">
        <v>38</v>
      </c>
      <c r="E2082" s="71" t="s">
        <v>39</v>
      </c>
      <c r="F2082" s="70"/>
      <c r="G2082" s="70" t="s">
        <v>685</v>
      </c>
      <c r="H2082" s="71" t="s">
        <v>686</v>
      </c>
      <c r="I2082" s="71" t="s">
        <v>213</v>
      </c>
      <c r="J2082" s="249">
        <v>0</v>
      </c>
      <c r="K2082" s="249">
        <v>0</v>
      </c>
      <c r="L2082" s="249">
        <v>0</v>
      </c>
      <c r="M2082" s="123">
        <f>+M2081/M2080</f>
        <v>88799323.333333343</v>
      </c>
    </row>
    <row r="2083" spans="1:13" ht="24">
      <c r="A2083" s="1"/>
      <c r="B2083" s="1"/>
      <c r="C2083" s="69"/>
      <c r="D2083" s="70"/>
      <c r="E2083" s="71"/>
      <c r="F2083" s="70"/>
      <c r="G2083" s="70"/>
      <c r="H2083" s="250" t="s">
        <v>214</v>
      </c>
      <c r="I2083" s="248"/>
      <c r="J2083" s="251"/>
      <c r="K2083" s="251">
        <v>0</v>
      </c>
      <c r="L2083" s="251">
        <v>0</v>
      </c>
      <c r="M2083" s="255">
        <f>M2082-L2082</f>
        <v>88799323.333333343</v>
      </c>
    </row>
    <row r="2084" spans="1:13" ht="24">
      <c r="A2084" s="1"/>
      <c r="B2084" s="1"/>
      <c r="C2084" s="69" t="s">
        <v>5</v>
      </c>
      <c r="D2084" s="70" t="s">
        <v>38</v>
      </c>
      <c r="E2084" s="71" t="s">
        <v>39</v>
      </c>
      <c r="F2084" s="70"/>
      <c r="G2084" s="70" t="s">
        <v>685</v>
      </c>
      <c r="H2084" s="71" t="s">
        <v>686</v>
      </c>
      <c r="I2084" s="248" t="s">
        <v>215</v>
      </c>
      <c r="J2084" s="249"/>
      <c r="K2084" s="249"/>
      <c r="L2084" s="249"/>
      <c r="M2084" s="257">
        <v>0.3</v>
      </c>
    </row>
    <row r="2085" spans="1:13" ht="24">
      <c r="A2085" s="1"/>
      <c r="B2085" s="1"/>
      <c r="C2085" s="69" t="s">
        <v>5</v>
      </c>
      <c r="D2085" s="70" t="s">
        <v>38</v>
      </c>
      <c r="E2085" s="71" t="s">
        <v>39</v>
      </c>
      <c r="F2085" s="70"/>
      <c r="G2085" s="70" t="s">
        <v>685</v>
      </c>
      <c r="H2085" s="71" t="s">
        <v>686</v>
      </c>
      <c r="I2085" s="71" t="s">
        <v>216</v>
      </c>
      <c r="J2085" s="249">
        <v>0</v>
      </c>
      <c r="K2085" s="249">
        <v>0</v>
      </c>
      <c r="L2085" s="249">
        <v>0</v>
      </c>
      <c r="M2085" s="121">
        <v>26639797</v>
      </c>
    </row>
    <row r="2086" spans="1:13" ht="24">
      <c r="A2086" s="1"/>
      <c r="B2086" s="1"/>
      <c r="C2086" s="69" t="s">
        <v>5</v>
      </c>
      <c r="D2086" s="70" t="s">
        <v>38</v>
      </c>
      <c r="E2086" s="71" t="s">
        <v>39</v>
      </c>
      <c r="F2086" s="70"/>
      <c r="G2086" s="70" t="s">
        <v>685</v>
      </c>
      <c r="H2086" s="71" t="s">
        <v>686</v>
      </c>
      <c r="I2086" s="71" t="s">
        <v>217</v>
      </c>
      <c r="J2086" s="249">
        <v>0</v>
      </c>
      <c r="K2086" s="249">
        <v>0</v>
      </c>
      <c r="L2086" s="249">
        <v>0</v>
      </c>
      <c r="M2086" s="121">
        <f>+M2085/M2084</f>
        <v>88799323.333333343</v>
      </c>
    </row>
    <row r="2087" spans="1:13" ht="24">
      <c r="A2087" s="1"/>
      <c r="B2087" s="1"/>
      <c r="C2087" s="69"/>
      <c r="D2087" s="70"/>
      <c r="E2087" s="71"/>
      <c r="F2087" s="70"/>
      <c r="G2087" s="70"/>
      <c r="H2087" s="253" t="s">
        <v>218</v>
      </c>
      <c r="I2087" s="71"/>
      <c r="J2087" s="254"/>
      <c r="K2087" s="254">
        <v>0</v>
      </c>
      <c r="L2087" s="254">
        <v>0</v>
      </c>
      <c r="M2087" s="255">
        <f>M2086-L2086</f>
        <v>88799323.333333343</v>
      </c>
    </row>
    <row r="2088" spans="1:13" ht="24">
      <c r="A2088" s="1"/>
      <c r="B2088" s="1"/>
      <c r="C2088" s="69" t="s">
        <v>5</v>
      </c>
      <c r="D2088" s="70" t="s">
        <v>38</v>
      </c>
      <c r="E2088" s="71" t="s">
        <v>39</v>
      </c>
      <c r="F2088" s="70"/>
      <c r="G2088" s="70" t="s">
        <v>827</v>
      </c>
      <c r="H2088" s="71" t="s">
        <v>828</v>
      </c>
      <c r="I2088" s="248" t="s">
        <v>207</v>
      </c>
      <c r="J2088" s="249">
        <v>0</v>
      </c>
      <c r="K2088" s="249"/>
      <c r="L2088" s="249">
        <v>0</v>
      </c>
      <c r="M2088" s="121"/>
    </row>
    <row r="2089" spans="1:13" ht="24">
      <c r="A2089" s="1"/>
      <c r="B2089" s="1"/>
      <c r="C2089" s="69" t="s">
        <v>5</v>
      </c>
      <c r="D2089" s="70" t="s">
        <v>38</v>
      </c>
      <c r="E2089" s="71" t="s">
        <v>39</v>
      </c>
      <c r="F2089" s="70"/>
      <c r="G2089" s="70" t="s">
        <v>827</v>
      </c>
      <c r="H2089" s="71" t="s">
        <v>828</v>
      </c>
      <c r="I2089" s="71" t="s">
        <v>208</v>
      </c>
      <c r="J2089" s="249">
        <v>0</v>
      </c>
      <c r="K2089" s="249">
        <v>0</v>
      </c>
      <c r="L2089" s="249">
        <v>0</v>
      </c>
      <c r="M2089" s="121">
        <v>0</v>
      </c>
    </row>
    <row r="2090" spans="1:13" ht="24">
      <c r="A2090" s="1"/>
      <c r="B2090" s="1"/>
      <c r="C2090" s="69" t="s">
        <v>5</v>
      </c>
      <c r="D2090" s="70" t="s">
        <v>38</v>
      </c>
      <c r="E2090" s="71" t="s">
        <v>39</v>
      </c>
      <c r="F2090" s="70"/>
      <c r="G2090" s="70" t="s">
        <v>827</v>
      </c>
      <c r="H2090" s="71" t="s">
        <v>828</v>
      </c>
      <c r="I2090" s="71" t="s">
        <v>209</v>
      </c>
      <c r="J2090" s="249"/>
      <c r="K2090" s="249">
        <v>0</v>
      </c>
      <c r="L2090" s="249"/>
      <c r="M2090" s="121">
        <v>0</v>
      </c>
    </row>
    <row r="2091" spans="1:13" ht="24">
      <c r="A2091" s="1"/>
      <c r="B2091" s="1"/>
      <c r="C2091" s="69"/>
      <c r="D2091" s="70"/>
      <c r="E2091" s="71"/>
      <c r="F2091" s="70"/>
      <c r="G2091" s="70"/>
      <c r="H2091" s="250" t="s">
        <v>210</v>
      </c>
      <c r="I2091" s="248"/>
      <c r="J2091" s="251"/>
      <c r="K2091" s="251"/>
      <c r="L2091" s="251"/>
      <c r="M2091" s="252"/>
    </row>
    <row r="2092" spans="1:13" ht="24">
      <c r="A2092" s="1"/>
      <c r="B2092" s="1"/>
      <c r="C2092" s="69" t="s">
        <v>5</v>
      </c>
      <c r="D2092" s="70" t="s">
        <v>38</v>
      </c>
      <c r="E2092" s="71" t="s">
        <v>39</v>
      </c>
      <c r="F2092" s="70"/>
      <c r="G2092" s="70" t="s">
        <v>827</v>
      </c>
      <c r="H2092" s="71" t="s">
        <v>828</v>
      </c>
      <c r="I2092" s="248" t="s">
        <v>211</v>
      </c>
      <c r="J2092" s="249">
        <v>0</v>
      </c>
      <c r="K2092" s="249"/>
      <c r="L2092" s="249">
        <v>0</v>
      </c>
      <c r="M2092" s="121"/>
    </row>
    <row r="2093" spans="1:13" ht="24">
      <c r="A2093" s="1"/>
      <c r="B2093" s="1"/>
      <c r="C2093" s="69" t="s">
        <v>5</v>
      </c>
      <c r="D2093" s="70" t="s">
        <v>38</v>
      </c>
      <c r="E2093" s="71" t="s">
        <v>39</v>
      </c>
      <c r="F2093" s="70"/>
      <c r="G2093" s="70" t="s">
        <v>827</v>
      </c>
      <c r="H2093" s="71" t="s">
        <v>828</v>
      </c>
      <c r="I2093" s="71" t="s">
        <v>212</v>
      </c>
      <c r="J2093" s="249">
        <v>214320</v>
      </c>
      <c r="K2093" s="249">
        <v>0</v>
      </c>
      <c r="L2093" s="249">
        <v>0</v>
      </c>
      <c r="M2093" s="121">
        <v>0</v>
      </c>
    </row>
    <row r="2094" spans="1:13" ht="24">
      <c r="A2094" s="1"/>
      <c r="B2094" s="1"/>
      <c r="C2094" s="69" t="s">
        <v>5</v>
      </c>
      <c r="D2094" s="70" t="s">
        <v>38</v>
      </c>
      <c r="E2094" s="71" t="s">
        <v>39</v>
      </c>
      <c r="F2094" s="70"/>
      <c r="G2094" s="70" t="s">
        <v>827</v>
      </c>
      <c r="H2094" s="71" t="s">
        <v>828</v>
      </c>
      <c r="I2094" s="71" t="s">
        <v>213</v>
      </c>
      <c r="J2094" s="249"/>
      <c r="K2094" s="249">
        <v>0</v>
      </c>
      <c r="L2094" s="249"/>
      <c r="M2094" s="121">
        <v>0</v>
      </c>
    </row>
    <row r="2095" spans="1:13" ht="24">
      <c r="A2095" s="1"/>
      <c r="B2095" s="1"/>
      <c r="C2095" s="69"/>
      <c r="D2095" s="70"/>
      <c r="E2095" s="71"/>
      <c r="F2095" s="70"/>
      <c r="G2095" s="70"/>
      <c r="H2095" s="250" t="s">
        <v>214</v>
      </c>
      <c r="I2095" s="248"/>
      <c r="J2095" s="251"/>
      <c r="K2095" s="251"/>
      <c r="L2095" s="251"/>
      <c r="M2095" s="252"/>
    </row>
    <row r="2096" spans="1:13" ht="24">
      <c r="A2096" s="1"/>
      <c r="B2096" s="1"/>
      <c r="C2096" s="69" t="s">
        <v>5</v>
      </c>
      <c r="D2096" s="70" t="s">
        <v>38</v>
      </c>
      <c r="E2096" s="71" t="s">
        <v>39</v>
      </c>
      <c r="F2096" s="70"/>
      <c r="G2096" s="70" t="s">
        <v>827</v>
      </c>
      <c r="H2096" s="71" t="s">
        <v>828</v>
      </c>
      <c r="I2096" s="248" t="s">
        <v>215</v>
      </c>
      <c r="J2096" s="249"/>
      <c r="K2096" s="249"/>
      <c r="L2096" s="249"/>
      <c r="M2096" s="121"/>
    </row>
    <row r="2097" spans="1:13" ht="24">
      <c r="A2097" s="1"/>
      <c r="B2097" s="1"/>
      <c r="C2097" s="69" t="s">
        <v>5</v>
      </c>
      <c r="D2097" s="70" t="s">
        <v>38</v>
      </c>
      <c r="E2097" s="71" t="s">
        <v>39</v>
      </c>
      <c r="F2097" s="70"/>
      <c r="G2097" s="70" t="s">
        <v>827</v>
      </c>
      <c r="H2097" s="71" t="s">
        <v>828</v>
      </c>
      <c r="I2097" s="71" t="s">
        <v>216</v>
      </c>
      <c r="J2097" s="249">
        <v>214318</v>
      </c>
      <c r="K2097" s="249">
        <v>0</v>
      </c>
      <c r="L2097" s="249">
        <v>0</v>
      </c>
      <c r="M2097" s="121">
        <v>0</v>
      </c>
    </row>
    <row r="2098" spans="1:13" ht="24">
      <c r="A2098" s="1"/>
      <c r="B2098" s="1"/>
      <c r="C2098" s="69" t="s">
        <v>5</v>
      </c>
      <c r="D2098" s="70" t="s">
        <v>38</v>
      </c>
      <c r="E2098" s="71" t="s">
        <v>39</v>
      </c>
      <c r="F2098" s="70"/>
      <c r="G2098" s="70" t="s">
        <v>827</v>
      </c>
      <c r="H2098" s="71" t="s">
        <v>828</v>
      </c>
      <c r="I2098" s="71" t="s">
        <v>217</v>
      </c>
      <c r="J2098" s="249">
        <v>214318</v>
      </c>
      <c r="K2098" s="249">
        <v>0</v>
      </c>
      <c r="L2098" s="249">
        <v>0</v>
      </c>
      <c r="M2098" s="121">
        <v>0</v>
      </c>
    </row>
    <row r="2099" spans="1:13" ht="24">
      <c r="A2099" s="1"/>
      <c r="B2099" s="1"/>
      <c r="C2099" s="69"/>
      <c r="D2099" s="70"/>
      <c r="E2099" s="71"/>
      <c r="F2099" s="70"/>
      <c r="G2099" s="70"/>
      <c r="H2099" s="253" t="s">
        <v>218</v>
      </c>
      <c r="I2099" s="71"/>
      <c r="J2099" s="254"/>
      <c r="K2099" s="254">
        <v>-214318</v>
      </c>
      <c r="L2099" s="254">
        <v>0</v>
      </c>
      <c r="M2099" s="255">
        <v>0</v>
      </c>
    </row>
    <row r="2100" spans="1:13" ht="24">
      <c r="A2100" s="1"/>
      <c r="B2100" s="1"/>
      <c r="C2100" s="69" t="s">
        <v>5</v>
      </c>
      <c r="D2100" s="70" t="s">
        <v>38</v>
      </c>
      <c r="E2100" s="71" t="s">
        <v>39</v>
      </c>
      <c r="F2100" s="70"/>
      <c r="G2100" s="70" t="s">
        <v>829</v>
      </c>
      <c r="H2100" s="71" t="s">
        <v>830</v>
      </c>
      <c r="I2100" s="248" t="s">
        <v>207</v>
      </c>
      <c r="J2100" s="249">
        <v>1</v>
      </c>
      <c r="K2100" s="249"/>
      <c r="L2100" s="249">
        <v>0</v>
      </c>
      <c r="M2100" s="121"/>
    </row>
    <row r="2101" spans="1:13" ht="24">
      <c r="A2101" s="1"/>
      <c r="B2101" s="1"/>
      <c r="C2101" s="69" t="s">
        <v>5</v>
      </c>
      <c r="D2101" s="70" t="s">
        <v>38</v>
      </c>
      <c r="E2101" s="71" t="s">
        <v>39</v>
      </c>
      <c r="F2101" s="70"/>
      <c r="G2101" s="70" t="s">
        <v>829</v>
      </c>
      <c r="H2101" s="71" t="s">
        <v>830</v>
      </c>
      <c r="I2101" s="71" t="s">
        <v>208</v>
      </c>
      <c r="J2101" s="249">
        <v>36156327</v>
      </c>
      <c r="K2101" s="249">
        <v>0</v>
      </c>
      <c r="L2101" s="249">
        <v>0</v>
      </c>
      <c r="M2101" s="121">
        <v>0</v>
      </c>
    </row>
    <row r="2102" spans="1:13" ht="24">
      <c r="A2102" s="1"/>
      <c r="B2102" s="1"/>
      <c r="C2102" s="69" t="s">
        <v>5</v>
      </c>
      <c r="D2102" s="70" t="s">
        <v>38</v>
      </c>
      <c r="E2102" s="71" t="s">
        <v>39</v>
      </c>
      <c r="F2102" s="70"/>
      <c r="G2102" s="70" t="s">
        <v>829</v>
      </c>
      <c r="H2102" s="71" t="s">
        <v>830</v>
      </c>
      <c r="I2102" s="71" t="s">
        <v>209</v>
      </c>
      <c r="J2102" s="249">
        <v>36156327</v>
      </c>
      <c r="K2102" s="249">
        <v>0</v>
      </c>
      <c r="L2102" s="249"/>
      <c r="M2102" s="121">
        <v>0</v>
      </c>
    </row>
    <row r="2103" spans="1:13" ht="24">
      <c r="A2103" s="1"/>
      <c r="B2103" s="1"/>
      <c r="C2103" s="69"/>
      <c r="D2103" s="70"/>
      <c r="E2103" s="71"/>
      <c r="F2103" s="70"/>
      <c r="G2103" s="70"/>
      <c r="H2103" s="250" t="s">
        <v>210</v>
      </c>
      <c r="I2103" s="248"/>
      <c r="J2103" s="251"/>
      <c r="K2103" s="251">
        <v>-36156327</v>
      </c>
      <c r="L2103" s="251"/>
      <c r="M2103" s="252"/>
    </row>
    <row r="2104" spans="1:13" ht="24">
      <c r="A2104" s="1"/>
      <c r="B2104" s="1"/>
      <c r="C2104" s="69" t="s">
        <v>5</v>
      </c>
      <c r="D2104" s="70" t="s">
        <v>38</v>
      </c>
      <c r="E2104" s="71" t="s">
        <v>39</v>
      </c>
      <c r="F2104" s="70"/>
      <c r="G2104" s="70" t="s">
        <v>829</v>
      </c>
      <c r="H2104" s="71" t="s">
        <v>830</v>
      </c>
      <c r="I2104" s="248" t="s">
        <v>211</v>
      </c>
      <c r="J2104" s="249">
        <v>1</v>
      </c>
      <c r="K2104" s="249"/>
      <c r="L2104" s="249">
        <v>0</v>
      </c>
      <c r="M2104" s="121"/>
    </row>
    <row r="2105" spans="1:13" ht="24">
      <c r="A2105" s="1"/>
      <c r="B2105" s="1"/>
      <c r="C2105" s="69" t="s">
        <v>5</v>
      </c>
      <c r="D2105" s="70" t="s">
        <v>38</v>
      </c>
      <c r="E2105" s="71" t="s">
        <v>39</v>
      </c>
      <c r="F2105" s="70"/>
      <c r="G2105" s="70" t="s">
        <v>829</v>
      </c>
      <c r="H2105" s="71" t="s">
        <v>830</v>
      </c>
      <c r="I2105" s="71" t="s">
        <v>212</v>
      </c>
      <c r="J2105" s="249">
        <v>36156327</v>
      </c>
      <c r="K2105" s="249">
        <v>0</v>
      </c>
      <c r="L2105" s="249">
        <v>0</v>
      </c>
      <c r="M2105" s="121">
        <v>0</v>
      </c>
    </row>
    <row r="2106" spans="1:13" ht="24">
      <c r="A2106" s="1"/>
      <c r="B2106" s="1"/>
      <c r="C2106" s="69" t="s">
        <v>5</v>
      </c>
      <c r="D2106" s="70" t="s">
        <v>38</v>
      </c>
      <c r="E2106" s="71" t="s">
        <v>39</v>
      </c>
      <c r="F2106" s="70"/>
      <c r="G2106" s="70" t="s">
        <v>829</v>
      </c>
      <c r="H2106" s="71" t="s">
        <v>830</v>
      </c>
      <c r="I2106" s="71" t="s">
        <v>213</v>
      </c>
      <c r="J2106" s="249">
        <v>36156327</v>
      </c>
      <c r="K2106" s="249">
        <v>0</v>
      </c>
      <c r="L2106" s="249"/>
      <c r="M2106" s="121">
        <v>0</v>
      </c>
    </row>
    <row r="2107" spans="1:13" ht="24">
      <c r="A2107" s="1"/>
      <c r="B2107" s="1"/>
      <c r="C2107" s="69"/>
      <c r="D2107" s="70"/>
      <c r="E2107" s="71"/>
      <c r="F2107" s="70"/>
      <c r="G2107" s="70"/>
      <c r="H2107" s="250" t="s">
        <v>214</v>
      </c>
      <c r="I2107" s="248"/>
      <c r="J2107" s="251"/>
      <c r="K2107" s="251">
        <v>-36156327</v>
      </c>
      <c r="L2107" s="251"/>
      <c r="M2107" s="252"/>
    </row>
    <row r="2108" spans="1:13" ht="24">
      <c r="A2108" s="1"/>
      <c r="B2108" s="1"/>
      <c r="C2108" s="69" t="s">
        <v>5</v>
      </c>
      <c r="D2108" s="70" t="s">
        <v>38</v>
      </c>
      <c r="E2108" s="71" t="s">
        <v>39</v>
      </c>
      <c r="F2108" s="70"/>
      <c r="G2108" s="70" t="s">
        <v>829</v>
      </c>
      <c r="H2108" s="71" t="s">
        <v>830</v>
      </c>
      <c r="I2108" s="248" t="s">
        <v>215</v>
      </c>
      <c r="J2108" s="249"/>
      <c r="K2108" s="249"/>
      <c r="L2108" s="249"/>
      <c r="M2108" s="121"/>
    </row>
    <row r="2109" spans="1:13" ht="24">
      <c r="A2109" s="1"/>
      <c r="B2109" s="1"/>
      <c r="C2109" s="69" t="s">
        <v>5</v>
      </c>
      <c r="D2109" s="70" t="s">
        <v>38</v>
      </c>
      <c r="E2109" s="71" t="s">
        <v>39</v>
      </c>
      <c r="F2109" s="70"/>
      <c r="G2109" s="70" t="s">
        <v>829</v>
      </c>
      <c r="H2109" s="71" t="s">
        <v>830</v>
      </c>
      <c r="I2109" s="71" t="s">
        <v>216</v>
      </c>
      <c r="J2109" s="249">
        <v>36156326</v>
      </c>
      <c r="K2109" s="249">
        <v>0</v>
      </c>
      <c r="L2109" s="249">
        <v>0</v>
      </c>
      <c r="M2109" s="121">
        <v>0</v>
      </c>
    </row>
    <row r="2110" spans="1:13" ht="24">
      <c r="A2110" s="1"/>
      <c r="B2110" s="1"/>
      <c r="C2110" s="69" t="s">
        <v>5</v>
      </c>
      <c r="D2110" s="70" t="s">
        <v>38</v>
      </c>
      <c r="E2110" s="71" t="s">
        <v>39</v>
      </c>
      <c r="F2110" s="70"/>
      <c r="G2110" s="70" t="s">
        <v>829</v>
      </c>
      <c r="H2110" s="71" t="s">
        <v>830</v>
      </c>
      <c r="I2110" s="71" t="s">
        <v>217</v>
      </c>
      <c r="J2110" s="249">
        <v>36156326</v>
      </c>
      <c r="K2110" s="249">
        <v>0</v>
      </c>
      <c r="L2110" s="249">
        <v>0</v>
      </c>
      <c r="M2110" s="121">
        <v>0</v>
      </c>
    </row>
    <row r="2111" spans="1:13" ht="24">
      <c r="A2111" s="1"/>
      <c r="B2111" s="1"/>
      <c r="C2111" s="69"/>
      <c r="D2111" s="70"/>
      <c r="E2111" s="71"/>
      <c r="F2111" s="70"/>
      <c r="G2111" s="70"/>
      <c r="H2111" s="253" t="s">
        <v>218</v>
      </c>
      <c r="I2111" s="71"/>
      <c r="J2111" s="254"/>
      <c r="K2111" s="254">
        <v>-36156326</v>
      </c>
      <c r="L2111" s="254">
        <v>0</v>
      </c>
      <c r="M2111" s="255">
        <v>0</v>
      </c>
    </row>
    <row r="2112" spans="1:13" ht="48">
      <c r="A2112" s="1"/>
      <c r="B2112" s="1"/>
      <c r="C2112" s="69" t="s">
        <v>5</v>
      </c>
      <c r="D2112" s="70" t="s">
        <v>38</v>
      </c>
      <c r="E2112" s="71" t="s">
        <v>39</v>
      </c>
      <c r="F2112" s="70"/>
      <c r="G2112" s="70" t="s">
        <v>831</v>
      </c>
      <c r="H2112" s="71" t="s">
        <v>832</v>
      </c>
      <c r="I2112" s="248" t="s">
        <v>207</v>
      </c>
      <c r="J2112" s="249">
        <v>1</v>
      </c>
      <c r="K2112" s="249"/>
      <c r="L2112" s="249">
        <v>0</v>
      </c>
      <c r="M2112" s="121"/>
    </row>
    <row r="2113" spans="1:13" ht="48">
      <c r="A2113" s="1"/>
      <c r="B2113" s="1"/>
      <c r="C2113" s="69" t="s">
        <v>5</v>
      </c>
      <c r="D2113" s="70" t="s">
        <v>38</v>
      </c>
      <c r="E2113" s="71" t="s">
        <v>39</v>
      </c>
      <c r="F2113" s="70"/>
      <c r="G2113" s="70" t="s">
        <v>831</v>
      </c>
      <c r="H2113" s="71" t="s">
        <v>832</v>
      </c>
      <c r="I2113" s="71" t="s">
        <v>208</v>
      </c>
      <c r="J2113" s="249">
        <v>73838391</v>
      </c>
      <c r="K2113" s="249">
        <v>0</v>
      </c>
      <c r="L2113" s="249">
        <v>0</v>
      </c>
      <c r="M2113" s="121">
        <v>0</v>
      </c>
    </row>
    <row r="2114" spans="1:13" ht="48">
      <c r="A2114" s="1"/>
      <c r="B2114" s="1"/>
      <c r="C2114" s="69" t="s">
        <v>5</v>
      </c>
      <c r="D2114" s="70" t="s">
        <v>38</v>
      </c>
      <c r="E2114" s="71" t="s">
        <v>39</v>
      </c>
      <c r="F2114" s="70"/>
      <c r="G2114" s="70" t="s">
        <v>831</v>
      </c>
      <c r="H2114" s="71" t="s">
        <v>832</v>
      </c>
      <c r="I2114" s="71" t="s">
        <v>209</v>
      </c>
      <c r="J2114" s="249">
        <v>73838391</v>
      </c>
      <c r="K2114" s="249">
        <v>0</v>
      </c>
      <c r="L2114" s="249"/>
      <c r="M2114" s="121">
        <v>0</v>
      </c>
    </row>
    <row r="2115" spans="1:13" ht="24">
      <c r="A2115" s="1"/>
      <c r="B2115" s="1"/>
      <c r="C2115" s="69"/>
      <c r="D2115" s="70"/>
      <c r="E2115" s="71"/>
      <c r="F2115" s="70"/>
      <c r="G2115" s="70"/>
      <c r="H2115" s="250" t="s">
        <v>210</v>
      </c>
      <c r="I2115" s="248"/>
      <c r="J2115" s="251"/>
      <c r="K2115" s="251">
        <v>-73838391</v>
      </c>
      <c r="L2115" s="251"/>
      <c r="M2115" s="252"/>
    </row>
    <row r="2116" spans="1:13" ht="48">
      <c r="A2116" s="1"/>
      <c r="B2116" s="1"/>
      <c r="C2116" s="69" t="s">
        <v>5</v>
      </c>
      <c r="D2116" s="70" t="s">
        <v>38</v>
      </c>
      <c r="E2116" s="71" t="s">
        <v>39</v>
      </c>
      <c r="F2116" s="70"/>
      <c r="G2116" s="70" t="s">
        <v>831</v>
      </c>
      <c r="H2116" s="71" t="s">
        <v>832</v>
      </c>
      <c r="I2116" s="248" t="s">
        <v>211</v>
      </c>
      <c r="J2116" s="249">
        <v>1</v>
      </c>
      <c r="K2116" s="249"/>
      <c r="L2116" s="249">
        <v>0</v>
      </c>
      <c r="M2116" s="121"/>
    </row>
    <row r="2117" spans="1:13" ht="48">
      <c r="A2117" s="1"/>
      <c r="B2117" s="1"/>
      <c r="C2117" s="69" t="s">
        <v>5</v>
      </c>
      <c r="D2117" s="70" t="s">
        <v>38</v>
      </c>
      <c r="E2117" s="71" t="s">
        <v>39</v>
      </c>
      <c r="F2117" s="70"/>
      <c r="G2117" s="70" t="s">
        <v>831</v>
      </c>
      <c r="H2117" s="71" t="s">
        <v>832</v>
      </c>
      <c r="I2117" s="71" t="s">
        <v>212</v>
      </c>
      <c r="J2117" s="249">
        <v>73838391</v>
      </c>
      <c r="K2117" s="249">
        <v>0</v>
      </c>
      <c r="L2117" s="249">
        <v>0</v>
      </c>
      <c r="M2117" s="121">
        <v>0</v>
      </c>
    </row>
    <row r="2118" spans="1:13" ht="48">
      <c r="A2118" s="1"/>
      <c r="B2118" s="1"/>
      <c r="C2118" s="69" t="s">
        <v>5</v>
      </c>
      <c r="D2118" s="70" t="s">
        <v>38</v>
      </c>
      <c r="E2118" s="71" t="s">
        <v>39</v>
      </c>
      <c r="F2118" s="70"/>
      <c r="G2118" s="70" t="s">
        <v>831</v>
      </c>
      <c r="H2118" s="71" t="s">
        <v>832</v>
      </c>
      <c r="I2118" s="71" t="s">
        <v>213</v>
      </c>
      <c r="J2118" s="249">
        <v>73838391</v>
      </c>
      <c r="K2118" s="249">
        <v>0</v>
      </c>
      <c r="L2118" s="249"/>
      <c r="M2118" s="121">
        <v>0</v>
      </c>
    </row>
    <row r="2119" spans="1:13" ht="24">
      <c r="A2119" s="1"/>
      <c r="B2119" s="1"/>
      <c r="C2119" s="69"/>
      <c r="D2119" s="70"/>
      <c r="E2119" s="71"/>
      <c r="F2119" s="70"/>
      <c r="G2119" s="70"/>
      <c r="H2119" s="250" t="s">
        <v>214</v>
      </c>
      <c r="I2119" s="248"/>
      <c r="J2119" s="251"/>
      <c r="K2119" s="251">
        <v>-73838391</v>
      </c>
      <c r="L2119" s="251"/>
      <c r="M2119" s="252"/>
    </row>
    <row r="2120" spans="1:13" ht="48">
      <c r="A2120" s="1"/>
      <c r="B2120" s="1"/>
      <c r="C2120" s="69" t="s">
        <v>5</v>
      </c>
      <c r="D2120" s="70" t="s">
        <v>38</v>
      </c>
      <c r="E2120" s="71" t="s">
        <v>39</v>
      </c>
      <c r="F2120" s="70"/>
      <c r="G2120" s="70" t="s">
        <v>831</v>
      </c>
      <c r="H2120" s="71" t="s">
        <v>832</v>
      </c>
      <c r="I2120" s="248" t="s">
        <v>215</v>
      </c>
      <c r="J2120" s="249"/>
      <c r="K2120" s="249"/>
      <c r="L2120" s="249"/>
      <c r="M2120" s="121"/>
    </row>
    <row r="2121" spans="1:13" ht="48">
      <c r="A2121" s="1"/>
      <c r="B2121" s="1"/>
      <c r="C2121" s="69" t="s">
        <v>5</v>
      </c>
      <c r="D2121" s="70" t="s">
        <v>38</v>
      </c>
      <c r="E2121" s="71" t="s">
        <v>39</v>
      </c>
      <c r="F2121" s="70"/>
      <c r="G2121" s="70" t="s">
        <v>831</v>
      </c>
      <c r="H2121" s="71" t="s">
        <v>832</v>
      </c>
      <c r="I2121" s="71" t="s">
        <v>216</v>
      </c>
      <c r="J2121" s="249">
        <v>73822541</v>
      </c>
      <c r="K2121" s="249">
        <v>0</v>
      </c>
      <c r="L2121" s="249">
        <v>0</v>
      </c>
      <c r="M2121" s="121">
        <v>0</v>
      </c>
    </row>
    <row r="2122" spans="1:13" ht="48">
      <c r="A2122" s="1"/>
      <c r="B2122" s="1"/>
      <c r="C2122" s="69" t="s">
        <v>5</v>
      </c>
      <c r="D2122" s="70" t="s">
        <v>38</v>
      </c>
      <c r="E2122" s="71" t="s">
        <v>39</v>
      </c>
      <c r="F2122" s="70"/>
      <c r="G2122" s="70" t="s">
        <v>831</v>
      </c>
      <c r="H2122" s="71" t="s">
        <v>832</v>
      </c>
      <c r="I2122" s="71" t="s">
        <v>217</v>
      </c>
      <c r="J2122" s="249">
        <v>73822541</v>
      </c>
      <c r="K2122" s="249">
        <v>0</v>
      </c>
      <c r="L2122" s="249">
        <v>0</v>
      </c>
      <c r="M2122" s="121">
        <v>0</v>
      </c>
    </row>
    <row r="2123" spans="1:13" ht="24">
      <c r="A2123" s="1"/>
      <c r="B2123" s="1"/>
      <c r="C2123" s="69"/>
      <c r="D2123" s="70"/>
      <c r="E2123" s="71"/>
      <c r="F2123" s="70"/>
      <c r="G2123" s="70"/>
      <c r="H2123" s="253" t="s">
        <v>218</v>
      </c>
      <c r="I2123" s="71"/>
      <c r="J2123" s="254"/>
      <c r="K2123" s="254">
        <v>-73822541</v>
      </c>
      <c r="L2123" s="254">
        <v>0</v>
      </c>
      <c r="M2123" s="255">
        <v>0</v>
      </c>
    </row>
    <row r="2124" spans="1:13">
      <c r="A2124" s="1"/>
      <c r="B2124" s="1"/>
      <c r="C2124" s="69" t="s">
        <v>5</v>
      </c>
      <c r="D2124" s="70" t="s">
        <v>38</v>
      </c>
      <c r="E2124" s="71" t="s">
        <v>39</v>
      </c>
      <c r="F2124" s="70"/>
      <c r="G2124" s="70" t="s">
        <v>833</v>
      </c>
      <c r="H2124" s="71" t="s">
        <v>834</v>
      </c>
      <c r="I2124" s="248" t="s">
        <v>207</v>
      </c>
      <c r="J2124" s="249">
        <v>1</v>
      </c>
      <c r="K2124" s="249"/>
      <c r="L2124" s="249">
        <v>0</v>
      </c>
      <c r="M2124" s="121"/>
    </row>
    <row r="2125" spans="1:13">
      <c r="A2125" s="1"/>
      <c r="B2125" s="1"/>
      <c r="C2125" s="69" t="s">
        <v>5</v>
      </c>
      <c r="D2125" s="70" t="s">
        <v>38</v>
      </c>
      <c r="E2125" s="71" t="s">
        <v>39</v>
      </c>
      <c r="F2125" s="70"/>
      <c r="G2125" s="70" t="s">
        <v>833</v>
      </c>
      <c r="H2125" s="71" t="s">
        <v>834</v>
      </c>
      <c r="I2125" s="71" t="s">
        <v>208</v>
      </c>
      <c r="J2125" s="249">
        <v>11240128</v>
      </c>
      <c r="K2125" s="249">
        <v>0</v>
      </c>
      <c r="L2125" s="249">
        <v>0</v>
      </c>
      <c r="M2125" s="121">
        <v>0</v>
      </c>
    </row>
    <row r="2126" spans="1:13">
      <c r="A2126" s="1"/>
      <c r="B2126" s="1"/>
      <c r="C2126" s="69" t="s">
        <v>5</v>
      </c>
      <c r="D2126" s="70" t="s">
        <v>38</v>
      </c>
      <c r="E2126" s="71" t="s">
        <v>39</v>
      </c>
      <c r="F2126" s="70"/>
      <c r="G2126" s="70" t="s">
        <v>833</v>
      </c>
      <c r="H2126" s="71" t="s">
        <v>834</v>
      </c>
      <c r="I2126" s="71" t="s">
        <v>209</v>
      </c>
      <c r="J2126" s="249">
        <v>11240128</v>
      </c>
      <c r="K2126" s="249">
        <v>0</v>
      </c>
      <c r="L2126" s="249"/>
      <c r="M2126" s="121">
        <v>0</v>
      </c>
    </row>
    <row r="2127" spans="1:13" ht="24">
      <c r="A2127" s="1"/>
      <c r="B2127" s="1"/>
      <c r="C2127" s="69"/>
      <c r="D2127" s="70"/>
      <c r="E2127" s="71"/>
      <c r="F2127" s="70"/>
      <c r="G2127" s="70"/>
      <c r="H2127" s="250" t="s">
        <v>210</v>
      </c>
      <c r="I2127" s="248"/>
      <c r="J2127" s="251"/>
      <c r="K2127" s="251">
        <v>-11240128</v>
      </c>
      <c r="L2127" s="251"/>
      <c r="M2127" s="252"/>
    </row>
    <row r="2128" spans="1:13">
      <c r="A2128" s="1"/>
      <c r="B2128" s="1"/>
      <c r="C2128" s="69" t="s">
        <v>5</v>
      </c>
      <c r="D2128" s="70" t="s">
        <v>38</v>
      </c>
      <c r="E2128" s="71" t="s">
        <v>39</v>
      </c>
      <c r="F2128" s="70"/>
      <c r="G2128" s="70" t="s">
        <v>833</v>
      </c>
      <c r="H2128" s="71" t="s">
        <v>834</v>
      </c>
      <c r="I2128" s="248" t="s">
        <v>211</v>
      </c>
      <c r="J2128" s="249">
        <v>1</v>
      </c>
      <c r="K2128" s="249"/>
      <c r="L2128" s="249">
        <v>0</v>
      </c>
      <c r="M2128" s="121"/>
    </row>
    <row r="2129" spans="1:13">
      <c r="A2129" s="1"/>
      <c r="B2129" s="1"/>
      <c r="C2129" s="69" t="s">
        <v>5</v>
      </c>
      <c r="D2129" s="70" t="s">
        <v>38</v>
      </c>
      <c r="E2129" s="71" t="s">
        <v>39</v>
      </c>
      <c r="F2129" s="70"/>
      <c r="G2129" s="70" t="s">
        <v>833</v>
      </c>
      <c r="H2129" s="71" t="s">
        <v>834</v>
      </c>
      <c r="I2129" s="71" t="s">
        <v>212</v>
      </c>
      <c r="J2129" s="249">
        <v>12788535</v>
      </c>
      <c r="K2129" s="249">
        <v>0</v>
      </c>
      <c r="L2129" s="249">
        <v>0</v>
      </c>
      <c r="M2129" s="121">
        <v>0</v>
      </c>
    </row>
    <row r="2130" spans="1:13">
      <c r="A2130" s="1"/>
      <c r="B2130" s="1"/>
      <c r="C2130" s="69" t="s">
        <v>5</v>
      </c>
      <c r="D2130" s="70" t="s">
        <v>38</v>
      </c>
      <c r="E2130" s="71" t="s">
        <v>39</v>
      </c>
      <c r="F2130" s="70"/>
      <c r="G2130" s="70" t="s">
        <v>833</v>
      </c>
      <c r="H2130" s="71" t="s">
        <v>834</v>
      </c>
      <c r="I2130" s="71" t="s">
        <v>213</v>
      </c>
      <c r="J2130" s="249">
        <v>12788535</v>
      </c>
      <c r="K2130" s="249">
        <v>0</v>
      </c>
      <c r="L2130" s="249"/>
      <c r="M2130" s="121">
        <v>0</v>
      </c>
    </row>
    <row r="2131" spans="1:13" ht="24">
      <c r="A2131" s="1"/>
      <c r="B2131" s="1"/>
      <c r="C2131" s="69"/>
      <c r="D2131" s="70"/>
      <c r="E2131" s="71"/>
      <c r="F2131" s="70"/>
      <c r="G2131" s="70"/>
      <c r="H2131" s="250" t="s">
        <v>214</v>
      </c>
      <c r="I2131" s="248"/>
      <c r="J2131" s="251"/>
      <c r="K2131" s="251">
        <v>-12788535</v>
      </c>
      <c r="L2131" s="251"/>
      <c r="M2131" s="252"/>
    </row>
    <row r="2132" spans="1:13">
      <c r="A2132" s="1"/>
      <c r="B2132" s="1"/>
      <c r="C2132" s="69" t="s">
        <v>5</v>
      </c>
      <c r="D2132" s="70" t="s">
        <v>38</v>
      </c>
      <c r="E2132" s="71" t="s">
        <v>39</v>
      </c>
      <c r="F2132" s="70"/>
      <c r="G2132" s="70" t="s">
        <v>833</v>
      </c>
      <c r="H2132" s="71" t="s">
        <v>834</v>
      </c>
      <c r="I2132" s="248" t="s">
        <v>215</v>
      </c>
      <c r="J2132" s="249"/>
      <c r="K2132" s="249"/>
      <c r="L2132" s="249"/>
      <c r="M2132" s="121"/>
    </row>
    <row r="2133" spans="1:13">
      <c r="A2133" s="1"/>
      <c r="B2133" s="1"/>
      <c r="C2133" s="69" t="s">
        <v>5</v>
      </c>
      <c r="D2133" s="70" t="s">
        <v>38</v>
      </c>
      <c r="E2133" s="71" t="s">
        <v>39</v>
      </c>
      <c r="F2133" s="70"/>
      <c r="G2133" s="70" t="s">
        <v>833</v>
      </c>
      <c r="H2133" s="71" t="s">
        <v>834</v>
      </c>
      <c r="I2133" s="71" t="s">
        <v>216</v>
      </c>
      <c r="J2133" s="249">
        <v>12784323</v>
      </c>
      <c r="K2133" s="249">
        <v>0</v>
      </c>
      <c r="L2133" s="249">
        <v>0</v>
      </c>
      <c r="M2133" s="121">
        <v>0</v>
      </c>
    </row>
    <row r="2134" spans="1:13">
      <c r="A2134" s="1"/>
      <c r="B2134" s="1"/>
      <c r="C2134" s="69" t="s">
        <v>5</v>
      </c>
      <c r="D2134" s="70" t="s">
        <v>38</v>
      </c>
      <c r="E2134" s="71" t="s">
        <v>39</v>
      </c>
      <c r="F2134" s="70"/>
      <c r="G2134" s="70" t="s">
        <v>833</v>
      </c>
      <c r="H2134" s="71" t="s">
        <v>834</v>
      </c>
      <c r="I2134" s="71" t="s">
        <v>217</v>
      </c>
      <c r="J2134" s="249">
        <v>12784323</v>
      </c>
      <c r="K2134" s="249">
        <v>0</v>
      </c>
      <c r="L2134" s="249">
        <v>0</v>
      </c>
      <c r="M2134" s="121">
        <v>0</v>
      </c>
    </row>
    <row r="2135" spans="1:13" ht="24">
      <c r="A2135" s="1"/>
      <c r="B2135" s="1"/>
      <c r="C2135" s="69"/>
      <c r="D2135" s="70"/>
      <c r="E2135" s="71"/>
      <c r="F2135" s="70"/>
      <c r="G2135" s="70"/>
      <c r="H2135" s="253" t="s">
        <v>218</v>
      </c>
      <c r="I2135" s="71"/>
      <c r="J2135" s="254"/>
      <c r="K2135" s="254">
        <v>-12784323</v>
      </c>
      <c r="L2135" s="254">
        <v>0</v>
      </c>
      <c r="M2135" s="255">
        <v>0</v>
      </c>
    </row>
    <row r="2136" spans="1:13" ht="24">
      <c r="A2136" s="1"/>
      <c r="B2136" s="1"/>
      <c r="C2136" s="69" t="s">
        <v>5</v>
      </c>
      <c r="D2136" s="70" t="s">
        <v>38</v>
      </c>
      <c r="E2136" s="71" t="s">
        <v>39</v>
      </c>
      <c r="F2136" s="70"/>
      <c r="G2136" s="70" t="s">
        <v>835</v>
      </c>
      <c r="H2136" s="71" t="s">
        <v>836</v>
      </c>
      <c r="I2136" s="248" t="s">
        <v>207</v>
      </c>
      <c r="J2136" s="249">
        <v>1</v>
      </c>
      <c r="K2136" s="249"/>
      <c r="L2136" s="249">
        <v>0</v>
      </c>
      <c r="M2136" s="121"/>
    </row>
    <row r="2137" spans="1:13" ht="24">
      <c r="A2137" s="1"/>
      <c r="B2137" s="1"/>
      <c r="C2137" s="69" t="s">
        <v>5</v>
      </c>
      <c r="D2137" s="70" t="s">
        <v>38</v>
      </c>
      <c r="E2137" s="71" t="s">
        <v>39</v>
      </c>
      <c r="F2137" s="70"/>
      <c r="G2137" s="70" t="s">
        <v>835</v>
      </c>
      <c r="H2137" s="71" t="s">
        <v>836</v>
      </c>
      <c r="I2137" s="71" t="s">
        <v>208</v>
      </c>
      <c r="J2137" s="249">
        <v>11920179</v>
      </c>
      <c r="K2137" s="249">
        <v>0</v>
      </c>
      <c r="L2137" s="249">
        <v>0</v>
      </c>
      <c r="M2137" s="121">
        <v>0</v>
      </c>
    </row>
    <row r="2138" spans="1:13" ht="24">
      <c r="A2138" s="1"/>
      <c r="B2138" s="1"/>
      <c r="C2138" s="69" t="s">
        <v>5</v>
      </c>
      <c r="D2138" s="70" t="s">
        <v>38</v>
      </c>
      <c r="E2138" s="71" t="s">
        <v>39</v>
      </c>
      <c r="F2138" s="70"/>
      <c r="G2138" s="70" t="s">
        <v>835</v>
      </c>
      <c r="H2138" s="71" t="s">
        <v>836</v>
      </c>
      <c r="I2138" s="71" t="s">
        <v>209</v>
      </c>
      <c r="J2138" s="249">
        <v>11920179</v>
      </c>
      <c r="K2138" s="249">
        <v>0</v>
      </c>
      <c r="L2138" s="249"/>
      <c r="M2138" s="121">
        <v>0</v>
      </c>
    </row>
    <row r="2139" spans="1:13" ht="24">
      <c r="A2139" s="1"/>
      <c r="B2139" s="1"/>
      <c r="C2139" s="69"/>
      <c r="D2139" s="70"/>
      <c r="E2139" s="71"/>
      <c r="F2139" s="70"/>
      <c r="G2139" s="70"/>
      <c r="H2139" s="250" t="s">
        <v>210</v>
      </c>
      <c r="I2139" s="248"/>
      <c r="J2139" s="251"/>
      <c r="K2139" s="251">
        <v>-11920179</v>
      </c>
      <c r="L2139" s="251"/>
      <c r="M2139" s="252"/>
    </row>
    <row r="2140" spans="1:13" ht="24">
      <c r="A2140" s="1"/>
      <c r="B2140" s="1"/>
      <c r="C2140" s="69" t="s">
        <v>5</v>
      </c>
      <c r="D2140" s="70" t="s">
        <v>38</v>
      </c>
      <c r="E2140" s="71" t="s">
        <v>39</v>
      </c>
      <c r="F2140" s="70"/>
      <c r="G2140" s="70" t="s">
        <v>835</v>
      </c>
      <c r="H2140" s="71" t="s">
        <v>836</v>
      </c>
      <c r="I2140" s="248" t="s">
        <v>211</v>
      </c>
      <c r="J2140" s="249">
        <v>1</v>
      </c>
      <c r="K2140" s="249"/>
      <c r="L2140" s="249">
        <v>0</v>
      </c>
      <c r="M2140" s="121"/>
    </row>
    <row r="2141" spans="1:13" ht="24">
      <c r="A2141" s="1"/>
      <c r="B2141" s="1"/>
      <c r="C2141" s="69" t="s">
        <v>5</v>
      </c>
      <c r="D2141" s="70" t="s">
        <v>38</v>
      </c>
      <c r="E2141" s="71" t="s">
        <v>39</v>
      </c>
      <c r="F2141" s="70"/>
      <c r="G2141" s="70" t="s">
        <v>835</v>
      </c>
      <c r="H2141" s="71" t="s">
        <v>836</v>
      </c>
      <c r="I2141" s="71" t="s">
        <v>212</v>
      </c>
      <c r="J2141" s="249">
        <v>11613268</v>
      </c>
      <c r="K2141" s="249">
        <v>0</v>
      </c>
      <c r="L2141" s="249">
        <v>0</v>
      </c>
      <c r="M2141" s="121">
        <v>0</v>
      </c>
    </row>
    <row r="2142" spans="1:13" ht="24">
      <c r="A2142" s="1"/>
      <c r="B2142" s="1"/>
      <c r="C2142" s="69" t="s">
        <v>5</v>
      </c>
      <c r="D2142" s="70" t="s">
        <v>38</v>
      </c>
      <c r="E2142" s="71" t="s">
        <v>39</v>
      </c>
      <c r="F2142" s="70"/>
      <c r="G2142" s="70" t="s">
        <v>835</v>
      </c>
      <c r="H2142" s="71" t="s">
        <v>836</v>
      </c>
      <c r="I2142" s="71" t="s">
        <v>213</v>
      </c>
      <c r="J2142" s="249">
        <v>11613268</v>
      </c>
      <c r="K2142" s="249">
        <v>0</v>
      </c>
      <c r="L2142" s="249"/>
      <c r="M2142" s="121">
        <v>0</v>
      </c>
    </row>
    <row r="2143" spans="1:13" ht="24">
      <c r="A2143" s="1"/>
      <c r="B2143" s="1"/>
      <c r="C2143" s="69"/>
      <c r="D2143" s="70"/>
      <c r="E2143" s="71"/>
      <c r="F2143" s="70"/>
      <c r="G2143" s="70"/>
      <c r="H2143" s="250" t="s">
        <v>214</v>
      </c>
      <c r="I2143" s="248"/>
      <c r="J2143" s="251"/>
      <c r="K2143" s="251">
        <v>-11613268</v>
      </c>
      <c r="L2143" s="251"/>
      <c r="M2143" s="252"/>
    </row>
    <row r="2144" spans="1:13" ht="24">
      <c r="A2144" s="1"/>
      <c r="B2144" s="1"/>
      <c r="C2144" s="69" t="s">
        <v>5</v>
      </c>
      <c r="D2144" s="70" t="s">
        <v>38</v>
      </c>
      <c r="E2144" s="71" t="s">
        <v>39</v>
      </c>
      <c r="F2144" s="70"/>
      <c r="G2144" s="70" t="s">
        <v>835</v>
      </c>
      <c r="H2144" s="71" t="s">
        <v>836</v>
      </c>
      <c r="I2144" s="248" t="s">
        <v>215</v>
      </c>
      <c r="J2144" s="249"/>
      <c r="K2144" s="249"/>
      <c r="L2144" s="249"/>
      <c r="M2144" s="121"/>
    </row>
    <row r="2145" spans="1:13" ht="24">
      <c r="A2145" s="1"/>
      <c r="B2145" s="1"/>
      <c r="C2145" s="69" t="s">
        <v>5</v>
      </c>
      <c r="D2145" s="70" t="s">
        <v>38</v>
      </c>
      <c r="E2145" s="71" t="s">
        <v>39</v>
      </c>
      <c r="F2145" s="70"/>
      <c r="G2145" s="70" t="s">
        <v>835</v>
      </c>
      <c r="H2145" s="71" t="s">
        <v>836</v>
      </c>
      <c r="I2145" s="71" t="s">
        <v>216</v>
      </c>
      <c r="J2145" s="249">
        <v>11613267</v>
      </c>
      <c r="K2145" s="249">
        <v>0</v>
      </c>
      <c r="L2145" s="249">
        <v>0</v>
      </c>
      <c r="M2145" s="121">
        <v>0</v>
      </c>
    </row>
    <row r="2146" spans="1:13" ht="24">
      <c r="A2146" s="1"/>
      <c r="B2146" s="1"/>
      <c r="C2146" s="69" t="s">
        <v>5</v>
      </c>
      <c r="D2146" s="70" t="s">
        <v>38</v>
      </c>
      <c r="E2146" s="71" t="s">
        <v>39</v>
      </c>
      <c r="F2146" s="70"/>
      <c r="G2146" s="70" t="s">
        <v>835</v>
      </c>
      <c r="H2146" s="71" t="s">
        <v>836</v>
      </c>
      <c r="I2146" s="71" t="s">
        <v>217</v>
      </c>
      <c r="J2146" s="249">
        <v>11613267</v>
      </c>
      <c r="K2146" s="249">
        <v>0</v>
      </c>
      <c r="L2146" s="249">
        <v>0</v>
      </c>
      <c r="M2146" s="121">
        <v>0</v>
      </c>
    </row>
    <row r="2147" spans="1:13" ht="24">
      <c r="A2147" s="1"/>
      <c r="B2147" s="1"/>
      <c r="C2147" s="69"/>
      <c r="D2147" s="70"/>
      <c r="E2147" s="71"/>
      <c r="F2147" s="70"/>
      <c r="G2147" s="70"/>
      <c r="H2147" s="253" t="s">
        <v>218</v>
      </c>
      <c r="I2147" s="71"/>
      <c r="J2147" s="254"/>
      <c r="K2147" s="254">
        <v>-11613267</v>
      </c>
      <c r="L2147" s="254">
        <v>0</v>
      </c>
      <c r="M2147" s="255">
        <v>0</v>
      </c>
    </row>
    <row r="2148" spans="1:13" ht="24">
      <c r="A2148" s="1"/>
      <c r="B2148" s="1"/>
      <c r="C2148" s="69" t="s">
        <v>5</v>
      </c>
      <c r="D2148" s="70" t="s">
        <v>38</v>
      </c>
      <c r="E2148" s="71" t="s">
        <v>39</v>
      </c>
      <c r="F2148" s="70"/>
      <c r="G2148" s="70" t="s">
        <v>837</v>
      </c>
      <c r="H2148" s="71" t="s">
        <v>838</v>
      </c>
      <c r="I2148" s="248" t="s">
        <v>207</v>
      </c>
      <c r="J2148" s="249">
        <v>1</v>
      </c>
      <c r="K2148" s="249"/>
      <c r="L2148" s="249">
        <v>0</v>
      </c>
      <c r="M2148" s="121"/>
    </row>
    <row r="2149" spans="1:13" ht="24">
      <c r="A2149" s="1"/>
      <c r="B2149" s="1"/>
      <c r="C2149" s="69" t="s">
        <v>5</v>
      </c>
      <c r="D2149" s="70" t="s">
        <v>38</v>
      </c>
      <c r="E2149" s="71" t="s">
        <v>39</v>
      </c>
      <c r="F2149" s="70"/>
      <c r="G2149" s="70" t="s">
        <v>837</v>
      </c>
      <c r="H2149" s="71" t="s">
        <v>838</v>
      </c>
      <c r="I2149" s="71" t="s">
        <v>208</v>
      </c>
      <c r="J2149" s="249">
        <v>3095645</v>
      </c>
      <c r="K2149" s="249">
        <v>0</v>
      </c>
      <c r="L2149" s="249">
        <v>0</v>
      </c>
      <c r="M2149" s="121">
        <v>0</v>
      </c>
    </row>
    <row r="2150" spans="1:13" ht="24">
      <c r="A2150" s="1"/>
      <c r="B2150" s="1"/>
      <c r="C2150" s="69" t="s">
        <v>5</v>
      </c>
      <c r="D2150" s="70" t="s">
        <v>38</v>
      </c>
      <c r="E2150" s="71" t="s">
        <v>39</v>
      </c>
      <c r="F2150" s="70"/>
      <c r="G2150" s="70" t="s">
        <v>837</v>
      </c>
      <c r="H2150" s="71" t="s">
        <v>838</v>
      </c>
      <c r="I2150" s="71" t="s">
        <v>209</v>
      </c>
      <c r="J2150" s="249">
        <v>3095645</v>
      </c>
      <c r="K2150" s="249">
        <v>0</v>
      </c>
      <c r="L2150" s="249"/>
      <c r="M2150" s="121">
        <v>0</v>
      </c>
    </row>
    <row r="2151" spans="1:13" ht="24">
      <c r="A2151" s="1"/>
      <c r="B2151" s="1"/>
      <c r="C2151" s="69"/>
      <c r="D2151" s="70"/>
      <c r="E2151" s="71"/>
      <c r="F2151" s="70"/>
      <c r="G2151" s="70"/>
      <c r="H2151" s="250" t="s">
        <v>210</v>
      </c>
      <c r="I2151" s="248"/>
      <c r="J2151" s="251"/>
      <c r="K2151" s="251">
        <v>-3095645</v>
      </c>
      <c r="L2151" s="251"/>
      <c r="M2151" s="252"/>
    </row>
    <row r="2152" spans="1:13" ht="24">
      <c r="A2152" s="1"/>
      <c r="B2152" s="1"/>
      <c r="C2152" s="69" t="s">
        <v>5</v>
      </c>
      <c r="D2152" s="70" t="s">
        <v>38</v>
      </c>
      <c r="E2152" s="71" t="s">
        <v>39</v>
      </c>
      <c r="F2152" s="70"/>
      <c r="G2152" s="70" t="s">
        <v>837</v>
      </c>
      <c r="H2152" s="71" t="s">
        <v>838</v>
      </c>
      <c r="I2152" s="248" t="s">
        <v>211</v>
      </c>
      <c r="J2152" s="249">
        <v>1</v>
      </c>
      <c r="K2152" s="249"/>
      <c r="L2152" s="249">
        <v>0</v>
      </c>
      <c r="M2152" s="121"/>
    </row>
    <row r="2153" spans="1:13" ht="24">
      <c r="A2153" s="1"/>
      <c r="B2153" s="1"/>
      <c r="C2153" s="69" t="s">
        <v>5</v>
      </c>
      <c r="D2153" s="70" t="s">
        <v>38</v>
      </c>
      <c r="E2153" s="71" t="s">
        <v>39</v>
      </c>
      <c r="F2153" s="70"/>
      <c r="G2153" s="70" t="s">
        <v>837</v>
      </c>
      <c r="H2153" s="71" t="s">
        <v>838</v>
      </c>
      <c r="I2153" s="71" t="s">
        <v>212</v>
      </c>
      <c r="J2153" s="249">
        <v>3095645</v>
      </c>
      <c r="K2153" s="249">
        <v>0</v>
      </c>
      <c r="L2153" s="249">
        <v>0</v>
      </c>
      <c r="M2153" s="121">
        <v>0</v>
      </c>
    </row>
    <row r="2154" spans="1:13" ht="24">
      <c r="A2154" s="1"/>
      <c r="B2154" s="1"/>
      <c r="C2154" s="69" t="s">
        <v>5</v>
      </c>
      <c r="D2154" s="70" t="s">
        <v>38</v>
      </c>
      <c r="E2154" s="71" t="s">
        <v>39</v>
      </c>
      <c r="F2154" s="70"/>
      <c r="G2154" s="70" t="s">
        <v>837</v>
      </c>
      <c r="H2154" s="71" t="s">
        <v>838</v>
      </c>
      <c r="I2154" s="71" t="s">
        <v>213</v>
      </c>
      <c r="J2154" s="249">
        <v>3095645</v>
      </c>
      <c r="K2154" s="249">
        <v>0</v>
      </c>
      <c r="L2154" s="249"/>
      <c r="M2154" s="121">
        <v>0</v>
      </c>
    </row>
    <row r="2155" spans="1:13" ht="24">
      <c r="A2155" s="1"/>
      <c r="B2155" s="1"/>
      <c r="C2155" s="69"/>
      <c r="D2155" s="70"/>
      <c r="E2155" s="71"/>
      <c r="F2155" s="70"/>
      <c r="G2155" s="70"/>
      <c r="H2155" s="250" t="s">
        <v>214</v>
      </c>
      <c r="I2155" s="248"/>
      <c r="J2155" s="251"/>
      <c r="K2155" s="251">
        <v>-3095645</v>
      </c>
      <c r="L2155" s="251"/>
      <c r="M2155" s="252"/>
    </row>
    <row r="2156" spans="1:13" ht="24">
      <c r="A2156" s="1"/>
      <c r="B2156" s="1"/>
      <c r="C2156" s="69" t="s">
        <v>5</v>
      </c>
      <c r="D2156" s="70" t="s">
        <v>38</v>
      </c>
      <c r="E2156" s="71" t="s">
        <v>39</v>
      </c>
      <c r="F2156" s="70"/>
      <c r="G2156" s="70" t="s">
        <v>837</v>
      </c>
      <c r="H2156" s="71" t="s">
        <v>838</v>
      </c>
      <c r="I2156" s="248" t="s">
        <v>215</v>
      </c>
      <c r="J2156" s="249"/>
      <c r="K2156" s="249"/>
      <c r="L2156" s="249"/>
      <c r="M2156" s="121"/>
    </row>
    <row r="2157" spans="1:13" ht="24">
      <c r="A2157" s="1"/>
      <c r="B2157" s="1"/>
      <c r="C2157" s="69" t="s">
        <v>5</v>
      </c>
      <c r="D2157" s="70" t="s">
        <v>38</v>
      </c>
      <c r="E2157" s="71" t="s">
        <v>39</v>
      </c>
      <c r="F2157" s="70"/>
      <c r="G2157" s="70" t="s">
        <v>837</v>
      </c>
      <c r="H2157" s="71" t="s">
        <v>838</v>
      </c>
      <c r="I2157" s="71" t="s">
        <v>216</v>
      </c>
      <c r="J2157" s="249">
        <v>2345645</v>
      </c>
      <c r="K2157" s="249">
        <v>0</v>
      </c>
      <c r="L2157" s="249">
        <v>0</v>
      </c>
      <c r="M2157" s="121">
        <v>0</v>
      </c>
    </row>
    <row r="2158" spans="1:13" ht="24">
      <c r="A2158" s="1"/>
      <c r="B2158" s="1"/>
      <c r="C2158" s="69" t="s">
        <v>5</v>
      </c>
      <c r="D2158" s="70" t="s">
        <v>38</v>
      </c>
      <c r="E2158" s="71" t="s">
        <v>39</v>
      </c>
      <c r="F2158" s="70"/>
      <c r="G2158" s="70" t="s">
        <v>837</v>
      </c>
      <c r="H2158" s="71" t="s">
        <v>838</v>
      </c>
      <c r="I2158" s="71" t="s">
        <v>217</v>
      </c>
      <c r="J2158" s="249">
        <v>2345645</v>
      </c>
      <c r="K2158" s="249">
        <v>0</v>
      </c>
      <c r="L2158" s="249">
        <v>0</v>
      </c>
      <c r="M2158" s="121">
        <v>0</v>
      </c>
    </row>
    <row r="2159" spans="1:13" ht="24">
      <c r="A2159" s="1"/>
      <c r="B2159" s="1"/>
      <c r="C2159" s="69"/>
      <c r="D2159" s="70"/>
      <c r="E2159" s="71"/>
      <c r="F2159" s="70"/>
      <c r="G2159" s="70"/>
      <c r="H2159" s="253" t="s">
        <v>218</v>
      </c>
      <c r="I2159" s="71"/>
      <c r="J2159" s="254"/>
      <c r="K2159" s="254">
        <v>-2345645</v>
      </c>
      <c r="L2159" s="254">
        <v>0</v>
      </c>
      <c r="M2159" s="255">
        <v>0</v>
      </c>
    </row>
    <row r="2160" spans="1:13" ht="24">
      <c r="A2160" s="1"/>
      <c r="B2160" s="1"/>
      <c r="C2160" s="69" t="s">
        <v>5</v>
      </c>
      <c r="D2160" s="70" t="s">
        <v>38</v>
      </c>
      <c r="E2160" s="71" t="s">
        <v>39</v>
      </c>
      <c r="F2160" s="70"/>
      <c r="G2160" s="70" t="s">
        <v>839</v>
      </c>
      <c r="H2160" s="71" t="s">
        <v>840</v>
      </c>
      <c r="I2160" s="248" t="s">
        <v>207</v>
      </c>
      <c r="J2160" s="249">
        <v>1</v>
      </c>
      <c r="K2160" s="249"/>
      <c r="L2160" s="249">
        <v>0</v>
      </c>
      <c r="M2160" s="121"/>
    </row>
    <row r="2161" spans="1:13" ht="24">
      <c r="A2161" s="1"/>
      <c r="B2161" s="1"/>
      <c r="C2161" s="69" t="s">
        <v>5</v>
      </c>
      <c r="D2161" s="70" t="s">
        <v>38</v>
      </c>
      <c r="E2161" s="71" t="s">
        <v>39</v>
      </c>
      <c r="F2161" s="70"/>
      <c r="G2161" s="70" t="s">
        <v>839</v>
      </c>
      <c r="H2161" s="71" t="s">
        <v>840</v>
      </c>
      <c r="I2161" s="71" t="s">
        <v>208</v>
      </c>
      <c r="J2161" s="249">
        <v>26135587</v>
      </c>
      <c r="K2161" s="249">
        <v>0</v>
      </c>
      <c r="L2161" s="249">
        <v>0</v>
      </c>
      <c r="M2161" s="121">
        <v>0</v>
      </c>
    </row>
    <row r="2162" spans="1:13" ht="24">
      <c r="A2162" s="1"/>
      <c r="B2162" s="1"/>
      <c r="C2162" s="69" t="s">
        <v>5</v>
      </c>
      <c r="D2162" s="70" t="s">
        <v>38</v>
      </c>
      <c r="E2162" s="71" t="s">
        <v>39</v>
      </c>
      <c r="F2162" s="70"/>
      <c r="G2162" s="70" t="s">
        <v>839</v>
      </c>
      <c r="H2162" s="71" t="s">
        <v>840</v>
      </c>
      <c r="I2162" s="71" t="s">
        <v>209</v>
      </c>
      <c r="J2162" s="249">
        <v>26135587</v>
      </c>
      <c r="K2162" s="249">
        <v>0</v>
      </c>
      <c r="L2162" s="249"/>
      <c r="M2162" s="121">
        <v>0</v>
      </c>
    </row>
    <row r="2163" spans="1:13" ht="24">
      <c r="A2163" s="1"/>
      <c r="B2163" s="1"/>
      <c r="C2163" s="69"/>
      <c r="D2163" s="70"/>
      <c r="E2163" s="71"/>
      <c r="F2163" s="70"/>
      <c r="G2163" s="70"/>
      <c r="H2163" s="250" t="s">
        <v>210</v>
      </c>
      <c r="I2163" s="248"/>
      <c r="J2163" s="251"/>
      <c r="K2163" s="251">
        <v>-26135587</v>
      </c>
      <c r="L2163" s="251"/>
      <c r="M2163" s="252"/>
    </row>
    <row r="2164" spans="1:13" ht="24">
      <c r="A2164" s="1"/>
      <c r="B2164" s="1"/>
      <c r="C2164" s="69" t="s">
        <v>5</v>
      </c>
      <c r="D2164" s="70" t="s">
        <v>38</v>
      </c>
      <c r="E2164" s="71" t="s">
        <v>39</v>
      </c>
      <c r="F2164" s="70"/>
      <c r="G2164" s="70" t="s">
        <v>839</v>
      </c>
      <c r="H2164" s="71" t="s">
        <v>840</v>
      </c>
      <c r="I2164" s="248" t="s">
        <v>211</v>
      </c>
      <c r="J2164" s="249">
        <v>1</v>
      </c>
      <c r="K2164" s="249"/>
      <c r="L2164" s="249">
        <v>0</v>
      </c>
      <c r="M2164" s="121"/>
    </row>
    <row r="2165" spans="1:13" ht="24">
      <c r="A2165" s="1"/>
      <c r="B2165" s="1"/>
      <c r="C2165" s="69" t="s">
        <v>5</v>
      </c>
      <c r="D2165" s="70" t="s">
        <v>38</v>
      </c>
      <c r="E2165" s="71" t="s">
        <v>39</v>
      </c>
      <c r="F2165" s="70"/>
      <c r="G2165" s="70" t="s">
        <v>839</v>
      </c>
      <c r="H2165" s="71" t="s">
        <v>840</v>
      </c>
      <c r="I2165" s="71" t="s">
        <v>212</v>
      </c>
      <c r="J2165" s="249">
        <v>26135587</v>
      </c>
      <c r="K2165" s="249">
        <v>0</v>
      </c>
      <c r="L2165" s="249">
        <v>0</v>
      </c>
      <c r="M2165" s="121">
        <v>0</v>
      </c>
    </row>
    <row r="2166" spans="1:13" ht="24">
      <c r="A2166" s="1"/>
      <c r="B2166" s="1"/>
      <c r="C2166" s="69" t="s">
        <v>5</v>
      </c>
      <c r="D2166" s="70" t="s">
        <v>38</v>
      </c>
      <c r="E2166" s="71" t="s">
        <v>39</v>
      </c>
      <c r="F2166" s="70"/>
      <c r="G2166" s="70" t="s">
        <v>839</v>
      </c>
      <c r="H2166" s="71" t="s">
        <v>840</v>
      </c>
      <c r="I2166" s="71" t="s">
        <v>213</v>
      </c>
      <c r="J2166" s="249">
        <v>26135587</v>
      </c>
      <c r="K2166" s="249">
        <v>0</v>
      </c>
      <c r="L2166" s="249"/>
      <c r="M2166" s="121">
        <v>0</v>
      </c>
    </row>
    <row r="2167" spans="1:13" ht="24">
      <c r="A2167" s="1"/>
      <c r="B2167" s="1"/>
      <c r="C2167" s="69"/>
      <c r="D2167" s="70"/>
      <c r="E2167" s="71"/>
      <c r="F2167" s="70"/>
      <c r="G2167" s="70"/>
      <c r="H2167" s="250" t="s">
        <v>214</v>
      </c>
      <c r="I2167" s="248"/>
      <c r="J2167" s="251"/>
      <c r="K2167" s="251">
        <v>-26135587</v>
      </c>
      <c r="L2167" s="251"/>
      <c r="M2167" s="252"/>
    </row>
    <row r="2168" spans="1:13" ht="24">
      <c r="A2168" s="1"/>
      <c r="B2168" s="1"/>
      <c r="C2168" s="69" t="s">
        <v>5</v>
      </c>
      <c r="D2168" s="70" t="s">
        <v>38</v>
      </c>
      <c r="E2168" s="71" t="s">
        <v>39</v>
      </c>
      <c r="F2168" s="70"/>
      <c r="G2168" s="70" t="s">
        <v>839</v>
      </c>
      <c r="H2168" s="71" t="s">
        <v>840</v>
      </c>
      <c r="I2168" s="248" t="s">
        <v>215</v>
      </c>
      <c r="J2168" s="249"/>
      <c r="K2168" s="249"/>
      <c r="L2168" s="249"/>
      <c r="M2168" s="121"/>
    </row>
    <row r="2169" spans="1:13" ht="24">
      <c r="A2169" s="1"/>
      <c r="B2169" s="1"/>
      <c r="C2169" s="69" t="s">
        <v>5</v>
      </c>
      <c r="D2169" s="70" t="s">
        <v>38</v>
      </c>
      <c r="E2169" s="71" t="s">
        <v>39</v>
      </c>
      <c r="F2169" s="70"/>
      <c r="G2169" s="70" t="s">
        <v>839</v>
      </c>
      <c r="H2169" s="71" t="s">
        <v>840</v>
      </c>
      <c r="I2169" s="71" t="s">
        <v>216</v>
      </c>
      <c r="J2169" s="249">
        <v>26135587</v>
      </c>
      <c r="K2169" s="249">
        <v>0</v>
      </c>
      <c r="L2169" s="249">
        <v>0</v>
      </c>
      <c r="M2169" s="121">
        <v>0</v>
      </c>
    </row>
    <row r="2170" spans="1:13" ht="24">
      <c r="A2170" s="1"/>
      <c r="B2170" s="1"/>
      <c r="C2170" s="69" t="s">
        <v>5</v>
      </c>
      <c r="D2170" s="70" t="s">
        <v>38</v>
      </c>
      <c r="E2170" s="71" t="s">
        <v>39</v>
      </c>
      <c r="F2170" s="70"/>
      <c r="G2170" s="70" t="s">
        <v>839</v>
      </c>
      <c r="H2170" s="71" t="s">
        <v>840</v>
      </c>
      <c r="I2170" s="71" t="s">
        <v>217</v>
      </c>
      <c r="J2170" s="249">
        <v>26135587</v>
      </c>
      <c r="K2170" s="249">
        <v>0</v>
      </c>
      <c r="L2170" s="249">
        <v>0</v>
      </c>
      <c r="M2170" s="121">
        <v>0</v>
      </c>
    </row>
    <row r="2171" spans="1:13" ht="24">
      <c r="A2171" s="1"/>
      <c r="B2171" s="1"/>
      <c r="C2171" s="69"/>
      <c r="D2171" s="70"/>
      <c r="E2171" s="71"/>
      <c r="F2171" s="70"/>
      <c r="G2171" s="70"/>
      <c r="H2171" s="253" t="s">
        <v>218</v>
      </c>
      <c r="I2171" s="71"/>
      <c r="J2171" s="254"/>
      <c r="K2171" s="254">
        <v>-26135587</v>
      </c>
      <c r="L2171" s="254">
        <v>0</v>
      </c>
      <c r="M2171" s="255">
        <v>0</v>
      </c>
    </row>
    <row r="2172" spans="1:13" ht="24">
      <c r="A2172" s="1"/>
      <c r="B2172" s="1"/>
      <c r="C2172" s="69" t="s">
        <v>5</v>
      </c>
      <c r="D2172" s="70" t="s">
        <v>38</v>
      </c>
      <c r="E2172" s="71" t="s">
        <v>39</v>
      </c>
      <c r="F2172" s="70"/>
      <c r="G2172" s="70" t="s">
        <v>841</v>
      </c>
      <c r="H2172" s="71" t="s">
        <v>842</v>
      </c>
      <c r="I2172" s="248" t="s">
        <v>207</v>
      </c>
      <c r="J2172" s="249">
        <v>3</v>
      </c>
      <c r="K2172" s="249"/>
      <c r="L2172" s="249">
        <v>0</v>
      </c>
      <c r="M2172" s="121"/>
    </row>
    <row r="2173" spans="1:13" ht="24">
      <c r="A2173" s="1"/>
      <c r="B2173" s="1"/>
      <c r="C2173" s="69" t="s">
        <v>5</v>
      </c>
      <c r="D2173" s="70" t="s">
        <v>38</v>
      </c>
      <c r="E2173" s="71" t="s">
        <v>39</v>
      </c>
      <c r="F2173" s="70"/>
      <c r="G2173" s="70" t="s">
        <v>841</v>
      </c>
      <c r="H2173" s="71" t="s">
        <v>842</v>
      </c>
      <c r="I2173" s="71" t="s">
        <v>208</v>
      </c>
      <c r="J2173" s="249">
        <v>115205676</v>
      </c>
      <c r="K2173" s="249">
        <v>0</v>
      </c>
      <c r="L2173" s="249">
        <v>0</v>
      </c>
      <c r="M2173" s="121">
        <v>0</v>
      </c>
    </row>
    <row r="2174" spans="1:13" ht="24">
      <c r="A2174" s="1"/>
      <c r="B2174" s="1"/>
      <c r="C2174" s="69" t="s">
        <v>5</v>
      </c>
      <c r="D2174" s="70" t="s">
        <v>38</v>
      </c>
      <c r="E2174" s="71" t="s">
        <v>39</v>
      </c>
      <c r="F2174" s="70"/>
      <c r="G2174" s="70" t="s">
        <v>841</v>
      </c>
      <c r="H2174" s="71" t="s">
        <v>842</v>
      </c>
      <c r="I2174" s="71" t="s">
        <v>209</v>
      </c>
      <c r="J2174" s="249">
        <v>38401892</v>
      </c>
      <c r="K2174" s="249">
        <v>0</v>
      </c>
      <c r="L2174" s="249"/>
      <c r="M2174" s="121">
        <v>0</v>
      </c>
    </row>
    <row r="2175" spans="1:13" ht="24">
      <c r="A2175" s="1"/>
      <c r="B2175" s="1"/>
      <c r="C2175" s="69"/>
      <c r="D2175" s="70"/>
      <c r="E2175" s="71"/>
      <c r="F2175" s="70"/>
      <c r="G2175" s="70"/>
      <c r="H2175" s="250" t="s">
        <v>210</v>
      </c>
      <c r="I2175" s="248"/>
      <c r="J2175" s="251"/>
      <c r="K2175" s="251">
        <v>-38401892</v>
      </c>
      <c r="L2175" s="251"/>
      <c r="M2175" s="252"/>
    </row>
    <row r="2176" spans="1:13" ht="24">
      <c r="A2176" s="1"/>
      <c r="B2176" s="1"/>
      <c r="C2176" s="69" t="s">
        <v>5</v>
      </c>
      <c r="D2176" s="70" t="s">
        <v>38</v>
      </c>
      <c r="E2176" s="71" t="s">
        <v>39</v>
      </c>
      <c r="F2176" s="70"/>
      <c r="G2176" s="70" t="s">
        <v>841</v>
      </c>
      <c r="H2176" s="71" t="s">
        <v>842</v>
      </c>
      <c r="I2176" s="248" t="s">
        <v>211</v>
      </c>
      <c r="J2176" s="249">
        <v>3</v>
      </c>
      <c r="K2176" s="249"/>
      <c r="L2176" s="249">
        <v>0</v>
      </c>
      <c r="M2176" s="121"/>
    </row>
    <row r="2177" spans="1:13" ht="24">
      <c r="A2177" s="1"/>
      <c r="B2177" s="1"/>
      <c r="C2177" s="69" t="s">
        <v>5</v>
      </c>
      <c r="D2177" s="70" t="s">
        <v>38</v>
      </c>
      <c r="E2177" s="71" t="s">
        <v>39</v>
      </c>
      <c r="F2177" s="70"/>
      <c r="G2177" s="70" t="s">
        <v>841</v>
      </c>
      <c r="H2177" s="71" t="s">
        <v>842</v>
      </c>
      <c r="I2177" s="71" t="s">
        <v>212</v>
      </c>
      <c r="J2177" s="249">
        <v>115205676</v>
      </c>
      <c r="K2177" s="249">
        <v>0</v>
      </c>
      <c r="L2177" s="249">
        <v>0</v>
      </c>
      <c r="M2177" s="121">
        <v>0</v>
      </c>
    </row>
    <row r="2178" spans="1:13" ht="24">
      <c r="A2178" s="1"/>
      <c r="B2178" s="1"/>
      <c r="C2178" s="69" t="s">
        <v>5</v>
      </c>
      <c r="D2178" s="70" t="s">
        <v>38</v>
      </c>
      <c r="E2178" s="71" t="s">
        <v>39</v>
      </c>
      <c r="F2178" s="70"/>
      <c r="G2178" s="70" t="s">
        <v>841</v>
      </c>
      <c r="H2178" s="71" t="s">
        <v>842</v>
      </c>
      <c r="I2178" s="71" t="s">
        <v>213</v>
      </c>
      <c r="J2178" s="249">
        <v>38401892</v>
      </c>
      <c r="K2178" s="249">
        <v>0</v>
      </c>
      <c r="L2178" s="249"/>
      <c r="M2178" s="121">
        <v>0</v>
      </c>
    </row>
    <row r="2179" spans="1:13" ht="24">
      <c r="A2179" s="1"/>
      <c r="B2179" s="1"/>
      <c r="C2179" s="69"/>
      <c r="D2179" s="70"/>
      <c r="E2179" s="71"/>
      <c r="F2179" s="70"/>
      <c r="G2179" s="70"/>
      <c r="H2179" s="250" t="s">
        <v>214</v>
      </c>
      <c r="I2179" s="248"/>
      <c r="J2179" s="251"/>
      <c r="K2179" s="251">
        <v>-38401892</v>
      </c>
      <c r="L2179" s="251"/>
      <c r="M2179" s="252"/>
    </row>
    <row r="2180" spans="1:13" ht="24">
      <c r="A2180" s="1"/>
      <c r="B2180" s="1"/>
      <c r="C2180" s="69" t="s">
        <v>5</v>
      </c>
      <c r="D2180" s="70" t="s">
        <v>38</v>
      </c>
      <c r="E2180" s="71" t="s">
        <v>39</v>
      </c>
      <c r="F2180" s="70"/>
      <c r="G2180" s="70" t="s">
        <v>841</v>
      </c>
      <c r="H2180" s="71" t="s">
        <v>842</v>
      </c>
      <c r="I2180" s="248" t="s">
        <v>215</v>
      </c>
      <c r="J2180" s="249">
        <v>7</v>
      </c>
      <c r="K2180" s="249"/>
      <c r="L2180" s="249"/>
      <c r="M2180" s="121"/>
    </row>
    <row r="2181" spans="1:13" ht="24">
      <c r="A2181" s="1"/>
      <c r="B2181" s="1"/>
      <c r="C2181" s="69" t="s">
        <v>5</v>
      </c>
      <c r="D2181" s="70" t="s">
        <v>38</v>
      </c>
      <c r="E2181" s="71" t="s">
        <v>39</v>
      </c>
      <c r="F2181" s="70"/>
      <c r="G2181" s="70" t="s">
        <v>841</v>
      </c>
      <c r="H2181" s="71" t="s">
        <v>842</v>
      </c>
      <c r="I2181" s="71" t="s">
        <v>216</v>
      </c>
      <c r="J2181" s="249">
        <v>115195989</v>
      </c>
      <c r="K2181" s="249">
        <v>0</v>
      </c>
      <c r="L2181" s="249">
        <v>0</v>
      </c>
      <c r="M2181" s="121">
        <v>0</v>
      </c>
    </row>
    <row r="2182" spans="1:13" ht="24">
      <c r="A2182" s="1"/>
      <c r="B2182" s="1"/>
      <c r="C2182" s="69" t="s">
        <v>5</v>
      </c>
      <c r="D2182" s="70" t="s">
        <v>38</v>
      </c>
      <c r="E2182" s="71" t="s">
        <v>39</v>
      </c>
      <c r="F2182" s="70"/>
      <c r="G2182" s="70" t="s">
        <v>841</v>
      </c>
      <c r="H2182" s="71" t="s">
        <v>842</v>
      </c>
      <c r="I2182" s="71" t="s">
        <v>217</v>
      </c>
      <c r="J2182" s="249">
        <v>16456570</v>
      </c>
      <c r="K2182" s="249">
        <v>0</v>
      </c>
      <c r="L2182" s="249">
        <v>0</v>
      </c>
      <c r="M2182" s="121">
        <v>0</v>
      </c>
    </row>
    <row r="2183" spans="1:13" ht="24">
      <c r="A2183" s="1"/>
      <c r="B2183" s="1"/>
      <c r="C2183" s="69"/>
      <c r="D2183" s="70"/>
      <c r="E2183" s="71"/>
      <c r="F2183" s="70"/>
      <c r="G2183" s="70"/>
      <c r="H2183" s="253" t="s">
        <v>218</v>
      </c>
      <c r="I2183" s="71"/>
      <c r="J2183" s="254"/>
      <c r="K2183" s="254">
        <v>-16456570</v>
      </c>
      <c r="L2183" s="254">
        <v>0</v>
      </c>
      <c r="M2183" s="255">
        <v>0</v>
      </c>
    </row>
    <row r="2184" spans="1:13">
      <c r="A2184" s="1"/>
      <c r="B2184" s="1"/>
      <c r="C2184" s="69" t="s">
        <v>5</v>
      </c>
      <c r="D2184" s="70" t="s">
        <v>38</v>
      </c>
      <c r="E2184" s="71" t="s">
        <v>39</v>
      </c>
      <c r="F2184" s="70"/>
      <c r="G2184" s="70" t="s">
        <v>843</v>
      </c>
      <c r="H2184" s="71" t="s">
        <v>844</v>
      </c>
      <c r="I2184" s="248" t="s">
        <v>207</v>
      </c>
      <c r="J2184" s="249">
        <v>1</v>
      </c>
      <c r="K2184" s="249"/>
      <c r="L2184" s="249">
        <v>0</v>
      </c>
      <c r="M2184" s="121"/>
    </row>
    <row r="2185" spans="1:13">
      <c r="A2185" s="1"/>
      <c r="B2185" s="1"/>
      <c r="C2185" s="69" t="s">
        <v>5</v>
      </c>
      <c r="D2185" s="70" t="s">
        <v>38</v>
      </c>
      <c r="E2185" s="71" t="s">
        <v>39</v>
      </c>
      <c r="F2185" s="70"/>
      <c r="G2185" s="70" t="s">
        <v>843</v>
      </c>
      <c r="H2185" s="71" t="s">
        <v>844</v>
      </c>
      <c r="I2185" s="71" t="s">
        <v>208</v>
      </c>
      <c r="J2185" s="249">
        <v>11452574</v>
      </c>
      <c r="K2185" s="249">
        <v>0</v>
      </c>
      <c r="L2185" s="249">
        <v>0</v>
      </c>
      <c r="M2185" s="121">
        <v>0</v>
      </c>
    </row>
    <row r="2186" spans="1:13">
      <c r="A2186" s="1"/>
      <c r="B2186" s="1"/>
      <c r="C2186" s="69" t="s">
        <v>5</v>
      </c>
      <c r="D2186" s="70" t="s">
        <v>38</v>
      </c>
      <c r="E2186" s="71" t="s">
        <v>39</v>
      </c>
      <c r="F2186" s="70"/>
      <c r="G2186" s="70" t="s">
        <v>843</v>
      </c>
      <c r="H2186" s="71" t="s">
        <v>844</v>
      </c>
      <c r="I2186" s="71" t="s">
        <v>209</v>
      </c>
      <c r="J2186" s="249">
        <v>11452574</v>
      </c>
      <c r="K2186" s="249">
        <v>0</v>
      </c>
      <c r="L2186" s="249"/>
      <c r="M2186" s="121">
        <v>0</v>
      </c>
    </row>
    <row r="2187" spans="1:13" ht="24">
      <c r="A2187" s="1"/>
      <c r="B2187" s="1"/>
      <c r="C2187" s="69"/>
      <c r="D2187" s="70"/>
      <c r="E2187" s="71"/>
      <c r="F2187" s="70"/>
      <c r="G2187" s="70"/>
      <c r="H2187" s="250" t="s">
        <v>210</v>
      </c>
      <c r="I2187" s="248"/>
      <c r="J2187" s="251"/>
      <c r="K2187" s="251">
        <v>-11452574</v>
      </c>
      <c r="L2187" s="251"/>
      <c r="M2187" s="252"/>
    </row>
    <row r="2188" spans="1:13">
      <c r="A2188" s="1"/>
      <c r="B2188" s="1"/>
      <c r="C2188" s="69" t="s">
        <v>5</v>
      </c>
      <c r="D2188" s="70" t="s">
        <v>38</v>
      </c>
      <c r="E2188" s="71" t="s">
        <v>39</v>
      </c>
      <c r="F2188" s="70"/>
      <c r="G2188" s="70" t="s">
        <v>843</v>
      </c>
      <c r="H2188" s="71" t="s">
        <v>844</v>
      </c>
      <c r="I2188" s="248" t="s">
        <v>211</v>
      </c>
      <c r="J2188" s="249">
        <v>1</v>
      </c>
      <c r="K2188" s="249"/>
      <c r="L2188" s="249">
        <v>0</v>
      </c>
      <c r="M2188" s="121"/>
    </row>
    <row r="2189" spans="1:13">
      <c r="A2189" s="1"/>
      <c r="B2189" s="1"/>
      <c r="C2189" s="69" t="s">
        <v>5</v>
      </c>
      <c r="D2189" s="70" t="s">
        <v>38</v>
      </c>
      <c r="E2189" s="71" t="s">
        <v>39</v>
      </c>
      <c r="F2189" s="70"/>
      <c r="G2189" s="70" t="s">
        <v>843</v>
      </c>
      <c r="H2189" s="71" t="s">
        <v>844</v>
      </c>
      <c r="I2189" s="71" t="s">
        <v>212</v>
      </c>
      <c r="J2189" s="249">
        <v>9072520</v>
      </c>
      <c r="K2189" s="249">
        <v>0</v>
      </c>
      <c r="L2189" s="249">
        <v>0</v>
      </c>
      <c r="M2189" s="121">
        <v>0</v>
      </c>
    </row>
    <row r="2190" spans="1:13">
      <c r="A2190" s="1"/>
      <c r="B2190" s="1"/>
      <c r="C2190" s="69" t="s">
        <v>5</v>
      </c>
      <c r="D2190" s="70" t="s">
        <v>38</v>
      </c>
      <c r="E2190" s="71" t="s">
        <v>39</v>
      </c>
      <c r="F2190" s="70"/>
      <c r="G2190" s="70" t="s">
        <v>843</v>
      </c>
      <c r="H2190" s="71" t="s">
        <v>844</v>
      </c>
      <c r="I2190" s="71" t="s">
        <v>213</v>
      </c>
      <c r="J2190" s="249">
        <v>9072520</v>
      </c>
      <c r="K2190" s="249">
        <v>0</v>
      </c>
      <c r="L2190" s="249"/>
      <c r="M2190" s="121">
        <v>0</v>
      </c>
    </row>
    <row r="2191" spans="1:13" ht="24">
      <c r="A2191" s="1"/>
      <c r="B2191" s="1"/>
      <c r="C2191" s="69"/>
      <c r="D2191" s="70"/>
      <c r="E2191" s="71"/>
      <c r="F2191" s="70"/>
      <c r="G2191" s="70"/>
      <c r="H2191" s="250" t="s">
        <v>214</v>
      </c>
      <c r="I2191" s="248"/>
      <c r="J2191" s="251"/>
      <c r="K2191" s="251">
        <v>-9072520</v>
      </c>
      <c r="L2191" s="251"/>
      <c r="M2191" s="252"/>
    </row>
    <row r="2192" spans="1:13">
      <c r="A2192" s="1"/>
      <c r="B2192" s="1"/>
      <c r="C2192" s="69" t="s">
        <v>5</v>
      </c>
      <c r="D2192" s="70" t="s">
        <v>38</v>
      </c>
      <c r="E2192" s="71" t="s">
        <v>39</v>
      </c>
      <c r="F2192" s="70"/>
      <c r="G2192" s="70" t="s">
        <v>843</v>
      </c>
      <c r="H2192" s="71" t="s">
        <v>844</v>
      </c>
      <c r="I2192" s="248" t="s">
        <v>215</v>
      </c>
      <c r="J2192" s="249"/>
      <c r="K2192" s="249"/>
      <c r="L2192" s="249"/>
      <c r="M2192" s="121"/>
    </row>
    <row r="2193" spans="1:13">
      <c r="A2193" s="1"/>
      <c r="B2193" s="1"/>
      <c r="C2193" s="69" t="s">
        <v>5</v>
      </c>
      <c r="D2193" s="70" t="s">
        <v>38</v>
      </c>
      <c r="E2193" s="71" t="s">
        <v>39</v>
      </c>
      <c r="F2193" s="70"/>
      <c r="G2193" s="70" t="s">
        <v>843</v>
      </c>
      <c r="H2193" s="71" t="s">
        <v>844</v>
      </c>
      <c r="I2193" s="71" t="s">
        <v>216</v>
      </c>
      <c r="J2193" s="249">
        <v>9072520</v>
      </c>
      <c r="K2193" s="249">
        <v>0</v>
      </c>
      <c r="L2193" s="249">
        <v>0</v>
      </c>
      <c r="M2193" s="121">
        <v>0</v>
      </c>
    </row>
    <row r="2194" spans="1:13">
      <c r="A2194" s="1"/>
      <c r="B2194" s="1"/>
      <c r="C2194" s="69" t="s">
        <v>5</v>
      </c>
      <c r="D2194" s="70" t="s">
        <v>38</v>
      </c>
      <c r="E2194" s="71" t="s">
        <v>39</v>
      </c>
      <c r="F2194" s="70"/>
      <c r="G2194" s="70" t="s">
        <v>843</v>
      </c>
      <c r="H2194" s="71" t="s">
        <v>844</v>
      </c>
      <c r="I2194" s="71" t="s">
        <v>217</v>
      </c>
      <c r="J2194" s="249">
        <v>9072520</v>
      </c>
      <c r="K2194" s="249">
        <v>0</v>
      </c>
      <c r="L2194" s="249">
        <v>0</v>
      </c>
      <c r="M2194" s="121">
        <v>0</v>
      </c>
    </row>
    <row r="2195" spans="1:13" ht="24">
      <c r="A2195" s="1"/>
      <c r="B2195" s="1"/>
      <c r="C2195" s="69"/>
      <c r="D2195" s="70"/>
      <c r="E2195" s="71"/>
      <c r="F2195" s="70"/>
      <c r="G2195" s="70"/>
      <c r="H2195" s="253" t="s">
        <v>218</v>
      </c>
      <c r="I2195" s="71"/>
      <c r="J2195" s="254"/>
      <c r="K2195" s="254">
        <v>-9072520</v>
      </c>
      <c r="L2195" s="254">
        <v>0</v>
      </c>
      <c r="M2195" s="255">
        <v>0</v>
      </c>
    </row>
    <row r="2196" spans="1:13" ht="36">
      <c r="A2196" s="1"/>
      <c r="B2196" s="1"/>
      <c r="C2196" s="69" t="s">
        <v>5</v>
      </c>
      <c r="D2196" s="70" t="s">
        <v>38</v>
      </c>
      <c r="E2196" s="71" t="s">
        <v>39</v>
      </c>
      <c r="F2196" s="70"/>
      <c r="G2196" s="70" t="s">
        <v>845</v>
      </c>
      <c r="H2196" s="71" t="s">
        <v>846</v>
      </c>
      <c r="I2196" s="248" t="s">
        <v>207</v>
      </c>
      <c r="J2196" s="249">
        <v>1</v>
      </c>
      <c r="K2196" s="249">
        <v>1</v>
      </c>
      <c r="L2196" s="249">
        <v>0</v>
      </c>
      <c r="M2196" s="121"/>
    </row>
    <row r="2197" spans="1:13" ht="36">
      <c r="A2197" s="1"/>
      <c r="B2197" s="1"/>
      <c r="C2197" s="69" t="s">
        <v>5</v>
      </c>
      <c r="D2197" s="70" t="s">
        <v>38</v>
      </c>
      <c r="E2197" s="71" t="s">
        <v>39</v>
      </c>
      <c r="F2197" s="70"/>
      <c r="G2197" s="70" t="s">
        <v>845</v>
      </c>
      <c r="H2197" s="71" t="s">
        <v>846</v>
      </c>
      <c r="I2197" s="71" t="s">
        <v>208</v>
      </c>
      <c r="J2197" s="249">
        <v>30000000</v>
      </c>
      <c r="K2197" s="249">
        <v>31198363</v>
      </c>
      <c r="L2197" s="249">
        <v>0</v>
      </c>
      <c r="M2197" s="121">
        <v>0</v>
      </c>
    </row>
    <row r="2198" spans="1:13" ht="36">
      <c r="A2198" s="1"/>
      <c r="B2198" s="1"/>
      <c r="C2198" s="69" t="s">
        <v>5</v>
      </c>
      <c r="D2198" s="70" t="s">
        <v>38</v>
      </c>
      <c r="E2198" s="71" t="s">
        <v>39</v>
      </c>
      <c r="F2198" s="70"/>
      <c r="G2198" s="70" t="s">
        <v>845</v>
      </c>
      <c r="H2198" s="71" t="s">
        <v>846</v>
      </c>
      <c r="I2198" s="71" t="s">
        <v>209</v>
      </c>
      <c r="J2198" s="249">
        <v>30000000</v>
      </c>
      <c r="K2198" s="249">
        <v>31198363</v>
      </c>
      <c r="L2198" s="249"/>
      <c r="M2198" s="121">
        <v>0</v>
      </c>
    </row>
    <row r="2199" spans="1:13" ht="24">
      <c r="A2199" s="1"/>
      <c r="B2199" s="1"/>
      <c r="C2199" s="69"/>
      <c r="D2199" s="70"/>
      <c r="E2199" s="71"/>
      <c r="F2199" s="70"/>
      <c r="G2199" s="70"/>
      <c r="H2199" s="250" t="s">
        <v>210</v>
      </c>
      <c r="I2199" s="248"/>
      <c r="J2199" s="251"/>
      <c r="K2199" s="251">
        <v>1198363</v>
      </c>
      <c r="L2199" s="251"/>
      <c r="M2199" s="252"/>
    </row>
    <row r="2200" spans="1:13" ht="36">
      <c r="A2200" s="1"/>
      <c r="B2200" s="1"/>
      <c r="C2200" s="69" t="s">
        <v>5</v>
      </c>
      <c r="D2200" s="70" t="s">
        <v>38</v>
      </c>
      <c r="E2200" s="71" t="s">
        <v>39</v>
      </c>
      <c r="F2200" s="70"/>
      <c r="G2200" s="70" t="s">
        <v>845</v>
      </c>
      <c r="H2200" s="71" t="s">
        <v>846</v>
      </c>
      <c r="I2200" s="248" t="s">
        <v>211</v>
      </c>
      <c r="J2200" s="249">
        <v>1</v>
      </c>
      <c r="K2200" s="249">
        <v>1</v>
      </c>
      <c r="L2200" s="249">
        <v>0</v>
      </c>
      <c r="M2200" s="121"/>
    </row>
    <row r="2201" spans="1:13" ht="36">
      <c r="A2201" s="1"/>
      <c r="B2201" s="1"/>
      <c r="C2201" s="69" t="s">
        <v>5</v>
      </c>
      <c r="D2201" s="70" t="s">
        <v>38</v>
      </c>
      <c r="E2201" s="71" t="s">
        <v>39</v>
      </c>
      <c r="F2201" s="70"/>
      <c r="G2201" s="70" t="s">
        <v>845</v>
      </c>
      <c r="H2201" s="71" t="s">
        <v>846</v>
      </c>
      <c r="I2201" s="71" t="s">
        <v>212</v>
      </c>
      <c r="J2201" s="249">
        <v>25000000</v>
      </c>
      <c r="K2201" s="249">
        <v>31198363</v>
      </c>
      <c r="L2201" s="249">
        <v>0</v>
      </c>
      <c r="M2201" s="121">
        <v>0</v>
      </c>
    </row>
    <row r="2202" spans="1:13" ht="36">
      <c r="A2202" s="1"/>
      <c r="B2202" s="1"/>
      <c r="C2202" s="69" t="s">
        <v>5</v>
      </c>
      <c r="D2202" s="70" t="s">
        <v>38</v>
      </c>
      <c r="E2202" s="71" t="s">
        <v>39</v>
      </c>
      <c r="F2202" s="70"/>
      <c r="G2202" s="70" t="s">
        <v>845</v>
      </c>
      <c r="H2202" s="71" t="s">
        <v>846</v>
      </c>
      <c r="I2202" s="71" t="s">
        <v>213</v>
      </c>
      <c r="J2202" s="249">
        <v>25000000</v>
      </c>
      <c r="K2202" s="249">
        <v>31198363</v>
      </c>
      <c r="L2202" s="249"/>
      <c r="M2202" s="121">
        <v>0</v>
      </c>
    </row>
    <row r="2203" spans="1:13" ht="24">
      <c r="A2203" s="1"/>
      <c r="B2203" s="1"/>
      <c r="C2203" s="69"/>
      <c r="D2203" s="70"/>
      <c r="E2203" s="71"/>
      <c r="F2203" s="70"/>
      <c r="G2203" s="70"/>
      <c r="H2203" s="250" t="s">
        <v>214</v>
      </c>
      <c r="I2203" s="248"/>
      <c r="J2203" s="251"/>
      <c r="K2203" s="251">
        <v>6198363</v>
      </c>
      <c r="L2203" s="251"/>
      <c r="M2203" s="252"/>
    </row>
    <row r="2204" spans="1:13" ht="36">
      <c r="A2204" s="1"/>
      <c r="B2204" s="1"/>
      <c r="C2204" s="69" t="s">
        <v>5</v>
      </c>
      <c r="D2204" s="70" t="s">
        <v>38</v>
      </c>
      <c r="E2204" s="71" t="s">
        <v>39</v>
      </c>
      <c r="F2204" s="70"/>
      <c r="G2204" s="70" t="s">
        <v>845</v>
      </c>
      <c r="H2204" s="71" t="s">
        <v>846</v>
      </c>
      <c r="I2204" s="248" t="s">
        <v>215</v>
      </c>
      <c r="J2204" s="249"/>
      <c r="K2204" s="249">
        <v>1</v>
      </c>
      <c r="L2204" s="249"/>
      <c r="M2204" s="121"/>
    </row>
    <row r="2205" spans="1:13" ht="36">
      <c r="A2205" s="1"/>
      <c r="B2205" s="1"/>
      <c r="C2205" s="69" t="s">
        <v>5</v>
      </c>
      <c r="D2205" s="70" t="s">
        <v>38</v>
      </c>
      <c r="E2205" s="71" t="s">
        <v>39</v>
      </c>
      <c r="F2205" s="70"/>
      <c r="G2205" s="70" t="s">
        <v>845</v>
      </c>
      <c r="H2205" s="71" t="s">
        <v>846</v>
      </c>
      <c r="I2205" s="71" t="s">
        <v>216</v>
      </c>
      <c r="J2205" s="249">
        <v>25000000</v>
      </c>
      <c r="K2205" s="249">
        <v>31198363</v>
      </c>
      <c r="L2205" s="249">
        <v>0</v>
      </c>
      <c r="M2205" s="121">
        <v>0</v>
      </c>
    </row>
    <row r="2206" spans="1:13" ht="36">
      <c r="A2206" s="1"/>
      <c r="B2206" s="1"/>
      <c r="C2206" s="69" t="s">
        <v>5</v>
      </c>
      <c r="D2206" s="70" t="s">
        <v>38</v>
      </c>
      <c r="E2206" s="71" t="s">
        <v>39</v>
      </c>
      <c r="F2206" s="70"/>
      <c r="G2206" s="70" t="s">
        <v>845</v>
      </c>
      <c r="H2206" s="71" t="s">
        <v>846</v>
      </c>
      <c r="I2206" s="71" t="s">
        <v>217</v>
      </c>
      <c r="J2206" s="249">
        <v>25000000</v>
      </c>
      <c r="K2206" s="249">
        <v>31198363</v>
      </c>
      <c r="L2206" s="249">
        <v>0</v>
      </c>
      <c r="M2206" s="121">
        <v>0</v>
      </c>
    </row>
    <row r="2207" spans="1:13" ht="24">
      <c r="A2207" s="1"/>
      <c r="B2207" s="1"/>
      <c r="C2207" s="69"/>
      <c r="D2207" s="70"/>
      <c r="E2207" s="71"/>
      <c r="F2207" s="70"/>
      <c r="G2207" s="70"/>
      <c r="H2207" s="253" t="s">
        <v>218</v>
      </c>
      <c r="I2207" s="71"/>
      <c r="J2207" s="254"/>
      <c r="K2207" s="254">
        <v>6198363</v>
      </c>
      <c r="L2207" s="254">
        <v>-31198363</v>
      </c>
      <c r="M2207" s="255">
        <v>0</v>
      </c>
    </row>
    <row r="2208" spans="1:13" ht="24">
      <c r="A2208" s="1"/>
      <c r="B2208" s="1"/>
      <c r="C2208" s="69" t="s">
        <v>5</v>
      </c>
      <c r="D2208" s="70" t="s">
        <v>38</v>
      </c>
      <c r="E2208" s="71" t="s">
        <v>39</v>
      </c>
      <c r="F2208" s="70"/>
      <c r="G2208" s="70" t="s">
        <v>847</v>
      </c>
      <c r="H2208" s="71" t="s">
        <v>848</v>
      </c>
      <c r="I2208" s="248" t="s">
        <v>207</v>
      </c>
      <c r="J2208" s="249">
        <v>1</v>
      </c>
      <c r="K2208" s="249"/>
      <c r="L2208" s="249">
        <v>0</v>
      </c>
      <c r="M2208" s="121"/>
    </row>
    <row r="2209" spans="1:13" ht="24">
      <c r="A2209" s="1"/>
      <c r="B2209" s="1"/>
      <c r="C2209" s="69" t="s">
        <v>5</v>
      </c>
      <c r="D2209" s="70" t="s">
        <v>38</v>
      </c>
      <c r="E2209" s="71" t="s">
        <v>39</v>
      </c>
      <c r="F2209" s="70"/>
      <c r="G2209" s="70" t="s">
        <v>847</v>
      </c>
      <c r="H2209" s="71" t="s">
        <v>848</v>
      </c>
      <c r="I2209" s="71" t="s">
        <v>208</v>
      </c>
      <c r="J2209" s="249">
        <v>6334179</v>
      </c>
      <c r="K2209" s="249">
        <v>0</v>
      </c>
      <c r="L2209" s="249">
        <v>0</v>
      </c>
      <c r="M2209" s="121">
        <v>0</v>
      </c>
    </row>
    <row r="2210" spans="1:13" ht="24">
      <c r="A2210" s="1"/>
      <c r="B2210" s="1"/>
      <c r="C2210" s="69" t="s">
        <v>5</v>
      </c>
      <c r="D2210" s="70" t="s">
        <v>38</v>
      </c>
      <c r="E2210" s="71" t="s">
        <v>39</v>
      </c>
      <c r="F2210" s="70"/>
      <c r="G2210" s="70" t="s">
        <v>847</v>
      </c>
      <c r="H2210" s="71" t="s">
        <v>848</v>
      </c>
      <c r="I2210" s="71" t="s">
        <v>209</v>
      </c>
      <c r="J2210" s="249">
        <v>6334179</v>
      </c>
      <c r="K2210" s="249">
        <v>0</v>
      </c>
      <c r="L2210" s="249"/>
      <c r="M2210" s="121">
        <v>0</v>
      </c>
    </row>
    <row r="2211" spans="1:13" ht="24">
      <c r="A2211" s="1"/>
      <c r="B2211" s="1"/>
      <c r="C2211" s="69"/>
      <c r="D2211" s="70"/>
      <c r="E2211" s="71"/>
      <c r="F2211" s="70"/>
      <c r="G2211" s="70"/>
      <c r="H2211" s="250" t="s">
        <v>210</v>
      </c>
      <c r="I2211" s="248"/>
      <c r="J2211" s="251"/>
      <c r="K2211" s="251">
        <v>-6334179</v>
      </c>
      <c r="L2211" s="251"/>
      <c r="M2211" s="252"/>
    </row>
    <row r="2212" spans="1:13" ht="24">
      <c r="A2212" s="1"/>
      <c r="B2212" s="1"/>
      <c r="C2212" s="69" t="s">
        <v>5</v>
      </c>
      <c r="D2212" s="70" t="s">
        <v>38</v>
      </c>
      <c r="E2212" s="71" t="s">
        <v>39</v>
      </c>
      <c r="F2212" s="70"/>
      <c r="G2212" s="70" t="s">
        <v>847</v>
      </c>
      <c r="H2212" s="71" t="s">
        <v>848</v>
      </c>
      <c r="I2212" s="248" t="s">
        <v>211</v>
      </c>
      <c r="J2212" s="249">
        <v>1</v>
      </c>
      <c r="K2212" s="249"/>
      <c r="L2212" s="249">
        <v>0</v>
      </c>
      <c r="M2212" s="121"/>
    </row>
    <row r="2213" spans="1:13" ht="24">
      <c r="A2213" s="1"/>
      <c r="B2213" s="1"/>
      <c r="C2213" s="69" t="s">
        <v>5</v>
      </c>
      <c r="D2213" s="70" t="s">
        <v>38</v>
      </c>
      <c r="E2213" s="71" t="s">
        <v>39</v>
      </c>
      <c r="F2213" s="70"/>
      <c r="G2213" s="70" t="s">
        <v>847</v>
      </c>
      <c r="H2213" s="71" t="s">
        <v>848</v>
      </c>
      <c r="I2213" s="71" t="s">
        <v>212</v>
      </c>
      <c r="J2213" s="249">
        <v>6214069</v>
      </c>
      <c r="K2213" s="249">
        <v>0</v>
      </c>
      <c r="L2213" s="249">
        <v>0</v>
      </c>
      <c r="M2213" s="121">
        <v>0</v>
      </c>
    </row>
    <row r="2214" spans="1:13" ht="24">
      <c r="A2214" s="1"/>
      <c r="B2214" s="1"/>
      <c r="C2214" s="69" t="s">
        <v>5</v>
      </c>
      <c r="D2214" s="70" t="s">
        <v>38</v>
      </c>
      <c r="E2214" s="71" t="s">
        <v>39</v>
      </c>
      <c r="F2214" s="70"/>
      <c r="G2214" s="70" t="s">
        <v>847</v>
      </c>
      <c r="H2214" s="71" t="s">
        <v>848</v>
      </c>
      <c r="I2214" s="71" t="s">
        <v>213</v>
      </c>
      <c r="J2214" s="249">
        <v>6214069</v>
      </c>
      <c r="K2214" s="249">
        <v>0</v>
      </c>
      <c r="L2214" s="249"/>
      <c r="M2214" s="121">
        <v>0</v>
      </c>
    </row>
    <row r="2215" spans="1:13" ht="24">
      <c r="A2215" s="1"/>
      <c r="B2215" s="1"/>
      <c r="C2215" s="69"/>
      <c r="D2215" s="70"/>
      <c r="E2215" s="71"/>
      <c r="F2215" s="70"/>
      <c r="G2215" s="70"/>
      <c r="H2215" s="250" t="s">
        <v>214</v>
      </c>
      <c r="I2215" s="248"/>
      <c r="J2215" s="251"/>
      <c r="K2215" s="251">
        <v>-6214069</v>
      </c>
      <c r="L2215" s="251"/>
      <c r="M2215" s="252"/>
    </row>
    <row r="2216" spans="1:13" ht="24">
      <c r="A2216" s="1"/>
      <c r="B2216" s="1"/>
      <c r="C2216" s="69" t="s">
        <v>5</v>
      </c>
      <c r="D2216" s="70" t="s">
        <v>38</v>
      </c>
      <c r="E2216" s="71" t="s">
        <v>39</v>
      </c>
      <c r="F2216" s="70"/>
      <c r="G2216" s="70" t="s">
        <v>847</v>
      </c>
      <c r="H2216" s="71" t="s">
        <v>848</v>
      </c>
      <c r="I2216" s="248" t="s">
        <v>215</v>
      </c>
      <c r="J2216" s="249"/>
      <c r="K2216" s="249"/>
      <c r="L2216" s="249"/>
      <c r="M2216" s="121"/>
    </row>
    <row r="2217" spans="1:13" ht="24">
      <c r="A2217" s="1"/>
      <c r="B2217" s="1"/>
      <c r="C2217" s="69" t="s">
        <v>5</v>
      </c>
      <c r="D2217" s="70" t="s">
        <v>38</v>
      </c>
      <c r="E2217" s="71" t="s">
        <v>39</v>
      </c>
      <c r="F2217" s="70"/>
      <c r="G2217" s="70" t="s">
        <v>847</v>
      </c>
      <c r="H2217" s="71" t="s">
        <v>848</v>
      </c>
      <c r="I2217" s="71" t="s">
        <v>216</v>
      </c>
      <c r="J2217" s="249">
        <v>6213905</v>
      </c>
      <c r="K2217" s="249">
        <v>0</v>
      </c>
      <c r="L2217" s="249">
        <v>0</v>
      </c>
      <c r="M2217" s="121">
        <v>0</v>
      </c>
    </row>
    <row r="2218" spans="1:13" ht="24">
      <c r="A2218" s="1"/>
      <c r="B2218" s="1"/>
      <c r="C2218" s="69" t="s">
        <v>5</v>
      </c>
      <c r="D2218" s="70" t="s">
        <v>38</v>
      </c>
      <c r="E2218" s="71" t="s">
        <v>39</v>
      </c>
      <c r="F2218" s="70"/>
      <c r="G2218" s="70" t="s">
        <v>847</v>
      </c>
      <c r="H2218" s="71" t="s">
        <v>848</v>
      </c>
      <c r="I2218" s="71" t="s">
        <v>217</v>
      </c>
      <c r="J2218" s="249">
        <v>6213905</v>
      </c>
      <c r="K2218" s="249">
        <v>0</v>
      </c>
      <c r="L2218" s="249">
        <v>0</v>
      </c>
      <c r="M2218" s="121">
        <v>0</v>
      </c>
    </row>
    <row r="2219" spans="1:13" ht="24">
      <c r="A2219" s="1"/>
      <c r="B2219" s="1"/>
      <c r="C2219" s="69"/>
      <c r="D2219" s="70"/>
      <c r="E2219" s="71"/>
      <c r="F2219" s="70"/>
      <c r="G2219" s="70"/>
      <c r="H2219" s="253" t="s">
        <v>218</v>
      </c>
      <c r="I2219" s="71"/>
      <c r="J2219" s="254"/>
      <c r="K2219" s="254">
        <v>-6213905</v>
      </c>
      <c r="L2219" s="254">
        <v>0</v>
      </c>
      <c r="M2219" s="255">
        <v>0</v>
      </c>
    </row>
    <row r="2220" spans="1:13" ht="24">
      <c r="A2220" s="1"/>
      <c r="B2220" s="1"/>
      <c r="C2220" s="69" t="s">
        <v>5</v>
      </c>
      <c r="D2220" s="70" t="s">
        <v>38</v>
      </c>
      <c r="E2220" s="71" t="s">
        <v>39</v>
      </c>
      <c r="F2220" s="70"/>
      <c r="G2220" s="70" t="s">
        <v>849</v>
      </c>
      <c r="H2220" s="71" t="s">
        <v>850</v>
      </c>
      <c r="I2220" s="248" t="s">
        <v>207</v>
      </c>
      <c r="J2220" s="249">
        <v>1</v>
      </c>
      <c r="K2220" s="249">
        <v>1</v>
      </c>
      <c r="L2220" s="249">
        <v>0</v>
      </c>
      <c r="M2220" s="121"/>
    </row>
    <row r="2221" spans="1:13" ht="24">
      <c r="A2221" s="1"/>
      <c r="B2221" s="1"/>
      <c r="C2221" s="69" t="s">
        <v>5</v>
      </c>
      <c r="D2221" s="70" t="s">
        <v>38</v>
      </c>
      <c r="E2221" s="71" t="s">
        <v>39</v>
      </c>
      <c r="F2221" s="70"/>
      <c r="G2221" s="70" t="s">
        <v>849</v>
      </c>
      <c r="H2221" s="71" t="s">
        <v>850</v>
      </c>
      <c r="I2221" s="71" t="s">
        <v>208</v>
      </c>
      <c r="J2221" s="249">
        <v>20000000</v>
      </c>
      <c r="K2221" s="249">
        <v>29341903</v>
      </c>
      <c r="L2221" s="249">
        <v>0</v>
      </c>
      <c r="M2221" s="121">
        <v>0</v>
      </c>
    </row>
    <row r="2222" spans="1:13" ht="24">
      <c r="A2222" s="1"/>
      <c r="B2222" s="1"/>
      <c r="C2222" s="69" t="s">
        <v>5</v>
      </c>
      <c r="D2222" s="70" t="s">
        <v>38</v>
      </c>
      <c r="E2222" s="71" t="s">
        <v>39</v>
      </c>
      <c r="F2222" s="70"/>
      <c r="G2222" s="70" t="s">
        <v>849</v>
      </c>
      <c r="H2222" s="71" t="s">
        <v>850</v>
      </c>
      <c r="I2222" s="71" t="s">
        <v>209</v>
      </c>
      <c r="J2222" s="249">
        <v>20000000</v>
      </c>
      <c r="K2222" s="249">
        <v>29341903</v>
      </c>
      <c r="L2222" s="249"/>
      <c r="M2222" s="121">
        <v>0</v>
      </c>
    </row>
    <row r="2223" spans="1:13" ht="24">
      <c r="A2223" s="1"/>
      <c r="B2223" s="1"/>
      <c r="C2223" s="69"/>
      <c r="D2223" s="70"/>
      <c r="E2223" s="71"/>
      <c r="F2223" s="70"/>
      <c r="G2223" s="70"/>
      <c r="H2223" s="250" t="s">
        <v>210</v>
      </c>
      <c r="I2223" s="248"/>
      <c r="J2223" s="251"/>
      <c r="K2223" s="251">
        <v>9341903</v>
      </c>
      <c r="L2223" s="251"/>
      <c r="M2223" s="252"/>
    </row>
    <row r="2224" spans="1:13" ht="24">
      <c r="A2224" s="1"/>
      <c r="B2224" s="1"/>
      <c r="C2224" s="69" t="s">
        <v>5</v>
      </c>
      <c r="D2224" s="70" t="s">
        <v>38</v>
      </c>
      <c r="E2224" s="71" t="s">
        <v>39</v>
      </c>
      <c r="F2224" s="70"/>
      <c r="G2224" s="70" t="s">
        <v>849</v>
      </c>
      <c r="H2224" s="71" t="s">
        <v>850</v>
      </c>
      <c r="I2224" s="248" t="s">
        <v>211</v>
      </c>
      <c r="J2224" s="249">
        <v>1</v>
      </c>
      <c r="K2224" s="249">
        <v>1</v>
      </c>
      <c r="L2224" s="249">
        <v>0</v>
      </c>
      <c r="M2224" s="121"/>
    </row>
    <row r="2225" spans="1:13" ht="24">
      <c r="A2225" s="1"/>
      <c r="B2225" s="1"/>
      <c r="C2225" s="69" t="s">
        <v>5</v>
      </c>
      <c r="D2225" s="70" t="s">
        <v>38</v>
      </c>
      <c r="E2225" s="71" t="s">
        <v>39</v>
      </c>
      <c r="F2225" s="70"/>
      <c r="G2225" s="70" t="s">
        <v>849</v>
      </c>
      <c r="H2225" s="71" t="s">
        <v>850</v>
      </c>
      <c r="I2225" s="71" t="s">
        <v>212</v>
      </c>
      <c r="J2225" s="249">
        <v>9200000</v>
      </c>
      <c r="K2225" s="249">
        <v>29341903</v>
      </c>
      <c r="L2225" s="249">
        <v>0</v>
      </c>
      <c r="M2225" s="121">
        <v>0</v>
      </c>
    </row>
    <row r="2226" spans="1:13" ht="24">
      <c r="A2226" s="1"/>
      <c r="B2226" s="1"/>
      <c r="C2226" s="69" t="s">
        <v>5</v>
      </c>
      <c r="D2226" s="70" t="s">
        <v>38</v>
      </c>
      <c r="E2226" s="71" t="s">
        <v>39</v>
      </c>
      <c r="F2226" s="70"/>
      <c r="G2226" s="70" t="s">
        <v>849</v>
      </c>
      <c r="H2226" s="71" t="s">
        <v>850</v>
      </c>
      <c r="I2226" s="71" t="s">
        <v>213</v>
      </c>
      <c r="J2226" s="249">
        <v>9200000</v>
      </c>
      <c r="K2226" s="249">
        <v>29341903</v>
      </c>
      <c r="L2226" s="249"/>
      <c r="M2226" s="121">
        <v>0</v>
      </c>
    </row>
    <row r="2227" spans="1:13" ht="24">
      <c r="A2227" s="1"/>
      <c r="B2227" s="1"/>
      <c r="C2227" s="69"/>
      <c r="D2227" s="70"/>
      <c r="E2227" s="71"/>
      <c r="F2227" s="70"/>
      <c r="G2227" s="70"/>
      <c r="H2227" s="250" t="s">
        <v>214</v>
      </c>
      <c r="I2227" s="248"/>
      <c r="J2227" s="251"/>
      <c r="K2227" s="251">
        <v>20141903</v>
      </c>
      <c r="L2227" s="251"/>
      <c r="M2227" s="252"/>
    </row>
    <row r="2228" spans="1:13" ht="24">
      <c r="A2228" s="1"/>
      <c r="B2228" s="1"/>
      <c r="C2228" s="69" t="s">
        <v>5</v>
      </c>
      <c r="D2228" s="70" t="s">
        <v>38</v>
      </c>
      <c r="E2228" s="71" t="s">
        <v>39</v>
      </c>
      <c r="F2228" s="70"/>
      <c r="G2228" s="70" t="s">
        <v>849</v>
      </c>
      <c r="H2228" s="71" t="s">
        <v>850</v>
      </c>
      <c r="I2228" s="248" t="s">
        <v>215</v>
      </c>
      <c r="J2228" s="249"/>
      <c r="K2228" s="249">
        <v>1</v>
      </c>
      <c r="L2228" s="249"/>
      <c r="M2228" s="121"/>
    </row>
    <row r="2229" spans="1:13" ht="24">
      <c r="A2229" s="1"/>
      <c r="B2229" s="1"/>
      <c r="C2229" s="69" t="s">
        <v>5</v>
      </c>
      <c r="D2229" s="70" t="s">
        <v>38</v>
      </c>
      <c r="E2229" s="71" t="s">
        <v>39</v>
      </c>
      <c r="F2229" s="70"/>
      <c r="G2229" s="70" t="s">
        <v>849</v>
      </c>
      <c r="H2229" s="71" t="s">
        <v>850</v>
      </c>
      <c r="I2229" s="71" t="s">
        <v>216</v>
      </c>
      <c r="J2229" s="249">
        <v>9119407</v>
      </c>
      <c r="K2229" s="249">
        <v>29288549</v>
      </c>
      <c r="L2229" s="249">
        <v>0</v>
      </c>
      <c r="M2229" s="121">
        <v>0</v>
      </c>
    </row>
    <row r="2230" spans="1:13" ht="24">
      <c r="A2230" s="1"/>
      <c r="B2230" s="1"/>
      <c r="C2230" s="69" t="s">
        <v>5</v>
      </c>
      <c r="D2230" s="70" t="s">
        <v>38</v>
      </c>
      <c r="E2230" s="71" t="s">
        <v>39</v>
      </c>
      <c r="F2230" s="70"/>
      <c r="G2230" s="70" t="s">
        <v>849</v>
      </c>
      <c r="H2230" s="71" t="s">
        <v>850</v>
      </c>
      <c r="I2230" s="71" t="s">
        <v>217</v>
      </c>
      <c r="J2230" s="249">
        <v>9119407</v>
      </c>
      <c r="K2230" s="249">
        <v>29288549</v>
      </c>
      <c r="L2230" s="249">
        <v>0</v>
      </c>
      <c r="M2230" s="121">
        <v>0</v>
      </c>
    </row>
    <row r="2231" spans="1:13" ht="24">
      <c r="A2231" s="1"/>
      <c r="B2231" s="1"/>
      <c r="C2231" s="69"/>
      <c r="D2231" s="70"/>
      <c r="E2231" s="71"/>
      <c r="F2231" s="70"/>
      <c r="G2231" s="70"/>
      <c r="H2231" s="253" t="s">
        <v>218</v>
      </c>
      <c r="I2231" s="71"/>
      <c r="J2231" s="254"/>
      <c r="K2231" s="254">
        <v>20169142</v>
      </c>
      <c r="L2231" s="254">
        <v>-29288549</v>
      </c>
      <c r="M2231" s="255">
        <v>0</v>
      </c>
    </row>
    <row r="2232" spans="1:13">
      <c r="A2232" s="1"/>
      <c r="B2232" s="1"/>
      <c r="C2232" s="69" t="s">
        <v>5</v>
      </c>
      <c r="D2232" s="70" t="s">
        <v>38</v>
      </c>
      <c r="E2232" s="71" t="s">
        <v>39</v>
      </c>
      <c r="F2232" s="70"/>
      <c r="G2232" s="70" t="s">
        <v>851</v>
      </c>
      <c r="H2232" s="71" t="s">
        <v>852</v>
      </c>
      <c r="I2232" s="248" t="s">
        <v>207</v>
      </c>
      <c r="J2232" s="249">
        <v>1</v>
      </c>
      <c r="K2232" s="249">
        <v>1</v>
      </c>
      <c r="L2232" s="249">
        <v>0</v>
      </c>
      <c r="M2232" s="121"/>
    </row>
    <row r="2233" spans="1:13">
      <c r="A2233" s="1"/>
      <c r="B2233" s="1"/>
      <c r="C2233" s="69" t="s">
        <v>5</v>
      </c>
      <c r="D2233" s="70" t="s">
        <v>38</v>
      </c>
      <c r="E2233" s="71" t="s">
        <v>39</v>
      </c>
      <c r="F2233" s="70"/>
      <c r="G2233" s="70" t="s">
        <v>851</v>
      </c>
      <c r="H2233" s="71" t="s">
        <v>852</v>
      </c>
      <c r="I2233" s="71" t="s">
        <v>208</v>
      </c>
      <c r="J2233" s="249">
        <v>35000000</v>
      </c>
      <c r="K2233" s="249">
        <v>4294558</v>
      </c>
      <c r="L2233" s="249">
        <v>0</v>
      </c>
      <c r="M2233" s="121">
        <v>0</v>
      </c>
    </row>
    <row r="2234" spans="1:13">
      <c r="A2234" s="1"/>
      <c r="B2234" s="1"/>
      <c r="C2234" s="69" t="s">
        <v>5</v>
      </c>
      <c r="D2234" s="70" t="s">
        <v>38</v>
      </c>
      <c r="E2234" s="71" t="s">
        <v>39</v>
      </c>
      <c r="F2234" s="70"/>
      <c r="G2234" s="70" t="s">
        <v>851</v>
      </c>
      <c r="H2234" s="71" t="s">
        <v>852</v>
      </c>
      <c r="I2234" s="71" t="s">
        <v>209</v>
      </c>
      <c r="J2234" s="249">
        <v>35000000</v>
      </c>
      <c r="K2234" s="249">
        <v>4294558</v>
      </c>
      <c r="L2234" s="249"/>
      <c r="M2234" s="121">
        <v>0</v>
      </c>
    </row>
    <row r="2235" spans="1:13" ht="24">
      <c r="A2235" s="1"/>
      <c r="B2235" s="1"/>
      <c r="C2235" s="69"/>
      <c r="D2235" s="70"/>
      <c r="E2235" s="71"/>
      <c r="F2235" s="70"/>
      <c r="G2235" s="70"/>
      <c r="H2235" s="250" t="s">
        <v>210</v>
      </c>
      <c r="I2235" s="248"/>
      <c r="J2235" s="251"/>
      <c r="K2235" s="251">
        <v>-30705442</v>
      </c>
      <c r="L2235" s="251"/>
      <c r="M2235" s="252"/>
    </row>
    <row r="2236" spans="1:13">
      <c r="A2236" s="1"/>
      <c r="B2236" s="1"/>
      <c r="C2236" s="69" t="s">
        <v>5</v>
      </c>
      <c r="D2236" s="70" t="s">
        <v>38</v>
      </c>
      <c r="E2236" s="71" t="s">
        <v>39</v>
      </c>
      <c r="F2236" s="70"/>
      <c r="G2236" s="70" t="s">
        <v>851</v>
      </c>
      <c r="H2236" s="71" t="s">
        <v>852</v>
      </c>
      <c r="I2236" s="248" t="s">
        <v>211</v>
      </c>
      <c r="J2236" s="249">
        <v>1</v>
      </c>
      <c r="K2236" s="249">
        <v>1</v>
      </c>
      <c r="L2236" s="249">
        <v>0</v>
      </c>
      <c r="M2236" s="121"/>
    </row>
    <row r="2237" spans="1:13">
      <c r="A2237" s="1"/>
      <c r="B2237" s="1"/>
      <c r="C2237" s="69" t="s">
        <v>5</v>
      </c>
      <c r="D2237" s="70" t="s">
        <v>38</v>
      </c>
      <c r="E2237" s="71" t="s">
        <v>39</v>
      </c>
      <c r="F2237" s="70"/>
      <c r="G2237" s="70" t="s">
        <v>851</v>
      </c>
      <c r="H2237" s="71" t="s">
        <v>852</v>
      </c>
      <c r="I2237" s="71" t="s">
        <v>212</v>
      </c>
      <c r="J2237" s="249">
        <v>45000000</v>
      </c>
      <c r="K2237" s="249">
        <v>4294558</v>
      </c>
      <c r="L2237" s="249">
        <v>0</v>
      </c>
      <c r="M2237" s="121">
        <v>0</v>
      </c>
    </row>
    <row r="2238" spans="1:13">
      <c r="A2238" s="1"/>
      <c r="B2238" s="1"/>
      <c r="C2238" s="69" t="s">
        <v>5</v>
      </c>
      <c r="D2238" s="70" t="s">
        <v>38</v>
      </c>
      <c r="E2238" s="71" t="s">
        <v>39</v>
      </c>
      <c r="F2238" s="70"/>
      <c r="G2238" s="70" t="s">
        <v>851</v>
      </c>
      <c r="H2238" s="71" t="s">
        <v>852</v>
      </c>
      <c r="I2238" s="71" t="s">
        <v>213</v>
      </c>
      <c r="J2238" s="249">
        <v>45000000</v>
      </c>
      <c r="K2238" s="249">
        <v>4294558</v>
      </c>
      <c r="L2238" s="249"/>
      <c r="M2238" s="121">
        <v>0</v>
      </c>
    </row>
    <row r="2239" spans="1:13" ht="24">
      <c r="A2239" s="1"/>
      <c r="B2239" s="1"/>
      <c r="C2239" s="69"/>
      <c r="D2239" s="70"/>
      <c r="E2239" s="71"/>
      <c r="F2239" s="70"/>
      <c r="G2239" s="70"/>
      <c r="H2239" s="250" t="s">
        <v>214</v>
      </c>
      <c r="I2239" s="248"/>
      <c r="J2239" s="251"/>
      <c r="K2239" s="251">
        <v>-40705442</v>
      </c>
      <c r="L2239" s="251"/>
      <c r="M2239" s="252"/>
    </row>
    <row r="2240" spans="1:13">
      <c r="A2240" s="1"/>
      <c r="B2240" s="1"/>
      <c r="C2240" s="69" t="s">
        <v>5</v>
      </c>
      <c r="D2240" s="70" t="s">
        <v>38</v>
      </c>
      <c r="E2240" s="71" t="s">
        <v>39</v>
      </c>
      <c r="F2240" s="70"/>
      <c r="G2240" s="70" t="s">
        <v>851</v>
      </c>
      <c r="H2240" s="71" t="s">
        <v>852</v>
      </c>
      <c r="I2240" s="248" t="s">
        <v>215</v>
      </c>
      <c r="J2240" s="249"/>
      <c r="K2240" s="249">
        <v>1</v>
      </c>
      <c r="L2240" s="249"/>
      <c r="M2240" s="121"/>
    </row>
    <row r="2241" spans="1:13">
      <c r="A2241" s="1"/>
      <c r="B2241" s="1"/>
      <c r="C2241" s="69" t="s">
        <v>5</v>
      </c>
      <c r="D2241" s="70" t="s">
        <v>38</v>
      </c>
      <c r="E2241" s="71" t="s">
        <v>39</v>
      </c>
      <c r="F2241" s="70"/>
      <c r="G2241" s="70" t="s">
        <v>851</v>
      </c>
      <c r="H2241" s="71" t="s">
        <v>852</v>
      </c>
      <c r="I2241" s="71" t="s">
        <v>216</v>
      </c>
      <c r="J2241" s="249">
        <v>44990019</v>
      </c>
      <c r="K2241" s="249">
        <v>4284577</v>
      </c>
      <c r="L2241" s="249">
        <v>0</v>
      </c>
      <c r="M2241" s="121">
        <v>0</v>
      </c>
    </row>
    <row r="2242" spans="1:13">
      <c r="A2242" s="1"/>
      <c r="B2242" s="1"/>
      <c r="C2242" s="69" t="s">
        <v>5</v>
      </c>
      <c r="D2242" s="70" t="s">
        <v>38</v>
      </c>
      <c r="E2242" s="71" t="s">
        <v>39</v>
      </c>
      <c r="F2242" s="70"/>
      <c r="G2242" s="70" t="s">
        <v>851</v>
      </c>
      <c r="H2242" s="71" t="s">
        <v>852</v>
      </c>
      <c r="I2242" s="71" t="s">
        <v>217</v>
      </c>
      <c r="J2242" s="249">
        <v>44990019</v>
      </c>
      <c r="K2242" s="249">
        <v>4284577</v>
      </c>
      <c r="L2242" s="249">
        <v>0</v>
      </c>
      <c r="M2242" s="121">
        <v>0</v>
      </c>
    </row>
    <row r="2243" spans="1:13" ht="24">
      <c r="A2243" s="1"/>
      <c r="B2243" s="1"/>
      <c r="C2243" s="69"/>
      <c r="D2243" s="70"/>
      <c r="E2243" s="71"/>
      <c r="F2243" s="70"/>
      <c r="G2243" s="70"/>
      <c r="H2243" s="253" t="s">
        <v>218</v>
      </c>
      <c r="I2243" s="71"/>
      <c r="J2243" s="254"/>
      <c r="K2243" s="254">
        <v>-40705442</v>
      </c>
      <c r="L2243" s="254">
        <v>-4284577</v>
      </c>
      <c r="M2243" s="255">
        <v>0</v>
      </c>
    </row>
    <row r="2244" spans="1:13">
      <c r="A2244" s="1"/>
      <c r="B2244" s="1"/>
      <c r="C2244" s="69" t="s">
        <v>5</v>
      </c>
      <c r="D2244" s="70" t="s">
        <v>38</v>
      </c>
      <c r="E2244" s="71" t="s">
        <v>39</v>
      </c>
      <c r="F2244" s="70"/>
      <c r="G2244" s="70" t="s">
        <v>853</v>
      </c>
      <c r="H2244" s="71" t="s">
        <v>854</v>
      </c>
      <c r="I2244" s="248" t="s">
        <v>207</v>
      </c>
      <c r="J2244" s="249">
        <v>1</v>
      </c>
      <c r="K2244" s="249">
        <v>0</v>
      </c>
      <c r="L2244" s="249">
        <v>0</v>
      </c>
      <c r="M2244" s="121"/>
    </row>
    <row r="2245" spans="1:13">
      <c r="A2245" s="1"/>
      <c r="B2245" s="1"/>
      <c r="C2245" s="69" t="s">
        <v>5</v>
      </c>
      <c r="D2245" s="70" t="s">
        <v>38</v>
      </c>
      <c r="E2245" s="71" t="s">
        <v>39</v>
      </c>
      <c r="F2245" s="70"/>
      <c r="G2245" s="70" t="s">
        <v>853</v>
      </c>
      <c r="H2245" s="71" t="s">
        <v>854</v>
      </c>
      <c r="I2245" s="71" t="s">
        <v>208</v>
      </c>
      <c r="J2245" s="249">
        <v>20000000</v>
      </c>
      <c r="K2245" s="249">
        <v>0</v>
      </c>
      <c r="L2245" s="249">
        <v>0</v>
      </c>
      <c r="M2245" s="121">
        <v>0</v>
      </c>
    </row>
    <row r="2246" spans="1:13">
      <c r="A2246" s="1"/>
      <c r="B2246" s="1"/>
      <c r="C2246" s="69" t="s">
        <v>5</v>
      </c>
      <c r="D2246" s="70" t="s">
        <v>38</v>
      </c>
      <c r="E2246" s="71" t="s">
        <v>39</v>
      </c>
      <c r="F2246" s="70"/>
      <c r="G2246" s="70" t="s">
        <v>853</v>
      </c>
      <c r="H2246" s="71" t="s">
        <v>854</v>
      </c>
      <c r="I2246" s="71" t="s">
        <v>209</v>
      </c>
      <c r="J2246" s="249">
        <v>20000000</v>
      </c>
      <c r="K2246" s="249"/>
      <c r="L2246" s="249"/>
      <c r="M2246" s="121">
        <v>0</v>
      </c>
    </row>
    <row r="2247" spans="1:13" ht="24">
      <c r="A2247" s="1"/>
      <c r="B2247" s="1"/>
      <c r="C2247" s="69"/>
      <c r="D2247" s="70"/>
      <c r="E2247" s="71"/>
      <c r="F2247" s="70"/>
      <c r="G2247" s="70"/>
      <c r="H2247" s="250" t="s">
        <v>210</v>
      </c>
      <c r="I2247" s="248"/>
      <c r="J2247" s="251"/>
      <c r="K2247" s="251"/>
      <c r="L2247" s="251"/>
      <c r="M2247" s="252"/>
    </row>
    <row r="2248" spans="1:13">
      <c r="A2248" s="1"/>
      <c r="B2248" s="1"/>
      <c r="C2248" s="69" t="s">
        <v>5</v>
      </c>
      <c r="D2248" s="70" t="s">
        <v>38</v>
      </c>
      <c r="E2248" s="71" t="s">
        <v>39</v>
      </c>
      <c r="F2248" s="70"/>
      <c r="G2248" s="70" t="s">
        <v>853</v>
      </c>
      <c r="H2248" s="71" t="s">
        <v>854</v>
      </c>
      <c r="I2248" s="248" t="s">
        <v>211</v>
      </c>
      <c r="J2248" s="249">
        <v>1</v>
      </c>
      <c r="K2248" s="249">
        <v>0</v>
      </c>
      <c r="L2248" s="249">
        <v>0</v>
      </c>
      <c r="M2248" s="121"/>
    </row>
    <row r="2249" spans="1:13">
      <c r="A2249" s="1"/>
      <c r="B2249" s="1"/>
      <c r="C2249" s="69" t="s">
        <v>5</v>
      </c>
      <c r="D2249" s="70" t="s">
        <v>38</v>
      </c>
      <c r="E2249" s="71" t="s">
        <v>39</v>
      </c>
      <c r="F2249" s="70"/>
      <c r="G2249" s="70" t="s">
        <v>853</v>
      </c>
      <c r="H2249" s="71" t="s">
        <v>854</v>
      </c>
      <c r="I2249" s="71" t="s">
        <v>212</v>
      </c>
      <c r="J2249" s="249">
        <v>8468416</v>
      </c>
      <c r="K2249" s="249">
        <v>0</v>
      </c>
      <c r="L2249" s="249">
        <v>0</v>
      </c>
      <c r="M2249" s="121">
        <v>0</v>
      </c>
    </row>
    <row r="2250" spans="1:13">
      <c r="A2250" s="1"/>
      <c r="B2250" s="1"/>
      <c r="C2250" s="69" t="s">
        <v>5</v>
      </c>
      <c r="D2250" s="70" t="s">
        <v>38</v>
      </c>
      <c r="E2250" s="71" t="s">
        <v>39</v>
      </c>
      <c r="F2250" s="70"/>
      <c r="G2250" s="70" t="s">
        <v>853</v>
      </c>
      <c r="H2250" s="71" t="s">
        <v>854</v>
      </c>
      <c r="I2250" s="71" t="s">
        <v>213</v>
      </c>
      <c r="J2250" s="249">
        <v>8468416</v>
      </c>
      <c r="K2250" s="249"/>
      <c r="L2250" s="249"/>
      <c r="M2250" s="121">
        <v>0</v>
      </c>
    </row>
    <row r="2251" spans="1:13" ht="24">
      <c r="A2251" s="1"/>
      <c r="B2251" s="1"/>
      <c r="C2251" s="69"/>
      <c r="D2251" s="70"/>
      <c r="E2251" s="71"/>
      <c r="F2251" s="70"/>
      <c r="G2251" s="70"/>
      <c r="H2251" s="250" t="s">
        <v>214</v>
      </c>
      <c r="I2251" s="248"/>
      <c r="J2251" s="251"/>
      <c r="K2251" s="251"/>
      <c r="L2251" s="251"/>
      <c r="M2251" s="252"/>
    </row>
    <row r="2252" spans="1:13">
      <c r="A2252" s="1"/>
      <c r="B2252" s="1"/>
      <c r="C2252" s="69" t="s">
        <v>5</v>
      </c>
      <c r="D2252" s="70" t="s">
        <v>38</v>
      </c>
      <c r="E2252" s="71" t="s">
        <v>39</v>
      </c>
      <c r="F2252" s="70"/>
      <c r="G2252" s="70" t="s">
        <v>853</v>
      </c>
      <c r="H2252" s="71" t="s">
        <v>854</v>
      </c>
      <c r="I2252" s="248" t="s">
        <v>215</v>
      </c>
      <c r="J2252" s="249"/>
      <c r="K2252" s="249"/>
      <c r="L2252" s="249"/>
      <c r="M2252" s="121"/>
    </row>
    <row r="2253" spans="1:13">
      <c r="A2253" s="1"/>
      <c r="B2253" s="1"/>
      <c r="C2253" s="69" t="s">
        <v>5</v>
      </c>
      <c r="D2253" s="70" t="s">
        <v>38</v>
      </c>
      <c r="E2253" s="71" t="s">
        <v>39</v>
      </c>
      <c r="F2253" s="70"/>
      <c r="G2253" s="70" t="s">
        <v>853</v>
      </c>
      <c r="H2253" s="71" t="s">
        <v>854</v>
      </c>
      <c r="I2253" s="71" t="s">
        <v>216</v>
      </c>
      <c r="J2253" s="249">
        <v>8466373</v>
      </c>
      <c r="K2253" s="249">
        <v>0</v>
      </c>
      <c r="L2253" s="249">
        <v>0</v>
      </c>
      <c r="M2253" s="121">
        <v>0</v>
      </c>
    </row>
    <row r="2254" spans="1:13">
      <c r="A2254" s="1"/>
      <c r="B2254" s="1"/>
      <c r="C2254" s="69" t="s">
        <v>5</v>
      </c>
      <c r="D2254" s="70" t="s">
        <v>38</v>
      </c>
      <c r="E2254" s="71" t="s">
        <v>39</v>
      </c>
      <c r="F2254" s="70"/>
      <c r="G2254" s="70" t="s">
        <v>853</v>
      </c>
      <c r="H2254" s="71" t="s">
        <v>854</v>
      </c>
      <c r="I2254" s="71" t="s">
        <v>217</v>
      </c>
      <c r="J2254" s="249">
        <v>8466373</v>
      </c>
      <c r="K2254" s="249">
        <v>0</v>
      </c>
      <c r="L2254" s="249">
        <v>0</v>
      </c>
      <c r="M2254" s="121">
        <v>0</v>
      </c>
    </row>
    <row r="2255" spans="1:13" ht="24">
      <c r="A2255" s="1"/>
      <c r="B2255" s="1"/>
      <c r="C2255" s="69"/>
      <c r="D2255" s="70"/>
      <c r="E2255" s="71"/>
      <c r="F2255" s="70"/>
      <c r="G2255" s="70"/>
      <c r="H2255" s="253" t="s">
        <v>218</v>
      </c>
      <c r="I2255" s="71"/>
      <c r="J2255" s="254"/>
      <c r="K2255" s="254">
        <v>-8466373</v>
      </c>
      <c r="L2255" s="254">
        <v>0</v>
      </c>
      <c r="M2255" s="255">
        <v>0</v>
      </c>
    </row>
    <row r="2256" spans="1:13" ht="24">
      <c r="A2256" s="1"/>
      <c r="B2256" s="1"/>
      <c r="C2256" s="69" t="s">
        <v>5</v>
      </c>
      <c r="D2256" s="70" t="s">
        <v>38</v>
      </c>
      <c r="E2256" s="71" t="s">
        <v>39</v>
      </c>
      <c r="F2256" s="70"/>
      <c r="G2256" s="70" t="s">
        <v>855</v>
      </c>
      <c r="H2256" s="71" t="s">
        <v>856</v>
      </c>
      <c r="I2256" s="248" t="s">
        <v>207</v>
      </c>
      <c r="J2256" s="249">
        <v>1</v>
      </c>
      <c r="K2256" s="249"/>
      <c r="L2256" s="249">
        <v>0</v>
      </c>
      <c r="M2256" s="121"/>
    </row>
    <row r="2257" spans="1:13" ht="24">
      <c r="A2257" s="1"/>
      <c r="B2257" s="1"/>
      <c r="C2257" s="69" t="s">
        <v>5</v>
      </c>
      <c r="D2257" s="70" t="s">
        <v>38</v>
      </c>
      <c r="E2257" s="71" t="s">
        <v>39</v>
      </c>
      <c r="F2257" s="70"/>
      <c r="G2257" s="70" t="s">
        <v>855</v>
      </c>
      <c r="H2257" s="71" t="s">
        <v>856</v>
      </c>
      <c r="I2257" s="71" t="s">
        <v>208</v>
      </c>
      <c r="J2257" s="249">
        <v>14423473</v>
      </c>
      <c r="K2257" s="249">
        <v>0</v>
      </c>
      <c r="L2257" s="249">
        <v>0</v>
      </c>
      <c r="M2257" s="121">
        <v>0</v>
      </c>
    </row>
    <row r="2258" spans="1:13" ht="24">
      <c r="A2258" s="1"/>
      <c r="B2258" s="1"/>
      <c r="C2258" s="69" t="s">
        <v>5</v>
      </c>
      <c r="D2258" s="70" t="s">
        <v>38</v>
      </c>
      <c r="E2258" s="71" t="s">
        <v>39</v>
      </c>
      <c r="F2258" s="70"/>
      <c r="G2258" s="70" t="s">
        <v>855</v>
      </c>
      <c r="H2258" s="71" t="s">
        <v>856</v>
      </c>
      <c r="I2258" s="71" t="s">
        <v>209</v>
      </c>
      <c r="J2258" s="249">
        <v>14423473</v>
      </c>
      <c r="K2258" s="249">
        <v>0</v>
      </c>
      <c r="L2258" s="249"/>
      <c r="M2258" s="121">
        <v>0</v>
      </c>
    </row>
    <row r="2259" spans="1:13" ht="24">
      <c r="A2259" s="1"/>
      <c r="B2259" s="1"/>
      <c r="C2259" s="69"/>
      <c r="D2259" s="70"/>
      <c r="E2259" s="71"/>
      <c r="F2259" s="70"/>
      <c r="G2259" s="70"/>
      <c r="H2259" s="250" t="s">
        <v>210</v>
      </c>
      <c r="I2259" s="248"/>
      <c r="J2259" s="251"/>
      <c r="K2259" s="251">
        <v>-14423473</v>
      </c>
      <c r="L2259" s="251"/>
      <c r="M2259" s="252"/>
    </row>
    <row r="2260" spans="1:13" ht="24">
      <c r="A2260" s="1"/>
      <c r="B2260" s="1"/>
      <c r="C2260" s="69" t="s">
        <v>5</v>
      </c>
      <c r="D2260" s="70" t="s">
        <v>38</v>
      </c>
      <c r="E2260" s="71" t="s">
        <v>39</v>
      </c>
      <c r="F2260" s="70"/>
      <c r="G2260" s="70" t="s">
        <v>855</v>
      </c>
      <c r="H2260" s="71" t="s">
        <v>856</v>
      </c>
      <c r="I2260" s="248" t="s">
        <v>211</v>
      </c>
      <c r="J2260" s="249">
        <v>1</v>
      </c>
      <c r="K2260" s="249"/>
      <c r="L2260" s="249">
        <v>0</v>
      </c>
      <c r="M2260" s="121"/>
    </row>
    <row r="2261" spans="1:13" ht="24">
      <c r="A2261" s="1"/>
      <c r="B2261" s="1"/>
      <c r="C2261" s="69" t="s">
        <v>5</v>
      </c>
      <c r="D2261" s="70" t="s">
        <v>38</v>
      </c>
      <c r="E2261" s="71" t="s">
        <v>39</v>
      </c>
      <c r="F2261" s="70"/>
      <c r="G2261" s="70" t="s">
        <v>855</v>
      </c>
      <c r="H2261" s="71" t="s">
        <v>856</v>
      </c>
      <c r="I2261" s="71" t="s">
        <v>212</v>
      </c>
      <c r="J2261" s="249">
        <v>10360271</v>
      </c>
      <c r="K2261" s="249">
        <v>0</v>
      </c>
      <c r="L2261" s="249">
        <v>0</v>
      </c>
      <c r="M2261" s="121">
        <v>0</v>
      </c>
    </row>
    <row r="2262" spans="1:13" ht="24">
      <c r="A2262" s="1"/>
      <c r="B2262" s="1"/>
      <c r="C2262" s="69" t="s">
        <v>5</v>
      </c>
      <c r="D2262" s="70" t="s">
        <v>38</v>
      </c>
      <c r="E2262" s="71" t="s">
        <v>39</v>
      </c>
      <c r="F2262" s="70"/>
      <c r="G2262" s="70" t="s">
        <v>855</v>
      </c>
      <c r="H2262" s="71" t="s">
        <v>856</v>
      </c>
      <c r="I2262" s="71" t="s">
        <v>213</v>
      </c>
      <c r="J2262" s="249">
        <v>10360271</v>
      </c>
      <c r="K2262" s="249">
        <v>0</v>
      </c>
      <c r="L2262" s="249"/>
      <c r="M2262" s="121">
        <v>0</v>
      </c>
    </row>
    <row r="2263" spans="1:13" ht="24">
      <c r="A2263" s="1"/>
      <c r="B2263" s="1"/>
      <c r="C2263" s="69"/>
      <c r="D2263" s="70"/>
      <c r="E2263" s="71"/>
      <c r="F2263" s="70"/>
      <c r="G2263" s="70"/>
      <c r="H2263" s="250" t="s">
        <v>214</v>
      </c>
      <c r="I2263" s="248"/>
      <c r="J2263" s="251"/>
      <c r="K2263" s="251">
        <v>-10360271</v>
      </c>
      <c r="L2263" s="251"/>
      <c r="M2263" s="252"/>
    </row>
    <row r="2264" spans="1:13" ht="24">
      <c r="A2264" s="1"/>
      <c r="B2264" s="1"/>
      <c r="C2264" s="69" t="s">
        <v>5</v>
      </c>
      <c r="D2264" s="70" t="s">
        <v>38</v>
      </c>
      <c r="E2264" s="71" t="s">
        <v>39</v>
      </c>
      <c r="F2264" s="70"/>
      <c r="G2264" s="70" t="s">
        <v>855</v>
      </c>
      <c r="H2264" s="71" t="s">
        <v>856</v>
      </c>
      <c r="I2264" s="248" t="s">
        <v>215</v>
      </c>
      <c r="J2264" s="249"/>
      <c r="K2264" s="249"/>
      <c r="L2264" s="249"/>
      <c r="M2264" s="121"/>
    </row>
    <row r="2265" spans="1:13" ht="24">
      <c r="A2265" s="1"/>
      <c r="B2265" s="1"/>
      <c r="C2265" s="69" t="s">
        <v>5</v>
      </c>
      <c r="D2265" s="70" t="s">
        <v>38</v>
      </c>
      <c r="E2265" s="71" t="s">
        <v>39</v>
      </c>
      <c r="F2265" s="70"/>
      <c r="G2265" s="70" t="s">
        <v>855</v>
      </c>
      <c r="H2265" s="71" t="s">
        <v>856</v>
      </c>
      <c r="I2265" s="71" t="s">
        <v>216</v>
      </c>
      <c r="J2265" s="249">
        <v>10360270</v>
      </c>
      <c r="K2265" s="249">
        <v>0</v>
      </c>
      <c r="L2265" s="249">
        <v>0</v>
      </c>
      <c r="M2265" s="121">
        <v>0</v>
      </c>
    </row>
    <row r="2266" spans="1:13" ht="24">
      <c r="A2266" s="1"/>
      <c r="B2266" s="1"/>
      <c r="C2266" s="69" t="s">
        <v>5</v>
      </c>
      <c r="D2266" s="70" t="s">
        <v>38</v>
      </c>
      <c r="E2266" s="71" t="s">
        <v>39</v>
      </c>
      <c r="F2266" s="70"/>
      <c r="G2266" s="70" t="s">
        <v>855</v>
      </c>
      <c r="H2266" s="71" t="s">
        <v>856</v>
      </c>
      <c r="I2266" s="71" t="s">
        <v>217</v>
      </c>
      <c r="J2266" s="249">
        <v>10360270</v>
      </c>
      <c r="K2266" s="249">
        <v>0</v>
      </c>
      <c r="L2266" s="249">
        <v>0</v>
      </c>
      <c r="M2266" s="121">
        <v>0</v>
      </c>
    </row>
    <row r="2267" spans="1:13" ht="24">
      <c r="A2267" s="1"/>
      <c r="B2267" s="1"/>
      <c r="C2267" s="69"/>
      <c r="D2267" s="70"/>
      <c r="E2267" s="71"/>
      <c r="F2267" s="70"/>
      <c r="G2267" s="70"/>
      <c r="H2267" s="253" t="s">
        <v>218</v>
      </c>
      <c r="I2267" s="71"/>
      <c r="J2267" s="254"/>
      <c r="K2267" s="254">
        <v>-10360270</v>
      </c>
      <c r="L2267" s="254">
        <v>0</v>
      </c>
      <c r="M2267" s="255">
        <v>0</v>
      </c>
    </row>
    <row r="2268" spans="1:13" ht="24">
      <c r="A2268" s="1"/>
      <c r="B2268" s="1"/>
      <c r="C2268" s="69" t="s">
        <v>5</v>
      </c>
      <c r="D2268" s="70" t="s">
        <v>38</v>
      </c>
      <c r="E2268" s="71" t="s">
        <v>39</v>
      </c>
      <c r="F2268" s="70"/>
      <c r="G2268" s="70" t="s">
        <v>857</v>
      </c>
      <c r="H2268" s="71" t="s">
        <v>858</v>
      </c>
      <c r="I2268" s="248" t="s">
        <v>207</v>
      </c>
      <c r="J2268" s="249">
        <v>1</v>
      </c>
      <c r="K2268" s="249">
        <v>1</v>
      </c>
      <c r="L2268" s="249">
        <v>0</v>
      </c>
      <c r="M2268" s="121"/>
    </row>
    <row r="2269" spans="1:13" ht="24">
      <c r="A2269" s="1"/>
      <c r="B2269" s="1"/>
      <c r="C2269" s="69" t="s">
        <v>5</v>
      </c>
      <c r="D2269" s="70" t="s">
        <v>38</v>
      </c>
      <c r="E2269" s="71" t="s">
        <v>39</v>
      </c>
      <c r="F2269" s="70"/>
      <c r="G2269" s="70" t="s">
        <v>857</v>
      </c>
      <c r="H2269" s="71" t="s">
        <v>858</v>
      </c>
      <c r="I2269" s="71" t="s">
        <v>208</v>
      </c>
      <c r="J2269" s="249">
        <v>30000000</v>
      </c>
      <c r="K2269" s="249">
        <v>31444341</v>
      </c>
      <c r="L2269" s="249">
        <v>0</v>
      </c>
      <c r="M2269" s="121">
        <v>0</v>
      </c>
    </row>
    <row r="2270" spans="1:13" ht="24">
      <c r="A2270" s="1"/>
      <c r="B2270" s="1"/>
      <c r="C2270" s="69" t="s">
        <v>5</v>
      </c>
      <c r="D2270" s="70" t="s">
        <v>38</v>
      </c>
      <c r="E2270" s="71" t="s">
        <v>39</v>
      </c>
      <c r="F2270" s="70"/>
      <c r="G2270" s="70" t="s">
        <v>857</v>
      </c>
      <c r="H2270" s="71" t="s">
        <v>858</v>
      </c>
      <c r="I2270" s="71" t="s">
        <v>209</v>
      </c>
      <c r="J2270" s="249">
        <v>30000000</v>
      </c>
      <c r="K2270" s="249">
        <v>31444341</v>
      </c>
      <c r="L2270" s="249"/>
      <c r="M2270" s="121">
        <v>0</v>
      </c>
    </row>
    <row r="2271" spans="1:13" ht="24">
      <c r="A2271" s="1"/>
      <c r="B2271" s="1"/>
      <c r="C2271" s="69"/>
      <c r="D2271" s="70"/>
      <c r="E2271" s="71"/>
      <c r="F2271" s="70"/>
      <c r="G2271" s="70"/>
      <c r="H2271" s="250" t="s">
        <v>210</v>
      </c>
      <c r="I2271" s="248"/>
      <c r="J2271" s="251"/>
      <c r="K2271" s="251">
        <v>1444341</v>
      </c>
      <c r="L2271" s="251"/>
      <c r="M2271" s="252"/>
    </row>
    <row r="2272" spans="1:13" ht="24">
      <c r="A2272" s="1"/>
      <c r="B2272" s="1"/>
      <c r="C2272" s="69" t="s">
        <v>5</v>
      </c>
      <c r="D2272" s="70" t="s">
        <v>38</v>
      </c>
      <c r="E2272" s="71" t="s">
        <v>39</v>
      </c>
      <c r="F2272" s="70"/>
      <c r="G2272" s="70" t="s">
        <v>857</v>
      </c>
      <c r="H2272" s="71" t="s">
        <v>858</v>
      </c>
      <c r="I2272" s="248" t="s">
        <v>211</v>
      </c>
      <c r="J2272" s="249">
        <v>1</v>
      </c>
      <c r="K2272" s="249">
        <v>1</v>
      </c>
      <c r="L2272" s="249">
        <v>0</v>
      </c>
      <c r="M2272" s="121"/>
    </row>
    <row r="2273" spans="1:13" ht="24">
      <c r="A2273" s="1"/>
      <c r="B2273" s="1"/>
      <c r="C2273" s="69" t="s">
        <v>5</v>
      </c>
      <c r="D2273" s="70" t="s">
        <v>38</v>
      </c>
      <c r="E2273" s="71" t="s">
        <v>39</v>
      </c>
      <c r="F2273" s="70"/>
      <c r="G2273" s="70" t="s">
        <v>857</v>
      </c>
      <c r="H2273" s="71" t="s">
        <v>858</v>
      </c>
      <c r="I2273" s="71" t="s">
        <v>212</v>
      </c>
      <c r="J2273" s="249">
        <v>60000000</v>
      </c>
      <c r="K2273" s="249">
        <v>31444341</v>
      </c>
      <c r="L2273" s="249">
        <v>0</v>
      </c>
      <c r="M2273" s="121">
        <v>0</v>
      </c>
    </row>
    <row r="2274" spans="1:13" ht="24">
      <c r="A2274" s="1"/>
      <c r="B2274" s="1"/>
      <c r="C2274" s="69" t="s">
        <v>5</v>
      </c>
      <c r="D2274" s="70" t="s">
        <v>38</v>
      </c>
      <c r="E2274" s="71" t="s">
        <v>39</v>
      </c>
      <c r="F2274" s="70"/>
      <c r="G2274" s="70" t="s">
        <v>857</v>
      </c>
      <c r="H2274" s="71" t="s">
        <v>858</v>
      </c>
      <c r="I2274" s="71" t="s">
        <v>213</v>
      </c>
      <c r="J2274" s="249">
        <v>60000000</v>
      </c>
      <c r="K2274" s="249">
        <v>31444341</v>
      </c>
      <c r="L2274" s="249"/>
      <c r="M2274" s="121">
        <v>0</v>
      </c>
    </row>
    <row r="2275" spans="1:13" ht="24">
      <c r="A2275" s="1"/>
      <c r="B2275" s="1"/>
      <c r="C2275" s="69"/>
      <c r="D2275" s="70"/>
      <c r="E2275" s="71"/>
      <c r="F2275" s="70"/>
      <c r="G2275" s="70"/>
      <c r="H2275" s="250" t="s">
        <v>214</v>
      </c>
      <c r="I2275" s="248"/>
      <c r="J2275" s="251"/>
      <c r="K2275" s="251">
        <v>-28555659</v>
      </c>
      <c r="L2275" s="251"/>
      <c r="M2275" s="252"/>
    </row>
    <row r="2276" spans="1:13" ht="24">
      <c r="A2276" s="1"/>
      <c r="B2276" s="1"/>
      <c r="C2276" s="69" t="s">
        <v>5</v>
      </c>
      <c r="D2276" s="70" t="s">
        <v>38</v>
      </c>
      <c r="E2276" s="71" t="s">
        <v>39</v>
      </c>
      <c r="F2276" s="70"/>
      <c r="G2276" s="70" t="s">
        <v>857</v>
      </c>
      <c r="H2276" s="71" t="s">
        <v>858</v>
      </c>
      <c r="I2276" s="248" t="s">
        <v>215</v>
      </c>
      <c r="J2276" s="249"/>
      <c r="K2276" s="249">
        <v>1</v>
      </c>
      <c r="L2276" s="249"/>
      <c r="M2276" s="121"/>
    </row>
    <row r="2277" spans="1:13" ht="24">
      <c r="A2277" s="1"/>
      <c r="B2277" s="1"/>
      <c r="C2277" s="69" t="s">
        <v>5</v>
      </c>
      <c r="D2277" s="70" t="s">
        <v>38</v>
      </c>
      <c r="E2277" s="71" t="s">
        <v>39</v>
      </c>
      <c r="F2277" s="70"/>
      <c r="G2277" s="70" t="s">
        <v>857</v>
      </c>
      <c r="H2277" s="71" t="s">
        <v>858</v>
      </c>
      <c r="I2277" s="71" t="s">
        <v>216</v>
      </c>
      <c r="J2277" s="249">
        <v>60000000</v>
      </c>
      <c r="K2277" s="249">
        <v>31444341</v>
      </c>
      <c r="L2277" s="249">
        <v>0</v>
      </c>
      <c r="M2277" s="121">
        <v>0</v>
      </c>
    </row>
    <row r="2278" spans="1:13" ht="24">
      <c r="A2278" s="1"/>
      <c r="B2278" s="1"/>
      <c r="C2278" s="69" t="s">
        <v>5</v>
      </c>
      <c r="D2278" s="70" t="s">
        <v>38</v>
      </c>
      <c r="E2278" s="71" t="s">
        <v>39</v>
      </c>
      <c r="F2278" s="70"/>
      <c r="G2278" s="70" t="s">
        <v>857</v>
      </c>
      <c r="H2278" s="71" t="s">
        <v>858</v>
      </c>
      <c r="I2278" s="71" t="s">
        <v>217</v>
      </c>
      <c r="J2278" s="249">
        <v>60000000</v>
      </c>
      <c r="K2278" s="249">
        <v>31444341</v>
      </c>
      <c r="L2278" s="249">
        <v>0</v>
      </c>
      <c r="M2278" s="121">
        <v>0</v>
      </c>
    </row>
    <row r="2279" spans="1:13" ht="24">
      <c r="A2279" s="1"/>
      <c r="B2279" s="1"/>
      <c r="C2279" s="69"/>
      <c r="D2279" s="70"/>
      <c r="E2279" s="71"/>
      <c r="F2279" s="70"/>
      <c r="G2279" s="70"/>
      <c r="H2279" s="253" t="s">
        <v>218</v>
      </c>
      <c r="I2279" s="71"/>
      <c r="J2279" s="254"/>
      <c r="K2279" s="254">
        <v>-28555659</v>
      </c>
      <c r="L2279" s="254">
        <v>-31444341</v>
      </c>
      <c r="M2279" s="255">
        <v>0</v>
      </c>
    </row>
    <row r="2280" spans="1:13" ht="24">
      <c r="A2280" s="1"/>
      <c r="B2280" s="1"/>
      <c r="C2280" s="69" t="s">
        <v>5</v>
      </c>
      <c r="D2280" s="70" t="s">
        <v>38</v>
      </c>
      <c r="E2280" s="71" t="s">
        <v>39</v>
      </c>
      <c r="F2280" s="70"/>
      <c r="G2280" s="70" t="s">
        <v>859</v>
      </c>
      <c r="H2280" s="71" t="s">
        <v>860</v>
      </c>
      <c r="I2280" s="248" t="s">
        <v>207</v>
      </c>
      <c r="J2280" s="249">
        <v>1</v>
      </c>
      <c r="K2280" s="249">
        <v>1</v>
      </c>
      <c r="L2280" s="249">
        <v>0</v>
      </c>
      <c r="M2280" s="121"/>
    </row>
    <row r="2281" spans="1:13" ht="24">
      <c r="A2281" s="1"/>
      <c r="B2281" s="1"/>
      <c r="C2281" s="69" t="s">
        <v>5</v>
      </c>
      <c r="D2281" s="70" t="s">
        <v>38</v>
      </c>
      <c r="E2281" s="71" t="s">
        <v>39</v>
      </c>
      <c r="F2281" s="70"/>
      <c r="G2281" s="70" t="s">
        <v>859</v>
      </c>
      <c r="H2281" s="71" t="s">
        <v>860</v>
      </c>
      <c r="I2281" s="71" t="s">
        <v>208</v>
      </c>
      <c r="J2281" s="249">
        <v>47352000</v>
      </c>
      <c r="K2281" s="249">
        <v>24745055</v>
      </c>
      <c r="L2281" s="249">
        <v>0</v>
      </c>
      <c r="M2281" s="121">
        <v>0</v>
      </c>
    </row>
    <row r="2282" spans="1:13" ht="24">
      <c r="A2282" s="1"/>
      <c r="B2282" s="1"/>
      <c r="C2282" s="69" t="s">
        <v>5</v>
      </c>
      <c r="D2282" s="70" t="s">
        <v>38</v>
      </c>
      <c r="E2282" s="71" t="s">
        <v>39</v>
      </c>
      <c r="F2282" s="70"/>
      <c r="G2282" s="70" t="s">
        <v>859</v>
      </c>
      <c r="H2282" s="71" t="s">
        <v>860</v>
      </c>
      <c r="I2282" s="71" t="s">
        <v>209</v>
      </c>
      <c r="J2282" s="249">
        <v>47352000</v>
      </c>
      <c r="K2282" s="249">
        <v>24745055</v>
      </c>
      <c r="L2282" s="249"/>
      <c r="M2282" s="121">
        <v>0</v>
      </c>
    </row>
    <row r="2283" spans="1:13" ht="24">
      <c r="A2283" s="1"/>
      <c r="B2283" s="1"/>
      <c r="C2283" s="69"/>
      <c r="D2283" s="70"/>
      <c r="E2283" s="71"/>
      <c r="F2283" s="70"/>
      <c r="G2283" s="70"/>
      <c r="H2283" s="250" t="s">
        <v>210</v>
      </c>
      <c r="I2283" s="248"/>
      <c r="J2283" s="251"/>
      <c r="K2283" s="251">
        <v>-22606945</v>
      </c>
      <c r="L2283" s="251"/>
      <c r="M2283" s="252"/>
    </row>
    <row r="2284" spans="1:13" ht="24">
      <c r="A2284" s="1"/>
      <c r="B2284" s="1"/>
      <c r="C2284" s="69" t="s">
        <v>5</v>
      </c>
      <c r="D2284" s="70" t="s">
        <v>38</v>
      </c>
      <c r="E2284" s="71" t="s">
        <v>39</v>
      </c>
      <c r="F2284" s="70"/>
      <c r="G2284" s="70" t="s">
        <v>859</v>
      </c>
      <c r="H2284" s="71" t="s">
        <v>860</v>
      </c>
      <c r="I2284" s="248" t="s">
        <v>211</v>
      </c>
      <c r="J2284" s="249">
        <v>1</v>
      </c>
      <c r="K2284" s="249">
        <v>1</v>
      </c>
      <c r="L2284" s="249">
        <v>0</v>
      </c>
      <c r="M2284" s="121"/>
    </row>
    <row r="2285" spans="1:13" ht="24">
      <c r="A2285" s="1"/>
      <c r="B2285" s="1"/>
      <c r="C2285" s="69" t="s">
        <v>5</v>
      </c>
      <c r="D2285" s="70" t="s">
        <v>38</v>
      </c>
      <c r="E2285" s="71" t="s">
        <v>39</v>
      </c>
      <c r="F2285" s="70"/>
      <c r="G2285" s="70" t="s">
        <v>859</v>
      </c>
      <c r="H2285" s="71" t="s">
        <v>860</v>
      </c>
      <c r="I2285" s="71" t="s">
        <v>212</v>
      </c>
      <c r="J2285" s="249">
        <v>27352000</v>
      </c>
      <c r="K2285" s="249">
        <v>24745055</v>
      </c>
      <c r="L2285" s="249">
        <v>0</v>
      </c>
      <c r="M2285" s="121">
        <v>0</v>
      </c>
    </row>
    <row r="2286" spans="1:13" ht="24">
      <c r="A2286" s="1"/>
      <c r="B2286" s="1"/>
      <c r="C2286" s="69" t="s">
        <v>5</v>
      </c>
      <c r="D2286" s="70" t="s">
        <v>38</v>
      </c>
      <c r="E2286" s="71" t="s">
        <v>39</v>
      </c>
      <c r="F2286" s="70"/>
      <c r="G2286" s="70" t="s">
        <v>859</v>
      </c>
      <c r="H2286" s="71" t="s">
        <v>860</v>
      </c>
      <c r="I2286" s="71" t="s">
        <v>213</v>
      </c>
      <c r="J2286" s="249">
        <v>27352000</v>
      </c>
      <c r="K2286" s="249">
        <v>24745055</v>
      </c>
      <c r="L2286" s="249"/>
      <c r="M2286" s="121">
        <v>0</v>
      </c>
    </row>
    <row r="2287" spans="1:13" ht="24">
      <c r="A2287" s="1"/>
      <c r="B2287" s="1"/>
      <c r="C2287" s="69"/>
      <c r="D2287" s="70"/>
      <c r="E2287" s="71"/>
      <c r="F2287" s="70"/>
      <c r="G2287" s="70"/>
      <c r="H2287" s="250" t="s">
        <v>214</v>
      </c>
      <c r="I2287" s="248"/>
      <c r="J2287" s="251"/>
      <c r="K2287" s="251">
        <v>-2606945</v>
      </c>
      <c r="L2287" s="251"/>
      <c r="M2287" s="252"/>
    </row>
    <row r="2288" spans="1:13" ht="24">
      <c r="A2288" s="1"/>
      <c r="B2288" s="1"/>
      <c r="C2288" s="69" t="s">
        <v>5</v>
      </c>
      <c r="D2288" s="70" t="s">
        <v>38</v>
      </c>
      <c r="E2288" s="71" t="s">
        <v>39</v>
      </c>
      <c r="F2288" s="70"/>
      <c r="G2288" s="70" t="s">
        <v>859</v>
      </c>
      <c r="H2288" s="71" t="s">
        <v>860</v>
      </c>
      <c r="I2288" s="248" t="s">
        <v>215</v>
      </c>
      <c r="J2288" s="249"/>
      <c r="K2288" s="249">
        <v>1</v>
      </c>
      <c r="L2288" s="249"/>
      <c r="M2288" s="121"/>
    </row>
    <row r="2289" spans="1:13" ht="24">
      <c r="A2289" s="1"/>
      <c r="B2289" s="1"/>
      <c r="C2289" s="69" t="s">
        <v>5</v>
      </c>
      <c r="D2289" s="70" t="s">
        <v>38</v>
      </c>
      <c r="E2289" s="71" t="s">
        <v>39</v>
      </c>
      <c r="F2289" s="70"/>
      <c r="G2289" s="70" t="s">
        <v>859</v>
      </c>
      <c r="H2289" s="71" t="s">
        <v>860</v>
      </c>
      <c r="I2289" s="71" t="s">
        <v>216</v>
      </c>
      <c r="J2289" s="249">
        <v>27351992</v>
      </c>
      <c r="K2289" s="249">
        <v>24741190</v>
      </c>
      <c r="L2289" s="249">
        <v>0</v>
      </c>
      <c r="M2289" s="121">
        <v>0</v>
      </c>
    </row>
    <row r="2290" spans="1:13" ht="24">
      <c r="A2290" s="1"/>
      <c r="B2290" s="1"/>
      <c r="C2290" s="69" t="s">
        <v>5</v>
      </c>
      <c r="D2290" s="70" t="s">
        <v>38</v>
      </c>
      <c r="E2290" s="71" t="s">
        <v>39</v>
      </c>
      <c r="F2290" s="70"/>
      <c r="G2290" s="70" t="s">
        <v>859</v>
      </c>
      <c r="H2290" s="71" t="s">
        <v>860</v>
      </c>
      <c r="I2290" s="71" t="s">
        <v>217</v>
      </c>
      <c r="J2290" s="249">
        <v>27351992</v>
      </c>
      <c r="K2290" s="249">
        <v>24741190</v>
      </c>
      <c r="L2290" s="249">
        <v>0</v>
      </c>
      <c r="M2290" s="121">
        <v>0</v>
      </c>
    </row>
    <row r="2291" spans="1:13" ht="24">
      <c r="A2291" s="1"/>
      <c r="B2291" s="1"/>
      <c r="C2291" s="69"/>
      <c r="D2291" s="70"/>
      <c r="E2291" s="71"/>
      <c r="F2291" s="70"/>
      <c r="G2291" s="70"/>
      <c r="H2291" s="253" t="s">
        <v>218</v>
      </c>
      <c r="I2291" s="71"/>
      <c r="J2291" s="254"/>
      <c r="K2291" s="254">
        <v>-2610802</v>
      </c>
      <c r="L2291" s="254">
        <v>-24741190</v>
      </c>
      <c r="M2291" s="255">
        <v>0</v>
      </c>
    </row>
    <row r="2292" spans="1:13" ht="24">
      <c r="A2292" s="1"/>
      <c r="B2292" s="1"/>
      <c r="C2292" s="69" t="s">
        <v>5</v>
      </c>
      <c r="D2292" s="70" t="s">
        <v>38</v>
      </c>
      <c r="E2292" s="71" t="s">
        <v>39</v>
      </c>
      <c r="F2292" s="70"/>
      <c r="G2292" s="70" t="s">
        <v>861</v>
      </c>
      <c r="H2292" s="71" t="s">
        <v>862</v>
      </c>
      <c r="I2292" s="248" t="s">
        <v>207</v>
      </c>
      <c r="J2292" s="249">
        <v>1</v>
      </c>
      <c r="K2292" s="249">
        <v>1</v>
      </c>
      <c r="L2292" s="249">
        <v>0</v>
      </c>
      <c r="M2292" s="121"/>
    </row>
    <row r="2293" spans="1:13" ht="24">
      <c r="A2293" s="1"/>
      <c r="B2293" s="1"/>
      <c r="C2293" s="69" t="s">
        <v>5</v>
      </c>
      <c r="D2293" s="70" t="s">
        <v>38</v>
      </c>
      <c r="E2293" s="71" t="s">
        <v>39</v>
      </c>
      <c r="F2293" s="70"/>
      <c r="G2293" s="70" t="s">
        <v>861</v>
      </c>
      <c r="H2293" s="71" t="s">
        <v>862</v>
      </c>
      <c r="I2293" s="71" t="s">
        <v>208</v>
      </c>
      <c r="J2293" s="249">
        <v>33472400</v>
      </c>
      <c r="K2293" s="249">
        <v>26234476</v>
      </c>
      <c r="L2293" s="249">
        <v>0</v>
      </c>
      <c r="M2293" s="121">
        <v>0</v>
      </c>
    </row>
    <row r="2294" spans="1:13" ht="24">
      <c r="A2294" s="1"/>
      <c r="B2294" s="1"/>
      <c r="C2294" s="69" t="s">
        <v>5</v>
      </c>
      <c r="D2294" s="70" t="s">
        <v>38</v>
      </c>
      <c r="E2294" s="71" t="s">
        <v>39</v>
      </c>
      <c r="F2294" s="70"/>
      <c r="G2294" s="70" t="s">
        <v>861</v>
      </c>
      <c r="H2294" s="71" t="s">
        <v>862</v>
      </c>
      <c r="I2294" s="71" t="s">
        <v>209</v>
      </c>
      <c r="J2294" s="249">
        <v>33472400</v>
      </c>
      <c r="K2294" s="249">
        <v>26234476</v>
      </c>
      <c r="L2294" s="249"/>
      <c r="M2294" s="121">
        <v>0</v>
      </c>
    </row>
    <row r="2295" spans="1:13" ht="24">
      <c r="A2295" s="1"/>
      <c r="B2295" s="1"/>
      <c r="C2295" s="69"/>
      <c r="D2295" s="70"/>
      <c r="E2295" s="71"/>
      <c r="F2295" s="70"/>
      <c r="G2295" s="70"/>
      <c r="H2295" s="250" t="s">
        <v>210</v>
      </c>
      <c r="I2295" s="248"/>
      <c r="J2295" s="251"/>
      <c r="K2295" s="251">
        <v>-7237924</v>
      </c>
      <c r="L2295" s="251"/>
      <c r="M2295" s="252"/>
    </row>
    <row r="2296" spans="1:13" ht="24">
      <c r="A2296" s="1"/>
      <c r="B2296" s="1"/>
      <c r="C2296" s="69" t="s">
        <v>5</v>
      </c>
      <c r="D2296" s="70" t="s">
        <v>38</v>
      </c>
      <c r="E2296" s="71" t="s">
        <v>39</v>
      </c>
      <c r="F2296" s="70"/>
      <c r="G2296" s="70" t="s">
        <v>861</v>
      </c>
      <c r="H2296" s="71" t="s">
        <v>862</v>
      </c>
      <c r="I2296" s="248" t="s">
        <v>211</v>
      </c>
      <c r="J2296" s="249">
        <v>1</v>
      </c>
      <c r="K2296" s="249">
        <v>1</v>
      </c>
      <c r="L2296" s="249">
        <v>0</v>
      </c>
      <c r="M2296" s="121"/>
    </row>
    <row r="2297" spans="1:13" ht="24">
      <c r="A2297" s="1"/>
      <c r="B2297" s="1"/>
      <c r="C2297" s="69" t="s">
        <v>5</v>
      </c>
      <c r="D2297" s="70" t="s">
        <v>38</v>
      </c>
      <c r="E2297" s="71" t="s">
        <v>39</v>
      </c>
      <c r="F2297" s="70"/>
      <c r="G2297" s="70" t="s">
        <v>861</v>
      </c>
      <c r="H2297" s="71" t="s">
        <v>862</v>
      </c>
      <c r="I2297" s="71" t="s">
        <v>212</v>
      </c>
      <c r="J2297" s="249">
        <v>34272400</v>
      </c>
      <c r="K2297" s="249">
        <v>26234476</v>
      </c>
      <c r="L2297" s="249">
        <v>0</v>
      </c>
      <c r="M2297" s="121">
        <v>0</v>
      </c>
    </row>
    <row r="2298" spans="1:13" ht="24">
      <c r="A2298" s="1"/>
      <c r="B2298" s="1"/>
      <c r="C2298" s="69" t="s">
        <v>5</v>
      </c>
      <c r="D2298" s="70" t="s">
        <v>38</v>
      </c>
      <c r="E2298" s="71" t="s">
        <v>39</v>
      </c>
      <c r="F2298" s="70"/>
      <c r="G2298" s="70" t="s">
        <v>861</v>
      </c>
      <c r="H2298" s="71" t="s">
        <v>862</v>
      </c>
      <c r="I2298" s="71" t="s">
        <v>213</v>
      </c>
      <c r="J2298" s="249">
        <v>34272400</v>
      </c>
      <c r="K2298" s="249">
        <v>26234476</v>
      </c>
      <c r="L2298" s="249"/>
      <c r="M2298" s="121">
        <v>0</v>
      </c>
    </row>
    <row r="2299" spans="1:13" ht="24">
      <c r="A2299" s="1"/>
      <c r="B2299" s="1"/>
      <c r="C2299" s="69"/>
      <c r="D2299" s="70"/>
      <c r="E2299" s="71"/>
      <c r="F2299" s="70"/>
      <c r="G2299" s="70"/>
      <c r="H2299" s="250" t="s">
        <v>214</v>
      </c>
      <c r="I2299" s="248"/>
      <c r="J2299" s="251"/>
      <c r="K2299" s="251">
        <v>-8037924</v>
      </c>
      <c r="L2299" s="251"/>
      <c r="M2299" s="252"/>
    </row>
    <row r="2300" spans="1:13" ht="24">
      <c r="A2300" s="1"/>
      <c r="B2300" s="1"/>
      <c r="C2300" s="69" t="s">
        <v>5</v>
      </c>
      <c r="D2300" s="70" t="s">
        <v>38</v>
      </c>
      <c r="E2300" s="71" t="s">
        <v>39</v>
      </c>
      <c r="F2300" s="70"/>
      <c r="G2300" s="70" t="s">
        <v>861</v>
      </c>
      <c r="H2300" s="71" t="s">
        <v>862</v>
      </c>
      <c r="I2300" s="248" t="s">
        <v>215</v>
      </c>
      <c r="J2300" s="249"/>
      <c r="K2300" s="249">
        <v>1</v>
      </c>
      <c r="L2300" s="249"/>
      <c r="M2300" s="121"/>
    </row>
    <row r="2301" spans="1:13" ht="24">
      <c r="A2301" s="1"/>
      <c r="B2301" s="1"/>
      <c r="C2301" s="69" t="s">
        <v>5</v>
      </c>
      <c r="D2301" s="70" t="s">
        <v>38</v>
      </c>
      <c r="E2301" s="71" t="s">
        <v>39</v>
      </c>
      <c r="F2301" s="70"/>
      <c r="G2301" s="70" t="s">
        <v>861</v>
      </c>
      <c r="H2301" s="71" t="s">
        <v>862</v>
      </c>
      <c r="I2301" s="71" t="s">
        <v>216</v>
      </c>
      <c r="J2301" s="249">
        <v>34251976</v>
      </c>
      <c r="K2301" s="249">
        <v>26234476</v>
      </c>
      <c r="L2301" s="249">
        <v>0</v>
      </c>
      <c r="M2301" s="121">
        <v>0</v>
      </c>
    </row>
    <row r="2302" spans="1:13" ht="24">
      <c r="A2302" s="1"/>
      <c r="B2302" s="1"/>
      <c r="C2302" s="69" t="s">
        <v>5</v>
      </c>
      <c r="D2302" s="70" t="s">
        <v>38</v>
      </c>
      <c r="E2302" s="71" t="s">
        <v>39</v>
      </c>
      <c r="F2302" s="70"/>
      <c r="G2302" s="70" t="s">
        <v>861</v>
      </c>
      <c r="H2302" s="71" t="s">
        <v>862</v>
      </c>
      <c r="I2302" s="71" t="s">
        <v>217</v>
      </c>
      <c r="J2302" s="249">
        <v>34251976</v>
      </c>
      <c r="K2302" s="249">
        <v>26234476</v>
      </c>
      <c r="L2302" s="249">
        <v>0</v>
      </c>
      <c r="M2302" s="121">
        <v>0</v>
      </c>
    </row>
    <row r="2303" spans="1:13" ht="24">
      <c r="A2303" s="1"/>
      <c r="B2303" s="1"/>
      <c r="C2303" s="69"/>
      <c r="D2303" s="70"/>
      <c r="E2303" s="71"/>
      <c r="F2303" s="70"/>
      <c r="G2303" s="70"/>
      <c r="H2303" s="253" t="s">
        <v>218</v>
      </c>
      <c r="I2303" s="71"/>
      <c r="J2303" s="254"/>
      <c r="K2303" s="254">
        <v>-8017500</v>
      </c>
      <c r="L2303" s="254">
        <v>-26234476</v>
      </c>
      <c r="M2303" s="255">
        <v>0</v>
      </c>
    </row>
    <row r="2304" spans="1:13" ht="36">
      <c r="A2304" s="1"/>
      <c r="B2304" s="1"/>
      <c r="C2304" s="69" t="s">
        <v>5</v>
      </c>
      <c r="D2304" s="70" t="s">
        <v>38</v>
      </c>
      <c r="E2304" s="71" t="s">
        <v>39</v>
      </c>
      <c r="F2304" s="70"/>
      <c r="G2304" s="70" t="s">
        <v>863</v>
      </c>
      <c r="H2304" s="71" t="s">
        <v>864</v>
      </c>
      <c r="I2304" s="248" t="s">
        <v>207</v>
      </c>
      <c r="J2304" s="249">
        <v>1</v>
      </c>
      <c r="K2304" s="249">
        <v>1</v>
      </c>
      <c r="L2304" s="249">
        <v>0</v>
      </c>
      <c r="M2304" s="121"/>
    </row>
    <row r="2305" spans="1:13" ht="36">
      <c r="A2305" s="1"/>
      <c r="B2305" s="1"/>
      <c r="C2305" s="69" t="s">
        <v>5</v>
      </c>
      <c r="D2305" s="70" t="s">
        <v>38</v>
      </c>
      <c r="E2305" s="71" t="s">
        <v>39</v>
      </c>
      <c r="F2305" s="70"/>
      <c r="G2305" s="70" t="s">
        <v>863</v>
      </c>
      <c r="H2305" s="71" t="s">
        <v>864</v>
      </c>
      <c r="I2305" s="71" t="s">
        <v>208</v>
      </c>
      <c r="J2305" s="249">
        <v>7567044</v>
      </c>
      <c r="K2305" s="249">
        <v>9715733</v>
      </c>
      <c r="L2305" s="249">
        <v>0</v>
      </c>
      <c r="M2305" s="121">
        <v>0</v>
      </c>
    </row>
    <row r="2306" spans="1:13" ht="36">
      <c r="A2306" s="1"/>
      <c r="B2306" s="1"/>
      <c r="C2306" s="69" t="s">
        <v>5</v>
      </c>
      <c r="D2306" s="70" t="s">
        <v>38</v>
      </c>
      <c r="E2306" s="71" t="s">
        <v>39</v>
      </c>
      <c r="F2306" s="70"/>
      <c r="G2306" s="70" t="s">
        <v>863</v>
      </c>
      <c r="H2306" s="71" t="s">
        <v>864</v>
      </c>
      <c r="I2306" s="71" t="s">
        <v>209</v>
      </c>
      <c r="J2306" s="249">
        <v>7567044</v>
      </c>
      <c r="K2306" s="249">
        <v>9715733</v>
      </c>
      <c r="L2306" s="249"/>
      <c r="M2306" s="121">
        <v>0</v>
      </c>
    </row>
    <row r="2307" spans="1:13" ht="24">
      <c r="A2307" s="1"/>
      <c r="B2307" s="1"/>
      <c r="C2307" s="69"/>
      <c r="D2307" s="70"/>
      <c r="E2307" s="71"/>
      <c r="F2307" s="70"/>
      <c r="G2307" s="70"/>
      <c r="H2307" s="250" t="s">
        <v>210</v>
      </c>
      <c r="I2307" s="248"/>
      <c r="J2307" s="251"/>
      <c r="K2307" s="251">
        <v>2148689</v>
      </c>
      <c r="L2307" s="251"/>
      <c r="M2307" s="252"/>
    </row>
    <row r="2308" spans="1:13" ht="36">
      <c r="A2308" s="1"/>
      <c r="B2308" s="1"/>
      <c r="C2308" s="69" t="s">
        <v>5</v>
      </c>
      <c r="D2308" s="70" t="s">
        <v>38</v>
      </c>
      <c r="E2308" s="71" t="s">
        <v>39</v>
      </c>
      <c r="F2308" s="70"/>
      <c r="G2308" s="70" t="s">
        <v>863</v>
      </c>
      <c r="H2308" s="71" t="s">
        <v>864</v>
      </c>
      <c r="I2308" s="248" t="s">
        <v>211</v>
      </c>
      <c r="J2308" s="249">
        <v>1</v>
      </c>
      <c r="K2308" s="249">
        <v>1</v>
      </c>
      <c r="L2308" s="249">
        <v>0</v>
      </c>
      <c r="M2308" s="121"/>
    </row>
    <row r="2309" spans="1:13" ht="36">
      <c r="A2309" s="1"/>
      <c r="B2309" s="1"/>
      <c r="C2309" s="69" t="s">
        <v>5</v>
      </c>
      <c r="D2309" s="70" t="s">
        <v>38</v>
      </c>
      <c r="E2309" s="71" t="s">
        <v>39</v>
      </c>
      <c r="F2309" s="70"/>
      <c r="G2309" s="70" t="s">
        <v>863</v>
      </c>
      <c r="H2309" s="71" t="s">
        <v>864</v>
      </c>
      <c r="I2309" s="71" t="s">
        <v>212</v>
      </c>
      <c r="J2309" s="249">
        <v>7567044</v>
      </c>
      <c r="K2309" s="249">
        <v>9715733</v>
      </c>
      <c r="L2309" s="249">
        <v>0</v>
      </c>
      <c r="M2309" s="121">
        <v>0</v>
      </c>
    </row>
    <row r="2310" spans="1:13" ht="36">
      <c r="A2310" s="1"/>
      <c r="B2310" s="1"/>
      <c r="C2310" s="69" t="s">
        <v>5</v>
      </c>
      <c r="D2310" s="70" t="s">
        <v>38</v>
      </c>
      <c r="E2310" s="71" t="s">
        <v>39</v>
      </c>
      <c r="F2310" s="70"/>
      <c r="G2310" s="70" t="s">
        <v>863</v>
      </c>
      <c r="H2310" s="71" t="s">
        <v>864</v>
      </c>
      <c r="I2310" s="71" t="s">
        <v>213</v>
      </c>
      <c r="J2310" s="249">
        <v>7567044</v>
      </c>
      <c r="K2310" s="249">
        <v>9715733</v>
      </c>
      <c r="L2310" s="249"/>
      <c r="M2310" s="121">
        <v>0</v>
      </c>
    </row>
    <row r="2311" spans="1:13" ht="24">
      <c r="A2311" s="1"/>
      <c r="B2311" s="1"/>
      <c r="C2311" s="69"/>
      <c r="D2311" s="70"/>
      <c r="E2311" s="71"/>
      <c r="F2311" s="70"/>
      <c r="G2311" s="70"/>
      <c r="H2311" s="250" t="s">
        <v>214</v>
      </c>
      <c r="I2311" s="248"/>
      <c r="J2311" s="251"/>
      <c r="K2311" s="251">
        <v>2148689</v>
      </c>
      <c r="L2311" s="251"/>
      <c r="M2311" s="252"/>
    </row>
    <row r="2312" spans="1:13" ht="36">
      <c r="A2312" s="1"/>
      <c r="B2312" s="1"/>
      <c r="C2312" s="69" t="s">
        <v>5</v>
      </c>
      <c r="D2312" s="70" t="s">
        <v>38</v>
      </c>
      <c r="E2312" s="71" t="s">
        <v>39</v>
      </c>
      <c r="F2312" s="70"/>
      <c r="G2312" s="70" t="s">
        <v>863</v>
      </c>
      <c r="H2312" s="71" t="s">
        <v>864</v>
      </c>
      <c r="I2312" s="248" t="s">
        <v>215</v>
      </c>
      <c r="J2312" s="249"/>
      <c r="K2312" s="249">
        <v>1</v>
      </c>
      <c r="L2312" s="249"/>
      <c r="M2312" s="121"/>
    </row>
    <row r="2313" spans="1:13" ht="36">
      <c r="A2313" s="1"/>
      <c r="B2313" s="1"/>
      <c r="C2313" s="69" t="s">
        <v>5</v>
      </c>
      <c r="D2313" s="70" t="s">
        <v>38</v>
      </c>
      <c r="E2313" s="71" t="s">
        <v>39</v>
      </c>
      <c r="F2313" s="70"/>
      <c r="G2313" s="70" t="s">
        <v>863</v>
      </c>
      <c r="H2313" s="71" t="s">
        <v>864</v>
      </c>
      <c r="I2313" s="71" t="s">
        <v>216</v>
      </c>
      <c r="J2313" s="249">
        <v>7567044</v>
      </c>
      <c r="K2313" s="249">
        <v>9715733</v>
      </c>
      <c r="L2313" s="249">
        <v>0</v>
      </c>
      <c r="M2313" s="121">
        <v>0</v>
      </c>
    </row>
    <row r="2314" spans="1:13" ht="36">
      <c r="A2314" s="1"/>
      <c r="B2314" s="1"/>
      <c r="C2314" s="69" t="s">
        <v>5</v>
      </c>
      <c r="D2314" s="70" t="s">
        <v>38</v>
      </c>
      <c r="E2314" s="71" t="s">
        <v>39</v>
      </c>
      <c r="F2314" s="70"/>
      <c r="G2314" s="70" t="s">
        <v>863</v>
      </c>
      <c r="H2314" s="71" t="s">
        <v>864</v>
      </c>
      <c r="I2314" s="71" t="s">
        <v>217</v>
      </c>
      <c r="J2314" s="249">
        <v>7567044</v>
      </c>
      <c r="K2314" s="249">
        <v>9715733</v>
      </c>
      <c r="L2314" s="249">
        <v>0</v>
      </c>
      <c r="M2314" s="121">
        <v>0</v>
      </c>
    </row>
    <row r="2315" spans="1:13" ht="24">
      <c r="A2315" s="1"/>
      <c r="B2315" s="1"/>
      <c r="C2315" s="69"/>
      <c r="D2315" s="70"/>
      <c r="E2315" s="71"/>
      <c r="F2315" s="70"/>
      <c r="G2315" s="70"/>
      <c r="H2315" s="253" t="s">
        <v>218</v>
      </c>
      <c r="I2315" s="71"/>
      <c r="J2315" s="254"/>
      <c r="K2315" s="254">
        <v>2148689</v>
      </c>
      <c r="L2315" s="254">
        <v>-9715733</v>
      </c>
      <c r="M2315" s="255">
        <v>0</v>
      </c>
    </row>
    <row r="2316" spans="1:13" ht="24">
      <c r="A2316" s="1"/>
      <c r="B2316" s="1"/>
      <c r="C2316" s="69" t="s">
        <v>5</v>
      </c>
      <c r="D2316" s="70" t="s">
        <v>38</v>
      </c>
      <c r="E2316" s="71" t="s">
        <v>39</v>
      </c>
      <c r="F2316" s="70"/>
      <c r="G2316" s="70" t="s">
        <v>865</v>
      </c>
      <c r="H2316" s="71" t="s">
        <v>866</v>
      </c>
      <c r="I2316" s="248" t="s">
        <v>207</v>
      </c>
      <c r="J2316" s="249">
        <v>5</v>
      </c>
      <c r="K2316" s="249">
        <v>1</v>
      </c>
      <c r="L2316" s="249">
        <v>0</v>
      </c>
      <c r="M2316" s="121"/>
    </row>
    <row r="2317" spans="1:13" ht="24">
      <c r="A2317" s="1"/>
      <c r="B2317" s="1"/>
      <c r="C2317" s="69" t="s">
        <v>5</v>
      </c>
      <c r="D2317" s="70" t="s">
        <v>38</v>
      </c>
      <c r="E2317" s="71" t="s">
        <v>39</v>
      </c>
      <c r="F2317" s="70"/>
      <c r="G2317" s="70" t="s">
        <v>865</v>
      </c>
      <c r="H2317" s="71" t="s">
        <v>866</v>
      </c>
      <c r="I2317" s="71" t="s">
        <v>208</v>
      </c>
      <c r="J2317" s="249">
        <v>0</v>
      </c>
      <c r="K2317" s="249">
        <v>34664267</v>
      </c>
      <c r="L2317" s="249">
        <v>0</v>
      </c>
      <c r="M2317" s="121">
        <v>0</v>
      </c>
    </row>
    <row r="2318" spans="1:13" ht="24">
      <c r="A2318" s="1"/>
      <c r="B2318" s="1"/>
      <c r="C2318" s="69" t="s">
        <v>5</v>
      </c>
      <c r="D2318" s="70" t="s">
        <v>38</v>
      </c>
      <c r="E2318" s="71" t="s">
        <v>39</v>
      </c>
      <c r="F2318" s="70"/>
      <c r="G2318" s="70" t="s">
        <v>865</v>
      </c>
      <c r="H2318" s="71" t="s">
        <v>866</v>
      </c>
      <c r="I2318" s="71" t="s">
        <v>209</v>
      </c>
      <c r="J2318" s="249">
        <v>0</v>
      </c>
      <c r="K2318" s="249">
        <v>34664267</v>
      </c>
      <c r="L2318" s="249"/>
      <c r="M2318" s="121">
        <v>0</v>
      </c>
    </row>
    <row r="2319" spans="1:13" ht="24">
      <c r="A2319" s="1"/>
      <c r="B2319" s="1"/>
      <c r="C2319" s="69"/>
      <c r="D2319" s="70"/>
      <c r="E2319" s="71"/>
      <c r="F2319" s="70"/>
      <c r="G2319" s="70"/>
      <c r="H2319" s="250" t="s">
        <v>210</v>
      </c>
      <c r="I2319" s="248"/>
      <c r="J2319" s="251"/>
      <c r="K2319" s="251">
        <v>34664267</v>
      </c>
      <c r="L2319" s="251"/>
      <c r="M2319" s="252"/>
    </row>
    <row r="2320" spans="1:13" ht="24">
      <c r="A2320" s="1"/>
      <c r="B2320" s="1"/>
      <c r="C2320" s="69" t="s">
        <v>5</v>
      </c>
      <c r="D2320" s="70" t="s">
        <v>38</v>
      </c>
      <c r="E2320" s="71" t="s">
        <v>39</v>
      </c>
      <c r="F2320" s="70"/>
      <c r="G2320" s="70" t="s">
        <v>865</v>
      </c>
      <c r="H2320" s="71" t="s">
        <v>866</v>
      </c>
      <c r="I2320" s="248" t="s">
        <v>211</v>
      </c>
      <c r="J2320" s="249">
        <v>5</v>
      </c>
      <c r="K2320" s="249">
        <v>1</v>
      </c>
      <c r="L2320" s="249">
        <v>0</v>
      </c>
      <c r="M2320" s="121"/>
    </row>
    <row r="2321" spans="1:13" ht="24">
      <c r="A2321" s="1"/>
      <c r="B2321" s="1"/>
      <c r="C2321" s="69" t="s">
        <v>5</v>
      </c>
      <c r="D2321" s="70" t="s">
        <v>38</v>
      </c>
      <c r="E2321" s="71" t="s">
        <v>39</v>
      </c>
      <c r="F2321" s="70"/>
      <c r="G2321" s="70" t="s">
        <v>865</v>
      </c>
      <c r="H2321" s="71" t="s">
        <v>866</v>
      </c>
      <c r="I2321" s="71" t="s">
        <v>212</v>
      </c>
      <c r="J2321" s="249">
        <v>25000000</v>
      </c>
      <c r="K2321" s="249">
        <v>34664267</v>
      </c>
      <c r="L2321" s="249">
        <v>0</v>
      </c>
      <c r="M2321" s="121">
        <v>0</v>
      </c>
    </row>
    <row r="2322" spans="1:13" ht="24">
      <c r="A2322" s="1"/>
      <c r="B2322" s="1"/>
      <c r="C2322" s="69" t="s">
        <v>5</v>
      </c>
      <c r="D2322" s="70" t="s">
        <v>38</v>
      </c>
      <c r="E2322" s="71" t="s">
        <v>39</v>
      </c>
      <c r="F2322" s="70"/>
      <c r="G2322" s="70" t="s">
        <v>865</v>
      </c>
      <c r="H2322" s="71" t="s">
        <v>866</v>
      </c>
      <c r="I2322" s="71" t="s">
        <v>213</v>
      </c>
      <c r="J2322" s="249">
        <v>5000000</v>
      </c>
      <c r="K2322" s="249">
        <v>34664267</v>
      </c>
      <c r="L2322" s="249"/>
      <c r="M2322" s="121">
        <v>0</v>
      </c>
    </row>
    <row r="2323" spans="1:13" ht="24">
      <c r="A2323" s="1"/>
      <c r="B2323" s="1"/>
      <c r="C2323" s="69"/>
      <c r="D2323" s="70"/>
      <c r="E2323" s="71"/>
      <c r="F2323" s="70"/>
      <c r="G2323" s="70"/>
      <c r="H2323" s="250" t="s">
        <v>214</v>
      </c>
      <c r="I2323" s="248"/>
      <c r="J2323" s="251"/>
      <c r="K2323" s="251">
        <v>29664267</v>
      </c>
      <c r="L2323" s="251"/>
      <c r="M2323" s="252"/>
    </row>
    <row r="2324" spans="1:13" ht="24">
      <c r="A2324" s="1"/>
      <c r="B2324" s="1"/>
      <c r="C2324" s="69" t="s">
        <v>5</v>
      </c>
      <c r="D2324" s="70" t="s">
        <v>38</v>
      </c>
      <c r="E2324" s="71" t="s">
        <v>39</v>
      </c>
      <c r="F2324" s="70"/>
      <c r="G2324" s="70" t="s">
        <v>865</v>
      </c>
      <c r="H2324" s="71" t="s">
        <v>866</v>
      </c>
      <c r="I2324" s="248" t="s">
        <v>215</v>
      </c>
      <c r="J2324" s="249"/>
      <c r="K2324" s="249">
        <v>1</v>
      </c>
      <c r="L2324" s="249"/>
      <c r="M2324" s="121"/>
    </row>
    <row r="2325" spans="1:13" ht="24">
      <c r="A2325" s="1"/>
      <c r="B2325" s="1"/>
      <c r="C2325" s="69" t="s">
        <v>5</v>
      </c>
      <c r="D2325" s="70" t="s">
        <v>38</v>
      </c>
      <c r="E2325" s="71" t="s">
        <v>39</v>
      </c>
      <c r="F2325" s="70"/>
      <c r="G2325" s="70" t="s">
        <v>865</v>
      </c>
      <c r="H2325" s="71" t="s">
        <v>866</v>
      </c>
      <c r="I2325" s="71" t="s">
        <v>216</v>
      </c>
      <c r="J2325" s="249">
        <v>25000000</v>
      </c>
      <c r="K2325" s="249">
        <v>34664250</v>
      </c>
      <c r="L2325" s="249">
        <v>0</v>
      </c>
      <c r="M2325" s="121">
        <v>0</v>
      </c>
    </row>
    <row r="2326" spans="1:13" ht="24">
      <c r="A2326" s="1"/>
      <c r="B2326" s="1"/>
      <c r="C2326" s="69" t="s">
        <v>5</v>
      </c>
      <c r="D2326" s="70" t="s">
        <v>38</v>
      </c>
      <c r="E2326" s="71" t="s">
        <v>39</v>
      </c>
      <c r="F2326" s="70"/>
      <c r="G2326" s="70" t="s">
        <v>865</v>
      </c>
      <c r="H2326" s="71" t="s">
        <v>866</v>
      </c>
      <c r="I2326" s="71" t="s">
        <v>217</v>
      </c>
      <c r="J2326" s="249">
        <v>25000000</v>
      </c>
      <c r="K2326" s="249">
        <v>34664250</v>
      </c>
      <c r="L2326" s="249">
        <v>0</v>
      </c>
      <c r="M2326" s="121">
        <v>0</v>
      </c>
    </row>
    <row r="2327" spans="1:13" ht="24">
      <c r="A2327" s="1"/>
      <c r="B2327" s="1"/>
      <c r="C2327" s="69"/>
      <c r="D2327" s="70"/>
      <c r="E2327" s="71"/>
      <c r="F2327" s="70"/>
      <c r="G2327" s="70"/>
      <c r="H2327" s="253" t="s">
        <v>218</v>
      </c>
      <c r="I2327" s="71"/>
      <c r="J2327" s="254"/>
      <c r="K2327" s="254">
        <v>9664250</v>
      </c>
      <c r="L2327" s="254">
        <v>-34664250</v>
      </c>
      <c r="M2327" s="255">
        <v>0</v>
      </c>
    </row>
    <row r="2328" spans="1:13" ht="24">
      <c r="A2328" s="1"/>
      <c r="B2328" s="1"/>
      <c r="C2328" s="69" t="s">
        <v>5</v>
      </c>
      <c r="D2328" s="70" t="s">
        <v>38</v>
      </c>
      <c r="E2328" s="71" t="s">
        <v>39</v>
      </c>
      <c r="F2328" s="70"/>
      <c r="G2328" s="70" t="s">
        <v>867</v>
      </c>
      <c r="H2328" s="71" t="s">
        <v>868</v>
      </c>
      <c r="I2328" s="248" t="s">
        <v>207</v>
      </c>
      <c r="J2328" s="249">
        <v>1</v>
      </c>
      <c r="K2328" s="249">
        <v>1</v>
      </c>
      <c r="L2328" s="249">
        <v>0</v>
      </c>
      <c r="M2328" s="121"/>
    </row>
    <row r="2329" spans="1:13" ht="24">
      <c r="A2329" s="1"/>
      <c r="B2329" s="1"/>
      <c r="C2329" s="69" t="s">
        <v>5</v>
      </c>
      <c r="D2329" s="70" t="s">
        <v>38</v>
      </c>
      <c r="E2329" s="71" t="s">
        <v>39</v>
      </c>
      <c r="F2329" s="70"/>
      <c r="G2329" s="70" t="s">
        <v>867</v>
      </c>
      <c r="H2329" s="71" t="s">
        <v>868</v>
      </c>
      <c r="I2329" s="71" t="s">
        <v>208</v>
      </c>
      <c r="J2329" s="249">
        <v>0</v>
      </c>
      <c r="K2329" s="249">
        <v>11794064</v>
      </c>
      <c r="L2329" s="249">
        <v>0</v>
      </c>
      <c r="M2329" s="121">
        <v>0</v>
      </c>
    </row>
    <row r="2330" spans="1:13" ht="24">
      <c r="A2330" s="1"/>
      <c r="B2330" s="1"/>
      <c r="C2330" s="69" t="s">
        <v>5</v>
      </c>
      <c r="D2330" s="70" t="s">
        <v>38</v>
      </c>
      <c r="E2330" s="71" t="s">
        <v>39</v>
      </c>
      <c r="F2330" s="70"/>
      <c r="G2330" s="70" t="s">
        <v>867</v>
      </c>
      <c r="H2330" s="71" t="s">
        <v>868</v>
      </c>
      <c r="I2330" s="71" t="s">
        <v>209</v>
      </c>
      <c r="J2330" s="249">
        <v>0</v>
      </c>
      <c r="K2330" s="249">
        <v>11794064</v>
      </c>
      <c r="L2330" s="249"/>
      <c r="M2330" s="121">
        <v>0</v>
      </c>
    </row>
    <row r="2331" spans="1:13" ht="24">
      <c r="A2331" s="1"/>
      <c r="B2331" s="1"/>
      <c r="C2331" s="69"/>
      <c r="D2331" s="70"/>
      <c r="E2331" s="71"/>
      <c r="F2331" s="70"/>
      <c r="G2331" s="70"/>
      <c r="H2331" s="250" t="s">
        <v>210</v>
      </c>
      <c r="I2331" s="248"/>
      <c r="J2331" s="251"/>
      <c r="K2331" s="251">
        <v>11794064</v>
      </c>
      <c r="L2331" s="251"/>
      <c r="M2331" s="252"/>
    </row>
    <row r="2332" spans="1:13" ht="24">
      <c r="A2332" s="1"/>
      <c r="B2332" s="1"/>
      <c r="C2332" s="69" t="s">
        <v>5</v>
      </c>
      <c r="D2332" s="70" t="s">
        <v>38</v>
      </c>
      <c r="E2332" s="71" t="s">
        <v>39</v>
      </c>
      <c r="F2332" s="70"/>
      <c r="G2332" s="70" t="s">
        <v>867</v>
      </c>
      <c r="H2332" s="71" t="s">
        <v>868</v>
      </c>
      <c r="I2332" s="248" t="s">
        <v>211</v>
      </c>
      <c r="J2332" s="249">
        <v>1</v>
      </c>
      <c r="K2332" s="249">
        <v>1</v>
      </c>
      <c r="L2332" s="249">
        <v>0</v>
      </c>
      <c r="M2332" s="121"/>
    </row>
    <row r="2333" spans="1:13" ht="24">
      <c r="A2333" s="1"/>
      <c r="B2333" s="1"/>
      <c r="C2333" s="69" t="s">
        <v>5</v>
      </c>
      <c r="D2333" s="70" t="s">
        <v>38</v>
      </c>
      <c r="E2333" s="71" t="s">
        <v>39</v>
      </c>
      <c r="F2333" s="70"/>
      <c r="G2333" s="70" t="s">
        <v>867</v>
      </c>
      <c r="H2333" s="71" t="s">
        <v>868</v>
      </c>
      <c r="I2333" s="71" t="s">
        <v>212</v>
      </c>
      <c r="J2333" s="249">
        <v>20000000</v>
      </c>
      <c r="K2333" s="249">
        <v>11794064</v>
      </c>
      <c r="L2333" s="249">
        <v>0</v>
      </c>
      <c r="M2333" s="121">
        <v>0</v>
      </c>
    </row>
    <row r="2334" spans="1:13" ht="24">
      <c r="A2334" s="1"/>
      <c r="B2334" s="1"/>
      <c r="C2334" s="69" t="s">
        <v>5</v>
      </c>
      <c r="D2334" s="70" t="s">
        <v>38</v>
      </c>
      <c r="E2334" s="71" t="s">
        <v>39</v>
      </c>
      <c r="F2334" s="70"/>
      <c r="G2334" s="70" t="s">
        <v>867</v>
      </c>
      <c r="H2334" s="71" t="s">
        <v>868</v>
      </c>
      <c r="I2334" s="71" t="s">
        <v>213</v>
      </c>
      <c r="J2334" s="249">
        <v>20000000</v>
      </c>
      <c r="K2334" s="249">
        <v>11794064</v>
      </c>
      <c r="L2334" s="249"/>
      <c r="M2334" s="121">
        <v>0</v>
      </c>
    </row>
    <row r="2335" spans="1:13" ht="24">
      <c r="A2335" s="1"/>
      <c r="B2335" s="1"/>
      <c r="C2335" s="69"/>
      <c r="D2335" s="70"/>
      <c r="E2335" s="71"/>
      <c r="F2335" s="70"/>
      <c r="G2335" s="70"/>
      <c r="H2335" s="250" t="s">
        <v>214</v>
      </c>
      <c r="I2335" s="248"/>
      <c r="J2335" s="251"/>
      <c r="K2335" s="251">
        <v>-8205936</v>
      </c>
      <c r="L2335" s="251"/>
      <c r="M2335" s="252"/>
    </row>
    <row r="2336" spans="1:13" ht="24">
      <c r="A2336" s="1"/>
      <c r="B2336" s="1"/>
      <c r="C2336" s="69" t="s">
        <v>5</v>
      </c>
      <c r="D2336" s="70" t="s">
        <v>38</v>
      </c>
      <c r="E2336" s="71" t="s">
        <v>39</v>
      </c>
      <c r="F2336" s="70"/>
      <c r="G2336" s="70" t="s">
        <v>867</v>
      </c>
      <c r="H2336" s="71" t="s">
        <v>868</v>
      </c>
      <c r="I2336" s="248" t="s">
        <v>215</v>
      </c>
      <c r="J2336" s="249"/>
      <c r="K2336" s="249">
        <v>1</v>
      </c>
      <c r="L2336" s="249"/>
      <c r="M2336" s="121"/>
    </row>
    <row r="2337" spans="1:13" ht="24">
      <c r="A2337" s="1"/>
      <c r="B2337" s="1"/>
      <c r="C2337" s="69" t="s">
        <v>5</v>
      </c>
      <c r="D2337" s="70" t="s">
        <v>38</v>
      </c>
      <c r="E2337" s="71" t="s">
        <v>39</v>
      </c>
      <c r="F2337" s="70"/>
      <c r="G2337" s="70" t="s">
        <v>867</v>
      </c>
      <c r="H2337" s="71" t="s">
        <v>868</v>
      </c>
      <c r="I2337" s="71" t="s">
        <v>216</v>
      </c>
      <c r="J2337" s="249">
        <v>20000000</v>
      </c>
      <c r="K2337" s="249">
        <v>11794064</v>
      </c>
      <c r="L2337" s="249">
        <v>0</v>
      </c>
      <c r="M2337" s="121">
        <v>0</v>
      </c>
    </row>
    <row r="2338" spans="1:13" ht="24">
      <c r="A2338" s="1"/>
      <c r="B2338" s="1"/>
      <c r="C2338" s="69" t="s">
        <v>5</v>
      </c>
      <c r="D2338" s="70" t="s">
        <v>38</v>
      </c>
      <c r="E2338" s="71" t="s">
        <v>39</v>
      </c>
      <c r="F2338" s="70"/>
      <c r="G2338" s="70" t="s">
        <v>867</v>
      </c>
      <c r="H2338" s="71" t="s">
        <v>868</v>
      </c>
      <c r="I2338" s="71" t="s">
        <v>217</v>
      </c>
      <c r="J2338" s="249">
        <v>20000000</v>
      </c>
      <c r="K2338" s="249">
        <v>11794064</v>
      </c>
      <c r="L2338" s="249">
        <v>0</v>
      </c>
      <c r="M2338" s="121">
        <v>0</v>
      </c>
    </row>
    <row r="2339" spans="1:13" ht="24">
      <c r="A2339" s="1"/>
      <c r="B2339" s="1"/>
      <c r="C2339" s="69"/>
      <c r="D2339" s="70"/>
      <c r="E2339" s="71"/>
      <c r="F2339" s="70"/>
      <c r="G2339" s="70"/>
      <c r="H2339" s="253" t="s">
        <v>218</v>
      </c>
      <c r="I2339" s="71"/>
      <c r="J2339" s="254"/>
      <c r="K2339" s="254">
        <v>-8205936</v>
      </c>
      <c r="L2339" s="254">
        <v>-11794064</v>
      </c>
      <c r="M2339" s="255">
        <v>0</v>
      </c>
    </row>
    <row r="2340" spans="1:13">
      <c r="A2340" s="1"/>
      <c r="B2340" s="1"/>
      <c r="C2340" s="69" t="s">
        <v>5</v>
      </c>
      <c r="D2340" s="70" t="s">
        <v>38</v>
      </c>
      <c r="E2340" s="71" t="s">
        <v>39</v>
      </c>
      <c r="F2340" s="70"/>
      <c r="G2340" s="70" t="s">
        <v>869</v>
      </c>
      <c r="H2340" s="71" t="s">
        <v>870</v>
      </c>
      <c r="I2340" s="248" t="s">
        <v>207</v>
      </c>
      <c r="J2340" s="249">
        <v>0</v>
      </c>
      <c r="K2340" s="249">
        <v>1</v>
      </c>
      <c r="L2340" s="249">
        <v>0</v>
      </c>
      <c r="M2340" s="121"/>
    </row>
    <row r="2341" spans="1:13">
      <c r="A2341" s="1"/>
      <c r="B2341" s="1"/>
      <c r="C2341" s="69" t="s">
        <v>5</v>
      </c>
      <c r="D2341" s="70" t="s">
        <v>38</v>
      </c>
      <c r="E2341" s="71" t="s">
        <v>39</v>
      </c>
      <c r="F2341" s="70"/>
      <c r="G2341" s="70" t="s">
        <v>869</v>
      </c>
      <c r="H2341" s="71" t="s">
        <v>870</v>
      </c>
      <c r="I2341" s="71" t="s">
        <v>208</v>
      </c>
      <c r="J2341" s="249">
        <v>0</v>
      </c>
      <c r="K2341" s="249">
        <v>4490137</v>
      </c>
      <c r="L2341" s="249">
        <v>0</v>
      </c>
      <c r="M2341" s="121">
        <v>0</v>
      </c>
    </row>
    <row r="2342" spans="1:13">
      <c r="A2342" s="1"/>
      <c r="B2342" s="1"/>
      <c r="C2342" s="69" t="s">
        <v>5</v>
      </c>
      <c r="D2342" s="70" t="s">
        <v>38</v>
      </c>
      <c r="E2342" s="71" t="s">
        <v>39</v>
      </c>
      <c r="F2342" s="70"/>
      <c r="G2342" s="70" t="s">
        <v>869</v>
      </c>
      <c r="H2342" s="71" t="s">
        <v>870</v>
      </c>
      <c r="I2342" s="71" t="s">
        <v>209</v>
      </c>
      <c r="J2342" s="249"/>
      <c r="K2342" s="249">
        <v>4490137</v>
      </c>
      <c r="L2342" s="249"/>
      <c r="M2342" s="121">
        <v>0</v>
      </c>
    </row>
    <row r="2343" spans="1:13" ht="24">
      <c r="A2343" s="1"/>
      <c r="B2343" s="1"/>
      <c r="C2343" s="69"/>
      <c r="D2343" s="70"/>
      <c r="E2343" s="71"/>
      <c r="F2343" s="70"/>
      <c r="G2343" s="70"/>
      <c r="H2343" s="250" t="s">
        <v>210</v>
      </c>
      <c r="I2343" s="248"/>
      <c r="J2343" s="251"/>
      <c r="K2343" s="251"/>
      <c r="L2343" s="251"/>
      <c r="M2343" s="252"/>
    </row>
    <row r="2344" spans="1:13">
      <c r="A2344" s="1"/>
      <c r="B2344" s="1"/>
      <c r="C2344" s="69" t="s">
        <v>5</v>
      </c>
      <c r="D2344" s="70" t="s">
        <v>38</v>
      </c>
      <c r="E2344" s="71" t="s">
        <v>39</v>
      </c>
      <c r="F2344" s="70"/>
      <c r="G2344" s="70" t="s">
        <v>869</v>
      </c>
      <c r="H2344" s="71" t="s">
        <v>870</v>
      </c>
      <c r="I2344" s="248" t="s">
        <v>211</v>
      </c>
      <c r="J2344" s="249">
        <v>0</v>
      </c>
      <c r="K2344" s="249">
        <v>1</v>
      </c>
      <c r="L2344" s="249">
        <v>0</v>
      </c>
      <c r="M2344" s="121"/>
    </row>
    <row r="2345" spans="1:13">
      <c r="A2345" s="1"/>
      <c r="B2345" s="1"/>
      <c r="C2345" s="69" t="s">
        <v>5</v>
      </c>
      <c r="D2345" s="70" t="s">
        <v>38</v>
      </c>
      <c r="E2345" s="71" t="s">
        <v>39</v>
      </c>
      <c r="F2345" s="70"/>
      <c r="G2345" s="70" t="s">
        <v>869</v>
      </c>
      <c r="H2345" s="71" t="s">
        <v>870</v>
      </c>
      <c r="I2345" s="71" t="s">
        <v>212</v>
      </c>
      <c r="J2345" s="249">
        <v>15392411</v>
      </c>
      <c r="K2345" s="249">
        <v>4490137</v>
      </c>
      <c r="L2345" s="249">
        <v>0</v>
      </c>
      <c r="M2345" s="121">
        <v>0</v>
      </c>
    </row>
    <row r="2346" spans="1:13">
      <c r="A2346" s="1"/>
      <c r="B2346" s="1"/>
      <c r="C2346" s="69" t="s">
        <v>5</v>
      </c>
      <c r="D2346" s="70" t="s">
        <v>38</v>
      </c>
      <c r="E2346" s="71" t="s">
        <v>39</v>
      </c>
      <c r="F2346" s="70"/>
      <c r="G2346" s="70" t="s">
        <v>869</v>
      </c>
      <c r="H2346" s="71" t="s">
        <v>870</v>
      </c>
      <c r="I2346" s="71" t="s">
        <v>213</v>
      </c>
      <c r="J2346" s="249"/>
      <c r="K2346" s="249">
        <v>4490137</v>
      </c>
      <c r="L2346" s="249"/>
      <c r="M2346" s="121">
        <v>0</v>
      </c>
    </row>
    <row r="2347" spans="1:13" ht="24">
      <c r="A2347" s="1"/>
      <c r="B2347" s="1"/>
      <c r="C2347" s="69"/>
      <c r="D2347" s="70"/>
      <c r="E2347" s="71"/>
      <c r="F2347" s="70"/>
      <c r="G2347" s="70"/>
      <c r="H2347" s="250" t="s">
        <v>214</v>
      </c>
      <c r="I2347" s="248"/>
      <c r="J2347" s="251"/>
      <c r="K2347" s="251"/>
      <c r="L2347" s="251"/>
      <c r="M2347" s="252"/>
    </row>
    <row r="2348" spans="1:13">
      <c r="A2348" s="1"/>
      <c r="B2348" s="1"/>
      <c r="C2348" s="69" t="s">
        <v>5</v>
      </c>
      <c r="D2348" s="70" t="s">
        <v>38</v>
      </c>
      <c r="E2348" s="71" t="s">
        <v>39</v>
      </c>
      <c r="F2348" s="70"/>
      <c r="G2348" s="70" t="s">
        <v>869</v>
      </c>
      <c r="H2348" s="71" t="s">
        <v>870</v>
      </c>
      <c r="I2348" s="248" t="s">
        <v>215</v>
      </c>
      <c r="J2348" s="249"/>
      <c r="K2348" s="249">
        <v>1</v>
      </c>
      <c r="L2348" s="249"/>
      <c r="M2348" s="121"/>
    </row>
    <row r="2349" spans="1:13">
      <c r="A2349" s="1"/>
      <c r="B2349" s="1"/>
      <c r="C2349" s="69" t="s">
        <v>5</v>
      </c>
      <c r="D2349" s="70" t="s">
        <v>38</v>
      </c>
      <c r="E2349" s="71" t="s">
        <v>39</v>
      </c>
      <c r="F2349" s="70"/>
      <c r="G2349" s="70" t="s">
        <v>869</v>
      </c>
      <c r="H2349" s="71" t="s">
        <v>870</v>
      </c>
      <c r="I2349" s="71" t="s">
        <v>216</v>
      </c>
      <c r="J2349" s="249">
        <v>15392240</v>
      </c>
      <c r="K2349" s="249">
        <v>4380206</v>
      </c>
      <c r="L2349" s="249">
        <v>0</v>
      </c>
      <c r="M2349" s="121">
        <v>0</v>
      </c>
    </row>
    <row r="2350" spans="1:13">
      <c r="A2350" s="1"/>
      <c r="B2350" s="1"/>
      <c r="C2350" s="69" t="s">
        <v>5</v>
      </c>
      <c r="D2350" s="70" t="s">
        <v>38</v>
      </c>
      <c r="E2350" s="71" t="s">
        <v>39</v>
      </c>
      <c r="F2350" s="70"/>
      <c r="G2350" s="70" t="s">
        <v>869</v>
      </c>
      <c r="H2350" s="71" t="s">
        <v>870</v>
      </c>
      <c r="I2350" s="71" t="s">
        <v>217</v>
      </c>
      <c r="J2350" s="249">
        <v>15392240</v>
      </c>
      <c r="K2350" s="249">
        <v>4380206</v>
      </c>
      <c r="L2350" s="249">
        <v>0</v>
      </c>
      <c r="M2350" s="121">
        <v>0</v>
      </c>
    </row>
    <row r="2351" spans="1:13" ht="24">
      <c r="A2351" s="1"/>
      <c r="B2351" s="1"/>
      <c r="C2351" s="69"/>
      <c r="D2351" s="70"/>
      <c r="E2351" s="71"/>
      <c r="F2351" s="70"/>
      <c r="G2351" s="70"/>
      <c r="H2351" s="253" t="s">
        <v>218</v>
      </c>
      <c r="I2351" s="71"/>
      <c r="J2351" s="254"/>
      <c r="K2351" s="254">
        <v>-11012034</v>
      </c>
      <c r="L2351" s="254">
        <v>-4380206</v>
      </c>
      <c r="M2351" s="255">
        <v>0</v>
      </c>
    </row>
    <row r="2352" spans="1:13" ht="24">
      <c r="A2352" s="1"/>
      <c r="B2352" s="1"/>
      <c r="C2352" s="69" t="s">
        <v>5</v>
      </c>
      <c r="D2352" s="70" t="s">
        <v>38</v>
      </c>
      <c r="E2352" s="71" t="s">
        <v>39</v>
      </c>
      <c r="F2352" s="70"/>
      <c r="G2352" s="70" t="s">
        <v>871</v>
      </c>
      <c r="H2352" s="71" t="s">
        <v>872</v>
      </c>
      <c r="I2352" s="248" t="s">
        <v>207</v>
      </c>
      <c r="J2352" s="249">
        <v>0</v>
      </c>
      <c r="K2352" s="249">
        <v>1</v>
      </c>
      <c r="L2352" s="249">
        <v>0</v>
      </c>
      <c r="M2352" s="121"/>
    </row>
    <row r="2353" spans="1:13" ht="24">
      <c r="A2353" s="1"/>
      <c r="B2353" s="1"/>
      <c r="C2353" s="69" t="s">
        <v>5</v>
      </c>
      <c r="D2353" s="70" t="s">
        <v>38</v>
      </c>
      <c r="E2353" s="71" t="s">
        <v>39</v>
      </c>
      <c r="F2353" s="70"/>
      <c r="G2353" s="70" t="s">
        <v>871</v>
      </c>
      <c r="H2353" s="71" t="s">
        <v>872</v>
      </c>
      <c r="I2353" s="71" t="s">
        <v>208</v>
      </c>
      <c r="J2353" s="249">
        <v>0</v>
      </c>
      <c r="K2353" s="249">
        <v>13288246</v>
      </c>
      <c r="L2353" s="249">
        <v>0</v>
      </c>
      <c r="M2353" s="121">
        <v>0</v>
      </c>
    </row>
    <row r="2354" spans="1:13" ht="24">
      <c r="A2354" s="1"/>
      <c r="B2354" s="1"/>
      <c r="C2354" s="69" t="s">
        <v>5</v>
      </c>
      <c r="D2354" s="70" t="s">
        <v>38</v>
      </c>
      <c r="E2354" s="71" t="s">
        <v>39</v>
      </c>
      <c r="F2354" s="70"/>
      <c r="G2354" s="70" t="s">
        <v>871</v>
      </c>
      <c r="H2354" s="71" t="s">
        <v>872</v>
      </c>
      <c r="I2354" s="71" t="s">
        <v>209</v>
      </c>
      <c r="J2354" s="249"/>
      <c r="K2354" s="249">
        <v>13288246</v>
      </c>
      <c r="L2354" s="249"/>
      <c r="M2354" s="121">
        <v>0</v>
      </c>
    </row>
    <row r="2355" spans="1:13" ht="24">
      <c r="A2355" s="1"/>
      <c r="B2355" s="1"/>
      <c r="C2355" s="69"/>
      <c r="D2355" s="70"/>
      <c r="E2355" s="71"/>
      <c r="F2355" s="70"/>
      <c r="G2355" s="70"/>
      <c r="H2355" s="250" t="s">
        <v>210</v>
      </c>
      <c r="I2355" s="248"/>
      <c r="J2355" s="251"/>
      <c r="K2355" s="251"/>
      <c r="L2355" s="251"/>
      <c r="M2355" s="252"/>
    </row>
    <row r="2356" spans="1:13" ht="24">
      <c r="A2356" s="1"/>
      <c r="B2356" s="1"/>
      <c r="C2356" s="69" t="s">
        <v>5</v>
      </c>
      <c r="D2356" s="70" t="s">
        <v>38</v>
      </c>
      <c r="E2356" s="71" t="s">
        <v>39</v>
      </c>
      <c r="F2356" s="70"/>
      <c r="G2356" s="70" t="s">
        <v>871</v>
      </c>
      <c r="H2356" s="71" t="s">
        <v>872</v>
      </c>
      <c r="I2356" s="248" t="s">
        <v>211</v>
      </c>
      <c r="J2356" s="249">
        <v>0</v>
      </c>
      <c r="K2356" s="249">
        <v>1</v>
      </c>
      <c r="L2356" s="249">
        <v>0</v>
      </c>
      <c r="M2356" s="121"/>
    </row>
    <row r="2357" spans="1:13" ht="24">
      <c r="A2357" s="1"/>
      <c r="B2357" s="1"/>
      <c r="C2357" s="69" t="s">
        <v>5</v>
      </c>
      <c r="D2357" s="70" t="s">
        <v>38</v>
      </c>
      <c r="E2357" s="71" t="s">
        <v>39</v>
      </c>
      <c r="F2357" s="70"/>
      <c r="G2357" s="70" t="s">
        <v>871</v>
      </c>
      <c r="H2357" s="71" t="s">
        <v>872</v>
      </c>
      <c r="I2357" s="71" t="s">
        <v>212</v>
      </c>
      <c r="J2357" s="249">
        <v>11714129</v>
      </c>
      <c r="K2357" s="249">
        <v>13288246</v>
      </c>
      <c r="L2357" s="249">
        <v>0</v>
      </c>
      <c r="M2357" s="121">
        <v>0</v>
      </c>
    </row>
    <row r="2358" spans="1:13" ht="24">
      <c r="A2358" s="1"/>
      <c r="B2358" s="1"/>
      <c r="C2358" s="69" t="s">
        <v>5</v>
      </c>
      <c r="D2358" s="70" t="s">
        <v>38</v>
      </c>
      <c r="E2358" s="71" t="s">
        <v>39</v>
      </c>
      <c r="F2358" s="70"/>
      <c r="G2358" s="70" t="s">
        <v>871</v>
      </c>
      <c r="H2358" s="71" t="s">
        <v>872</v>
      </c>
      <c r="I2358" s="71" t="s">
        <v>213</v>
      </c>
      <c r="J2358" s="249"/>
      <c r="K2358" s="249">
        <v>13288246</v>
      </c>
      <c r="L2358" s="249"/>
      <c r="M2358" s="121">
        <v>0</v>
      </c>
    </row>
    <row r="2359" spans="1:13" ht="24">
      <c r="A2359" s="1"/>
      <c r="B2359" s="1"/>
      <c r="C2359" s="69"/>
      <c r="D2359" s="70"/>
      <c r="E2359" s="71"/>
      <c r="F2359" s="70"/>
      <c r="G2359" s="70"/>
      <c r="H2359" s="250" t="s">
        <v>214</v>
      </c>
      <c r="I2359" s="248"/>
      <c r="J2359" s="251"/>
      <c r="K2359" s="251"/>
      <c r="L2359" s="251"/>
      <c r="M2359" s="252"/>
    </row>
    <row r="2360" spans="1:13" ht="24">
      <c r="A2360" s="1"/>
      <c r="B2360" s="1"/>
      <c r="C2360" s="69" t="s">
        <v>5</v>
      </c>
      <c r="D2360" s="70" t="s">
        <v>38</v>
      </c>
      <c r="E2360" s="71" t="s">
        <v>39</v>
      </c>
      <c r="F2360" s="70"/>
      <c r="G2360" s="70" t="s">
        <v>871</v>
      </c>
      <c r="H2360" s="71" t="s">
        <v>872</v>
      </c>
      <c r="I2360" s="248" t="s">
        <v>215</v>
      </c>
      <c r="J2360" s="249"/>
      <c r="K2360" s="249">
        <v>1</v>
      </c>
      <c r="L2360" s="249"/>
      <c r="M2360" s="121"/>
    </row>
    <row r="2361" spans="1:13" ht="24">
      <c r="A2361" s="1"/>
      <c r="B2361" s="1"/>
      <c r="C2361" s="69" t="s">
        <v>5</v>
      </c>
      <c r="D2361" s="70" t="s">
        <v>38</v>
      </c>
      <c r="E2361" s="71" t="s">
        <v>39</v>
      </c>
      <c r="F2361" s="70"/>
      <c r="G2361" s="70" t="s">
        <v>871</v>
      </c>
      <c r="H2361" s="71" t="s">
        <v>872</v>
      </c>
      <c r="I2361" s="71" t="s">
        <v>216</v>
      </c>
      <c r="J2361" s="249">
        <v>11714129</v>
      </c>
      <c r="K2361" s="249">
        <v>13287312</v>
      </c>
      <c r="L2361" s="249">
        <v>0</v>
      </c>
      <c r="M2361" s="121">
        <v>0</v>
      </c>
    </row>
    <row r="2362" spans="1:13" ht="24">
      <c r="A2362" s="1"/>
      <c r="B2362" s="1"/>
      <c r="C2362" s="69" t="s">
        <v>5</v>
      </c>
      <c r="D2362" s="70" t="s">
        <v>38</v>
      </c>
      <c r="E2362" s="71" t="s">
        <v>39</v>
      </c>
      <c r="F2362" s="70"/>
      <c r="G2362" s="70" t="s">
        <v>871</v>
      </c>
      <c r="H2362" s="71" t="s">
        <v>872</v>
      </c>
      <c r="I2362" s="71" t="s">
        <v>217</v>
      </c>
      <c r="J2362" s="249">
        <v>11714129</v>
      </c>
      <c r="K2362" s="249">
        <v>13287312</v>
      </c>
      <c r="L2362" s="249">
        <v>0</v>
      </c>
      <c r="M2362" s="121">
        <v>0</v>
      </c>
    </row>
    <row r="2363" spans="1:13" ht="24">
      <c r="A2363" s="1"/>
      <c r="B2363" s="1"/>
      <c r="C2363" s="69"/>
      <c r="D2363" s="70"/>
      <c r="E2363" s="71"/>
      <c r="F2363" s="70"/>
      <c r="G2363" s="70"/>
      <c r="H2363" s="253" t="s">
        <v>218</v>
      </c>
      <c r="I2363" s="71"/>
      <c r="J2363" s="254"/>
      <c r="K2363" s="254">
        <v>1573183</v>
      </c>
      <c r="L2363" s="254">
        <v>-13287312</v>
      </c>
      <c r="M2363" s="255">
        <v>0</v>
      </c>
    </row>
    <row r="2364" spans="1:13" ht="36">
      <c r="A2364" s="1"/>
      <c r="B2364" s="1"/>
      <c r="C2364" s="69" t="s">
        <v>5</v>
      </c>
      <c r="D2364" s="70" t="s">
        <v>38</v>
      </c>
      <c r="E2364" s="71" t="s">
        <v>39</v>
      </c>
      <c r="F2364" s="70"/>
      <c r="G2364" s="70" t="s">
        <v>873</v>
      </c>
      <c r="H2364" s="71" t="s">
        <v>874</v>
      </c>
      <c r="I2364" s="248" t="s">
        <v>207</v>
      </c>
      <c r="J2364" s="249">
        <v>0</v>
      </c>
      <c r="K2364" s="249">
        <v>1</v>
      </c>
      <c r="L2364" s="249">
        <v>0</v>
      </c>
      <c r="M2364" s="121"/>
    </row>
    <row r="2365" spans="1:13" ht="36">
      <c r="A2365" s="1"/>
      <c r="B2365" s="1"/>
      <c r="C2365" s="69" t="s">
        <v>5</v>
      </c>
      <c r="D2365" s="70" t="s">
        <v>38</v>
      </c>
      <c r="E2365" s="71" t="s">
        <v>39</v>
      </c>
      <c r="F2365" s="70"/>
      <c r="G2365" s="70" t="s">
        <v>873</v>
      </c>
      <c r="H2365" s="71" t="s">
        <v>874</v>
      </c>
      <c r="I2365" s="71" t="s">
        <v>208</v>
      </c>
      <c r="J2365" s="249">
        <v>0</v>
      </c>
      <c r="K2365" s="249">
        <v>76727436</v>
      </c>
      <c r="L2365" s="249">
        <v>0</v>
      </c>
      <c r="M2365" s="121">
        <v>0</v>
      </c>
    </row>
    <row r="2366" spans="1:13" ht="36">
      <c r="A2366" s="1"/>
      <c r="B2366" s="1"/>
      <c r="C2366" s="69" t="s">
        <v>5</v>
      </c>
      <c r="D2366" s="70" t="s">
        <v>38</v>
      </c>
      <c r="E2366" s="71" t="s">
        <v>39</v>
      </c>
      <c r="F2366" s="70"/>
      <c r="G2366" s="70" t="s">
        <v>873</v>
      </c>
      <c r="H2366" s="71" t="s">
        <v>874</v>
      </c>
      <c r="I2366" s="71" t="s">
        <v>209</v>
      </c>
      <c r="J2366" s="249"/>
      <c r="K2366" s="249">
        <v>76727436</v>
      </c>
      <c r="L2366" s="249"/>
      <c r="M2366" s="121">
        <v>0</v>
      </c>
    </row>
    <row r="2367" spans="1:13" ht="24">
      <c r="A2367" s="1"/>
      <c r="B2367" s="1"/>
      <c r="C2367" s="69"/>
      <c r="D2367" s="70"/>
      <c r="E2367" s="71"/>
      <c r="F2367" s="70"/>
      <c r="G2367" s="70"/>
      <c r="H2367" s="250" t="s">
        <v>210</v>
      </c>
      <c r="I2367" s="248"/>
      <c r="J2367" s="251"/>
      <c r="K2367" s="251"/>
      <c r="L2367" s="251"/>
      <c r="M2367" s="252"/>
    </row>
    <row r="2368" spans="1:13" ht="36">
      <c r="A2368" s="1"/>
      <c r="B2368" s="1"/>
      <c r="C2368" s="69" t="s">
        <v>5</v>
      </c>
      <c r="D2368" s="70" t="s">
        <v>38</v>
      </c>
      <c r="E2368" s="71" t="s">
        <v>39</v>
      </c>
      <c r="F2368" s="70"/>
      <c r="G2368" s="70" t="s">
        <v>873</v>
      </c>
      <c r="H2368" s="71" t="s">
        <v>874</v>
      </c>
      <c r="I2368" s="248" t="s">
        <v>211</v>
      </c>
      <c r="J2368" s="249">
        <v>0</v>
      </c>
      <c r="K2368" s="249">
        <v>1</v>
      </c>
      <c r="L2368" s="249">
        <v>0</v>
      </c>
      <c r="M2368" s="121"/>
    </row>
    <row r="2369" spans="1:13" ht="36">
      <c r="A2369" s="1"/>
      <c r="B2369" s="1"/>
      <c r="C2369" s="69" t="s">
        <v>5</v>
      </c>
      <c r="D2369" s="70" t="s">
        <v>38</v>
      </c>
      <c r="E2369" s="71" t="s">
        <v>39</v>
      </c>
      <c r="F2369" s="70"/>
      <c r="G2369" s="70" t="s">
        <v>873</v>
      </c>
      <c r="H2369" s="71" t="s">
        <v>874</v>
      </c>
      <c r="I2369" s="71" t="s">
        <v>212</v>
      </c>
      <c r="J2369" s="249">
        <v>0</v>
      </c>
      <c r="K2369" s="249">
        <v>76727436</v>
      </c>
      <c r="L2369" s="249">
        <v>0</v>
      </c>
      <c r="M2369" s="121">
        <v>0</v>
      </c>
    </row>
    <row r="2370" spans="1:13" ht="36">
      <c r="A2370" s="1"/>
      <c r="B2370" s="1"/>
      <c r="C2370" s="69" t="s">
        <v>5</v>
      </c>
      <c r="D2370" s="70" t="s">
        <v>38</v>
      </c>
      <c r="E2370" s="71" t="s">
        <v>39</v>
      </c>
      <c r="F2370" s="70"/>
      <c r="G2370" s="70" t="s">
        <v>873</v>
      </c>
      <c r="H2370" s="71" t="s">
        <v>874</v>
      </c>
      <c r="I2370" s="71" t="s">
        <v>213</v>
      </c>
      <c r="J2370" s="249"/>
      <c r="K2370" s="249">
        <v>76727436</v>
      </c>
      <c r="L2370" s="249"/>
      <c r="M2370" s="121">
        <v>0</v>
      </c>
    </row>
    <row r="2371" spans="1:13" ht="24">
      <c r="A2371" s="1"/>
      <c r="B2371" s="1"/>
      <c r="C2371" s="69"/>
      <c r="D2371" s="70"/>
      <c r="E2371" s="71"/>
      <c r="F2371" s="70"/>
      <c r="G2371" s="70"/>
      <c r="H2371" s="250" t="s">
        <v>214</v>
      </c>
      <c r="I2371" s="248"/>
      <c r="J2371" s="251"/>
      <c r="K2371" s="251"/>
      <c r="L2371" s="251"/>
      <c r="M2371" s="252"/>
    </row>
    <row r="2372" spans="1:13" ht="36">
      <c r="A2372" s="1"/>
      <c r="B2372" s="1"/>
      <c r="C2372" s="69" t="s">
        <v>5</v>
      </c>
      <c r="D2372" s="70" t="s">
        <v>38</v>
      </c>
      <c r="E2372" s="71" t="s">
        <v>39</v>
      </c>
      <c r="F2372" s="70"/>
      <c r="G2372" s="70" t="s">
        <v>873</v>
      </c>
      <c r="H2372" s="71" t="s">
        <v>874</v>
      </c>
      <c r="I2372" s="248" t="s">
        <v>215</v>
      </c>
      <c r="J2372" s="249"/>
      <c r="K2372" s="249">
        <v>1</v>
      </c>
      <c r="L2372" s="249"/>
      <c r="M2372" s="121"/>
    </row>
    <row r="2373" spans="1:13" ht="36">
      <c r="A2373" s="1"/>
      <c r="B2373" s="1"/>
      <c r="C2373" s="69" t="s">
        <v>5</v>
      </c>
      <c r="D2373" s="70" t="s">
        <v>38</v>
      </c>
      <c r="E2373" s="71" t="s">
        <v>39</v>
      </c>
      <c r="F2373" s="70"/>
      <c r="G2373" s="70" t="s">
        <v>873</v>
      </c>
      <c r="H2373" s="71" t="s">
        <v>874</v>
      </c>
      <c r="I2373" s="71" t="s">
        <v>216</v>
      </c>
      <c r="J2373" s="249">
        <v>0</v>
      </c>
      <c r="K2373" s="249">
        <v>76599942</v>
      </c>
      <c r="L2373" s="249">
        <v>0</v>
      </c>
      <c r="M2373" s="121">
        <v>0</v>
      </c>
    </row>
    <row r="2374" spans="1:13" ht="36">
      <c r="A2374" s="1"/>
      <c r="B2374" s="1"/>
      <c r="C2374" s="69" t="s">
        <v>5</v>
      </c>
      <c r="D2374" s="70" t="s">
        <v>38</v>
      </c>
      <c r="E2374" s="71" t="s">
        <v>39</v>
      </c>
      <c r="F2374" s="70"/>
      <c r="G2374" s="70" t="s">
        <v>873</v>
      </c>
      <c r="H2374" s="71" t="s">
        <v>874</v>
      </c>
      <c r="I2374" s="71" t="s">
        <v>217</v>
      </c>
      <c r="J2374" s="249">
        <v>0</v>
      </c>
      <c r="K2374" s="249">
        <v>76599942</v>
      </c>
      <c r="L2374" s="249">
        <v>0</v>
      </c>
      <c r="M2374" s="121">
        <v>0</v>
      </c>
    </row>
    <row r="2375" spans="1:13" ht="24">
      <c r="A2375" s="1"/>
      <c r="B2375" s="1"/>
      <c r="C2375" s="69"/>
      <c r="D2375" s="70"/>
      <c r="E2375" s="71"/>
      <c r="F2375" s="70"/>
      <c r="G2375" s="70"/>
      <c r="H2375" s="253" t="s">
        <v>218</v>
      </c>
      <c r="I2375" s="71"/>
      <c r="J2375" s="254"/>
      <c r="K2375" s="254">
        <v>76599942</v>
      </c>
      <c r="L2375" s="254">
        <v>-76599942</v>
      </c>
      <c r="M2375" s="255">
        <v>0</v>
      </c>
    </row>
    <row r="2376" spans="1:13" ht="24">
      <c r="A2376" s="1"/>
      <c r="B2376" s="1"/>
      <c r="C2376" s="69" t="s">
        <v>5</v>
      </c>
      <c r="D2376" s="70" t="s">
        <v>38</v>
      </c>
      <c r="E2376" s="71" t="s">
        <v>39</v>
      </c>
      <c r="F2376" s="70"/>
      <c r="G2376" s="70" t="s">
        <v>875</v>
      </c>
      <c r="H2376" s="71" t="s">
        <v>876</v>
      </c>
      <c r="I2376" s="248" t="s">
        <v>207</v>
      </c>
      <c r="J2376" s="249">
        <v>0</v>
      </c>
      <c r="K2376" s="249"/>
      <c r="L2376" s="249">
        <v>0</v>
      </c>
      <c r="M2376" s="121"/>
    </row>
    <row r="2377" spans="1:13" ht="24">
      <c r="A2377" s="1"/>
      <c r="B2377" s="1"/>
      <c r="C2377" s="69" t="s">
        <v>5</v>
      </c>
      <c r="D2377" s="70" t="s">
        <v>38</v>
      </c>
      <c r="E2377" s="71" t="s">
        <v>39</v>
      </c>
      <c r="F2377" s="70"/>
      <c r="G2377" s="70" t="s">
        <v>875</v>
      </c>
      <c r="H2377" s="71" t="s">
        <v>876</v>
      </c>
      <c r="I2377" s="71" t="s">
        <v>208</v>
      </c>
      <c r="J2377" s="249">
        <v>0</v>
      </c>
      <c r="K2377" s="249">
        <v>0</v>
      </c>
      <c r="L2377" s="249">
        <v>0</v>
      </c>
      <c r="M2377" s="121">
        <v>0</v>
      </c>
    </row>
    <row r="2378" spans="1:13" ht="24">
      <c r="A2378" s="1"/>
      <c r="B2378" s="1"/>
      <c r="C2378" s="69" t="s">
        <v>5</v>
      </c>
      <c r="D2378" s="70" t="s">
        <v>38</v>
      </c>
      <c r="E2378" s="71" t="s">
        <v>39</v>
      </c>
      <c r="F2378" s="70"/>
      <c r="G2378" s="70" t="s">
        <v>875</v>
      </c>
      <c r="H2378" s="71" t="s">
        <v>876</v>
      </c>
      <c r="I2378" s="71" t="s">
        <v>209</v>
      </c>
      <c r="J2378" s="249"/>
      <c r="K2378" s="249">
        <v>0</v>
      </c>
      <c r="L2378" s="249"/>
      <c r="M2378" s="121">
        <v>0</v>
      </c>
    </row>
    <row r="2379" spans="1:13" ht="24">
      <c r="A2379" s="1"/>
      <c r="B2379" s="1"/>
      <c r="C2379" s="69"/>
      <c r="D2379" s="70"/>
      <c r="E2379" s="71"/>
      <c r="F2379" s="70"/>
      <c r="G2379" s="70"/>
      <c r="H2379" s="250" t="s">
        <v>210</v>
      </c>
      <c r="I2379" s="248"/>
      <c r="J2379" s="251"/>
      <c r="K2379" s="251"/>
      <c r="L2379" s="251"/>
      <c r="M2379" s="252"/>
    </row>
    <row r="2380" spans="1:13" ht="24">
      <c r="A2380" s="1"/>
      <c r="B2380" s="1"/>
      <c r="C2380" s="69" t="s">
        <v>5</v>
      </c>
      <c r="D2380" s="70" t="s">
        <v>38</v>
      </c>
      <c r="E2380" s="71" t="s">
        <v>39</v>
      </c>
      <c r="F2380" s="70"/>
      <c r="G2380" s="70" t="s">
        <v>875</v>
      </c>
      <c r="H2380" s="71" t="s">
        <v>876</v>
      </c>
      <c r="I2380" s="248" t="s">
        <v>211</v>
      </c>
      <c r="J2380" s="249">
        <v>0</v>
      </c>
      <c r="K2380" s="249"/>
      <c r="L2380" s="249">
        <v>0</v>
      </c>
      <c r="M2380" s="121"/>
    </row>
    <row r="2381" spans="1:13" ht="24">
      <c r="A2381" s="1"/>
      <c r="B2381" s="1"/>
      <c r="C2381" s="69" t="s">
        <v>5</v>
      </c>
      <c r="D2381" s="70" t="s">
        <v>38</v>
      </c>
      <c r="E2381" s="71" t="s">
        <v>39</v>
      </c>
      <c r="F2381" s="70"/>
      <c r="G2381" s="70" t="s">
        <v>875</v>
      </c>
      <c r="H2381" s="71" t="s">
        <v>876</v>
      </c>
      <c r="I2381" s="71" t="s">
        <v>212</v>
      </c>
      <c r="J2381" s="249">
        <v>2500000</v>
      </c>
      <c r="K2381" s="249">
        <v>0</v>
      </c>
      <c r="L2381" s="249">
        <v>0</v>
      </c>
      <c r="M2381" s="121">
        <v>0</v>
      </c>
    </row>
    <row r="2382" spans="1:13" ht="24">
      <c r="A2382" s="1"/>
      <c r="B2382" s="1"/>
      <c r="C2382" s="69" t="s">
        <v>5</v>
      </c>
      <c r="D2382" s="70" t="s">
        <v>38</v>
      </c>
      <c r="E2382" s="71" t="s">
        <v>39</v>
      </c>
      <c r="F2382" s="70"/>
      <c r="G2382" s="70" t="s">
        <v>875</v>
      </c>
      <c r="H2382" s="71" t="s">
        <v>876</v>
      </c>
      <c r="I2382" s="71" t="s">
        <v>213</v>
      </c>
      <c r="J2382" s="249"/>
      <c r="K2382" s="249">
        <v>0</v>
      </c>
      <c r="L2382" s="249"/>
      <c r="M2382" s="121">
        <v>0</v>
      </c>
    </row>
    <row r="2383" spans="1:13" ht="24">
      <c r="A2383" s="1"/>
      <c r="B2383" s="1"/>
      <c r="C2383" s="69"/>
      <c r="D2383" s="70"/>
      <c r="E2383" s="71"/>
      <c r="F2383" s="70"/>
      <c r="G2383" s="70"/>
      <c r="H2383" s="250" t="s">
        <v>214</v>
      </c>
      <c r="I2383" s="248"/>
      <c r="J2383" s="251"/>
      <c r="K2383" s="251"/>
      <c r="L2383" s="251"/>
      <c r="M2383" s="252"/>
    </row>
    <row r="2384" spans="1:13" ht="24">
      <c r="A2384" s="1"/>
      <c r="B2384" s="1"/>
      <c r="C2384" s="69" t="s">
        <v>5</v>
      </c>
      <c r="D2384" s="70" t="s">
        <v>38</v>
      </c>
      <c r="E2384" s="71" t="s">
        <v>39</v>
      </c>
      <c r="F2384" s="70"/>
      <c r="G2384" s="70" t="s">
        <v>875</v>
      </c>
      <c r="H2384" s="71" t="s">
        <v>876</v>
      </c>
      <c r="I2384" s="248" t="s">
        <v>215</v>
      </c>
      <c r="J2384" s="249"/>
      <c r="K2384" s="249"/>
      <c r="L2384" s="249"/>
      <c r="M2384" s="121"/>
    </row>
    <row r="2385" spans="1:13" ht="24">
      <c r="A2385" s="1"/>
      <c r="B2385" s="1"/>
      <c r="C2385" s="69" t="s">
        <v>5</v>
      </c>
      <c r="D2385" s="70" t="s">
        <v>38</v>
      </c>
      <c r="E2385" s="71" t="s">
        <v>39</v>
      </c>
      <c r="F2385" s="70"/>
      <c r="G2385" s="70" t="s">
        <v>875</v>
      </c>
      <c r="H2385" s="71" t="s">
        <v>876</v>
      </c>
      <c r="I2385" s="71" t="s">
        <v>216</v>
      </c>
      <c r="J2385" s="249">
        <v>2490000</v>
      </c>
      <c r="K2385" s="249">
        <v>0</v>
      </c>
      <c r="L2385" s="249">
        <v>0</v>
      </c>
      <c r="M2385" s="121">
        <v>0</v>
      </c>
    </row>
    <row r="2386" spans="1:13" ht="24">
      <c r="A2386" s="1"/>
      <c r="B2386" s="1"/>
      <c r="C2386" s="69" t="s">
        <v>5</v>
      </c>
      <c r="D2386" s="70" t="s">
        <v>38</v>
      </c>
      <c r="E2386" s="71" t="s">
        <v>39</v>
      </c>
      <c r="F2386" s="70"/>
      <c r="G2386" s="70" t="s">
        <v>875</v>
      </c>
      <c r="H2386" s="71" t="s">
        <v>876</v>
      </c>
      <c r="I2386" s="71" t="s">
        <v>217</v>
      </c>
      <c r="J2386" s="249">
        <v>2490000</v>
      </c>
      <c r="K2386" s="249">
        <v>0</v>
      </c>
      <c r="L2386" s="249">
        <v>0</v>
      </c>
      <c r="M2386" s="121">
        <v>0</v>
      </c>
    </row>
    <row r="2387" spans="1:13" ht="24">
      <c r="A2387" s="1"/>
      <c r="B2387" s="1"/>
      <c r="C2387" s="69"/>
      <c r="D2387" s="70"/>
      <c r="E2387" s="71"/>
      <c r="F2387" s="70"/>
      <c r="G2387" s="70"/>
      <c r="H2387" s="253" t="s">
        <v>218</v>
      </c>
      <c r="I2387" s="71"/>
      <c r="J2387" s="254"/>
      <c r="K2387" s="254">
        <v>-2490000</v>
      </c>
      <c r="L2387" s="254">
        <v>0</v>
      </c>
      <c r="M2387" s="255">
        <v>0</v>
      </c>
    </row>
    <row r="2388" spans="1:13" ht="24">
      <c r="A2388" s="1"/>
      <c r="B2388" s="1"/>
      <c r="C2388" s="69" t="s">
        <v>5</v>
      </c>
      <c r="D2388" s="70" t="s">
        <v>38</v>
      </c>
      <c r="E2388" s="71" t="s">
        <v>39</v>
      </c>
      <c r="F2388" s="70"/>
      <c r="G2388" s="70" t="s">
        <v>877</v>
      </c>
      <c r="H2388" s="71" t="s">
        <v>878</v>
      </c>
      <c r="I2388" s="248" t="s">
        <v>207</v>
      </c>
      <c r="J2388" s="249">
        <v>0</v>
      </c>
      <c r="K2388" s="249"/>
      <c r="L2388" s="249">
        <v>0</v>
      </c>
      <c r="M2388" s="121"/>
    </row>
    <row r="2389" spans="1:13" ht="24">
      <c r="A2389" s="1"/>
      <c r="B2389" s="1"/>
      <c r="C2389" s="69" t="s">
        <v>5</v>
      </c>
      <c r="D2389" s="70" t="s">
        <v>38</v>
      </c>
      <c r="E2389" s="71" t="s">
        <v>39</v>
      </c>
      <c r="F2389" s="70"/>
      <c r="G2389" s="70" t="s">
        <v>877</v>
      </c>
      <c r="H2389" s="71" t="s">
        <v>878</v>
      </c>
      <c r="I2389" s="71" t="s">
        <v>208</v>
      </c>
      <c r="J2389" s="249">
        <v>0</v>
      </c>
      <c r="K2389" s="249">
        <v>0</v>
      </c>
      <c r="L2389" s="249">
        <v>0</v>
      </c>
      <c r="M2389" s="121">
        <v>0</v>
      </c>
    </row>
    <row r="2390" spans="1:13" ht="24">
      <c r="A2390" s="1"/>
      <c r="B2390" s="1"/>
      <c r="C2390" s="69" t="s">
        <v>5</v>
      </c>
      <c r="D2390" s="70" t="s">
        <v>38</v>
      </c>
      <c r="E2390" s="71" t="s">
        <v>39</v>
      </c>
      <c r="F2390" s="70"/>
      <c r="G2390" s="70" t="s">
        <v>877</v>
      </c>
      <c r="H2390" s="71" t="s">
        <v>878</v>
      </c>
      <c r="I2390" s="71" t="s">
        <v>209</v>
      </c>
      <c r="J2390" s="249"/>
      <c r="K2390" s="249">
        <v>0</v>
      </c>
      <c r="L2390" s="249"/>
      <c r="M2390" s="121">
        <v>0</v>
      </c>
    </row>
    <row r="2391" spans="1:13" ht="24">
      <c r="A2391" s="1"/>
      <c r="B2391" s="1"/>
      <c r="C2391" s="69"/>
      <c r="D2391" s="70"/>
      <c r="E2391" s="71"/>
      <c r="F2391" s="70"/>
      <c r="G2391" s="70"/>
      <c r="H2391" s="250" t="s">
        <v>210</v>
      </c>
      <c r="I2391" s="248"/>
      <c r="J2391" s="251"/>
      <c r="K2391" s="251"/>
      <c r="L2391" s="251"/>
      <c r="M2391" s="252"/>
    </row>
    <row r="2392" spans="1:13" ht="24">
      <c r="A2392" s="1"/>
      <c r="B2392" s="1"/>
      <c r="C2392" s="69" t="s">
        <v>5</v>
      </c>
      <c r="D2392" s="70" t="s">
        <v>38</v>
      </c>
      <c r="E2392" s="71" t="s">
        <v>39</v>
      </c>
      <c r="F2392" s="70"/>
      <c r="G2392" s="70" t="s">
        <v>877</v>
      </c>
      <c r="H2392" s="71" t="s">
        <v>878</v>
      </c>
      <c r="I2392" s="248" t="s">
        <v>211</v>
      </c>
      <c r="J2392" s="249">
        <v>0</v>
      </c>
      <c r="K2392" s="249"/>
      <c r="L2392" s="249">
        <v>0</v>
      </c>
      <c r="M2392" s="121"/>
    </row>
    <row r="2393" spans="1:13" ht="24">
      <c r="A2393" s="1"/>
      <c r="B2393" s="1"/>
      <c r="C2393" s="69" t="s">
        <v>5</v>
      </c>
      <c r="D2393" s="70" t="s">
        <v>38</v>
      </c>
      <c r="E2393" s="71" t="s">
        <v>39</v>
      </c>
      <c r="F2393" s="70"/>
      <c r="G2393" s="70" t="s">
        <v>877</v>
      </c>
      <c r="H2393" s="71" t="s">
        <v>878</v>
      </c>
      <c r="I2393" s="71" t="s">
        <v>212</v>
      </c>
      <c r="J2393" s="249">
        <v>3600000</v>
      </c>
      <c r="K2393" s="249">
        <v>0</v>
      </c>
      <c r="L2393" s="249">
        <v>0</v>
      </c>
      <c r="M2393" s="121">
        <v>0</v>
      </c>
    </row>
    <row r="2394" spans="1:13" ht="24">
      <c r="A2394" s="1"/>
      <c r="B2394" s="1"/>
      <c r="C2394" s="69" t="s">
        <v>5</v>
      </c>
      <c r="D2394" s="70" t="s">
        <v>38</v>
      </c>
      <c r="E2394" s="71" t="s">
        <v>39</v>
      </c>
      <c r="F2394" s="70"/>
      <c r="G2394" s="70" t="s">
        <v>877</v>
      </c>
      <c r="H2394" s="71" t="s">
        <v>878</v>
      </c>
      <c r="I2394" s="71" t="s">
        <v>213</v>
      </c>
      <c r="J2394" s="249"/>
      <c r="K2394" s="249">
        <v>0</v>
      </c>
      <c r="L2394" s="249"/>
      <c r="M2394" s="121">
        <v>0</v>
      </c>
    </row>
    <row r="2395" spans="1:13" ht="24">
      <c r="A2395" s="1"/>
      <c r="B2395" s="1"/>
      <c r="C2395" s="69"/>
      <c r="D2395" s="70"/>
      <c r="E2395" s="71"/>
      <c r="F2395" s="70"/>
      <c r="G2395" s="70"/>
      <c r="H2395" s="250" t="s">
        <v>214</v>
      </c>
      <c r="I2395" s="248"/>
      <c r="J2395" s="251"/>
      <c r="K2395" s="251"/>
      <c r="L2395" s="251"/>
      <c r="M2395" s="252"/>
    </row>
    <row r="2396" spans="1:13" ht="24">
      <c r="A2396" s="1"/>
      <c r="B2396" s="1"/>
      <c r="C2396" s="69" t="s">
        <v>5</v>
      </c>
      <c r="D2396" s="70" t="s">
        <v>38</v>
      </c>
      <c r="E2396" s="71" t="s">
        <v>39</v>
      </c>
      <c r="F2396" s="70"/>
      <c r="G2396" s="70" t="s">
        <v>877</v>
      </c>
      <c r="H2396" s="71" t="s">
        <v>878</v>
      </c>
      <c r="I2396" s="248" t="s">
        <v>215</v>
      </c>
      <c r="J2396" s="249"/>
      <c r="K2396" s="249"/>
      <c r="L2396" s="249"/>
      <c r="M2396" s="121"/>
    </row>
    <row r="2397" spans="1:13" ht="24">
      <c r="A2397" s="1"/>
      <c r="B2397" s="1"/>
      <c r="C2397" s="69" t="s">
        <v>5</v>
      </c>
      <c r="D2397" s="70" t="s">
        <v>38</v>
      </c>
      <c r="E2397" s="71" t="s">
        <v>39</v>
      </c>
      <c r="F2397" s="70"/>
      <c r="G2397" s="70" t="s">
        <v>877</v>
      </c>
      <c r="H2397" s="71" t="s">
        <v>878</v>
      </c>
      <c r="I2397" s="71" t="s">
        <v>216</v>
      </c>
      <c r="J2397" s="249">
        <v>3561443</v>
      </c>
      <c r="K2397" s="249">
        <v>0</v>
      </c>
      <c r="L2397" s="249">
        <v>0</v>
      </c>
      <c r="M2397" s="121">
        <v>0</v>
      </c>
    </row>
    <row r="2398" spans="1:13" ht="24">
      <c r="A2398" s="1"/>
      <c r="B2398" s="1"/>
      <c r="C2398" s="69" t="s">
        <v>5</v>
      </c>
      <c r="D2398" s="70" t="s">
        <v>38</v>
      </c>
      <c r="E2398" s="71" t="s">
        <v>39</v>
      </c>
      <c r="F2398" s="70"/>
      <c r="G2398" s="70" t="s">
        <v>877</v>
      </c>
      <c r="H2398" s="71" t="s">
        <v>878</v>
      </c>
      <c r="I2398" s="71" t="s">
        <v>217</v>
      </c>
      <c r="J2398" s="249">
        <v>3561443</v>
      </c>
      <c r="K2398" s="249">
        <v>0</v>
      </c>
      <c r="L2398" s="249">
        <v>0</v>
      </c>
      <c r="M2398" s="121">
        <v>0</v>
      </c>
    </row>
    <row r="2399" spans="1:13" ht="24">
      <c r="A2399" s="1"/>
      <c r="B2399" s="1"/>
      <c r="C2399" s="69"/>
      <c r="D2399" s="70"/>
      <c r="E2399" s="71"/>
      <c r="F2399" s="70"/>
      <c r="G2399" s="70"/>
      <c r="H2399" s="253" t="s">
        <v>218</v>
      </c>
      <c r="I2399" s="71"/>
      <c r="J2399" s="254"/>
      <c r="K2399" s="254">
        <v>-3561443</v>
      </c>
      <c r="L2399" s="254">
        <v>0</v>
      </c>
      <c r="M2399" s="255">
        <v>0</v>
      </c>
    </row>
    <row r="2400" spans="1:13" ht="24">
      <c r="A2400" s="1"/>
      <c r="B2400" s="1"/>
      <c r="C2400" s="69" t="s">
        <v>5</v>
      </c>
      <c r="D2400" s="70" t="s">
        <v>38</v>
      </c>
      <c r="E2400" s="71" t="s">
        <v>39</v>
      </c>
      <c r="F2400" s="70"/>
      <c r="G2400" s="70" t="s">
        <v>687</v>
      </c>
      <c r="H2400" s="71" t="s">
        <v>688</v>
      </c>
      <c r="I2400" s="248" t="s">
        <v>207</v>
      </c>
      <c r="J2400" s="249"/>
      <c r="K2400" s="249">
        <v>1</v>
      </c>
      <c r="L2400" s="249">
        <v>0</v>
      </c>
      <c r="M2400" s="121"/>
    </row>
    <row r="2401" spans="1:13" ht="24">
      <c r="A2401" s="1"/>
      <c r="B2401" s="1"/>
      <c r="C2401" s="69" t="s">
        <v>5</v>
      </c>
      <c r="D2401" s="70" t="s">
        <v>38</v>
      </c>
      <c r="E2401" s="71" t="s">
        <v>39</v>
      </c>
      <c r="F2401" s="70"/>
      <c r="G2401" s="70" t="s">
        <v>687</v>
      </c>
      <c r="H2401" s="71" t="s">
        <v>688</v>
      </c>
      <c r="I2401" s="71" t="s">
        <v>208</v>
      </c>
      <c r="J2401" s="249">
        <v>0</v>
      </c>
      <c r="K2401" s="249">
        <v>15000000</v>
      </c>
      <c r="L2401" s="249">
        <v>7872610</v>
      </c>
      <c r="M2401" s="121">
        <v>0</v>
      </c>
    </row>
    <row r="2402" spans="1:13" ht="24">
      <c r="A2402" s="1"/>
      <c r="B2402" s="1"/>
      <c r="C2402" s="69" t="s">
        <v>5</v>
      </c>
      <c r="D2402" s="70" t="s">
        <v>38</v>
      </c>
      <c r="E2402" s="71" t="s">
        <v>39</v>
      </c>
      <c r="F2402" s="70"/>
      <c r="G2402" s="70" t="s">
        <v>687</v>
      </c>
      <c r="H2402" s="71" t="s">
        <v>688</v>
      </c>
      <c r="I2402" s="71" t="s">
        <v>209</v>
      </c>
      <c r="J2402" s="249">
        <v>0</v>
      </c>
      <c r="K2402" s="249">
        <v>15000000</v>
      </c>
      <c r="L2402" s="249"/>
      <c r="M2402" s="121">
        <v>0</v>
      </c>
    </row>
    <row r="2403" spans="1:13" ht="24">
      <c r="A2403" s="1"/>
      <c r="B2403" s="1"/>
      <c r="C2403" s="69"/>
      <c r="D2403" s="70"/>
      <c r="E2403" s="71"/>
      <c r="F2403" s="70"/>
      <c r="G2403" s="70"/>
      <c r="H2403" s="250" t="s">
        <v>210</v>
      </c>
      <c r="I2403" s="248"/>
      <c r="J2403" s="251"/>
      <c r="K2403" s="251">
        <v>15000000</v>
      </c>
      <c r="L2403" s="251"/>
      <c r="M2403" s="252"/>
    </row>
    <row r="2404" spans="1:13" ht="24">
      <c r="A2404" s="1"/>
      <c r="B2404" s="1"/>
      <c r="C2404" s="69" t="s">
        <v>5</v>
      </c>
      <c r="D2404" s="70" t="s">
        <v>38</v>
      </c>
      <c r="E2404" s="71" t="s">
        <v>39</v>
      </c>
      <c r="F2404" s="70"/>
      <c r="G2404" s="70" t="s">
        <v>687</v>
      </c>
      <c r="H2404" s="71" t="s">
        <v>688</v>
      </c>
      <c r="I2404" s="248" t="s">
        <v>211</v>
      </c>
      <c r="J2404" s="249"/>
      <c r="K2404" s="249">
        <v>1</v>
      </c>
      <c r="L2404" s="249">
        <v>1</v>
      </c>
      <c r="M2404" s="121"/>
    </row>
    <row r="2405" spans="1:13" ht="24">
      <c r="A2405" s="1"/>
      <c r="B2405" s="1"/>
      <c r="C2405" s="69" t="s">
        <v>5</v>
      </c>
      <c r="D2405" s="70" t="s">
        <v>38</v>
      </c>
      <c r="E2405" s="71" t="s">
        <v>39</v>
      </c>
      <c r="F2405" s="70"/>
      <c r="G2405" s="70" t="s">
        <v>687</v>
      </c>
      <c r="H2405" s="71" t="s">
        <v>688</v>
      </c>
      <c r="I2405" s="71" t="s">
        <v>212</v>
      </c>
      <c r="J2405" s="249">
        <v>0</v>
      </c>
      <c r="K2405" s="249">
        <v>5000000</v>
      </c>
      <c r="L2405" s="249">
        <v>7872610</v>
      </c>
      <c r="M2405" s="121">
        <v>0</v>
      </c>
    </row>
    <row r="2406" spans="1:13" ht="24">
      <c r="A2406" s="1"/>
      <c r="B2406" s="1"/>
      <c r="C2406" s="69" t="s">
        <v>5</v>
      </c>
      <c r="D2406" s="70" t="s">
        <v>38</v>
      </c>
      <c r="E2406" s="71" t="s">
        <v>39</v>
      </c>
      <c r="F2406" s="70"/>
      <c r="G2406" s="70" t="s">
        <v>687</v>
      </c>
      <c r="H2406" s="71" t="s">
        <v>688</v>
      </c>
      <c r="I2406" s="71" t="s">
        <v>213</v>
      </c>
      <c r="J2406" s="249">
        <v>0</v>
      </c>
      <c r="K2406" s="249">
        <v>5000000</v>
      </c>
      <c r="L2406" s="249">
        <v>7872610</v>
      </c>
      <c r="M2406" s="121">
        <v>0</v>
      </c>
    </row>
    <row r="2407" spans="1:13" ht="24">
      <c r="A2407" s="1"/>
      <c r="B2407" s="1"/>
      <c r="C2407" s="69"/>
      <c r="D2407" s="70"/>
      <c r="E2407" s="71"/>
      <c r="F2407" s="70"/>
      <c r="G2407" s="70"/>
      <c r="H2407" s="250" t="s">
        <v>214</v>
      </c>
      <c r="I2407" s="248"/>
      <c r="J2407" s="251"/>
      <c r="K2407" s="251">
        <v>5000000</v>
      </c>
      <c r="L2407" s="251">
        <v>2872610</v>
      </c>
      <c r="M2407" s="252">
        <v>-7872610</v>
      </c>
    </row>
    <row r="2408" spans="1:13" ht="24">
      <c r="A2408" s="1"/>
      <c r="B2408" s="1"/>
      <c r="C2408" s="69" t="s">
        <v>5</v>
      </c>
      <c r="D2408" s="70" t="s">
        <v>38</v>
      </c>
      <c r="E2408" s="71" t="s">
        <v>39</v>
      </c>
      <c r="F2408" s="70"/>
      <c r="G2408" s="70" t="s">
        <v>687</v>
      </c>
      <c r="H2408" s="71" t="s">
        <v>688</v>
      </c>
      <c r="I2408" s="248" t="s">
        <v>215</v>
      </c>
      <c r="J2408" s="249"/>
      <c r="K2408" s="249">
        <v>1</v>
      </c>
      <c r="L2408" s="249">
        <v>1</v>
      </c>
      <c r="M2408" s="121"/>
    </row>
    <row r="2409" spans="1:13" ht="24">
      <c r="A2409" s="1"/>
      <c r="B2409" s="1"/>
      <c r="C2409" s="69" t="s">
        <v>5</v>
      </c>
      <c r="D2409" s="70" t="s">
        <v>38</v>
      </c>
      <c r="E2409" s="71" t="s">
        <v>39</v>
      </c>
      <c r="F2409" s="70"/>
      <c r="G2409" s="70" t="s">
        <v>687</v>
      </c>
      <c r="H2409" s="71" t="s">
        <v>688</v>
      </c>
      <c r="I2409" s="71" t="s">
        <v>216</v>
      </c>
      <c r="J2409" s="249">
        <v>0</v>
      </c>
      <c r="K2409" s="249">
        <v>4999999</v>
      </c>
      <c r="L2409" s="249">
        <v>7872610</v>
      </c>
      <c r="M2409" s="121">
        <v>0</v>
      </c>
    </row>
    <row r="2410" spans="1:13" ht="24">
      <c r="A2410" s="1"/>
      <c r="B2410" s="1"/>
      <c r="C2410" s="69" t="s">
        <v>5</v>
      </c>
      <c r="D2410" s="70" t="s">
        <v>38</v>
      </c>
      <c r="E2410" s="71" t="s">
        <v>39</v>
      </c>
      <c r="F2410" s="70"/>
      <c r="G2410" s="70" t="s">
        <v>687</v>
      </c>
      <c r="H2410" s="71" t="s">
        <v>688</v>
      </c>
      <c r="I2410" s="71" t="s">
        <v>217</v>
      </c>
      <c r="J2410" s="249">
        <v>0</v>
      </c>
      <c r="K2410" s="249">
        <v>4999999</v>
      </c>
      <c r="L2410" s="249">
        <v>7872610</v>
      </c>
      <c r="M2410" s="121">
        <v>0</v>
      </c>
    </row>
    <row r="2411" spans="1:13" ht="24">
      <c r="A2411" s="1"/>
      <c r="B2411" s="1"/>
      <c r="C2411" s="69"/>
      <c r="D2411" s="70"/>
      <c r="E2411" s="71"/>
      <c r="F2411" s="70"/>
      <c r="G2411" s="70"/>
      <c r="H2411" s="253" t="s">
        <v>218</v>
      </c>
      <c r="I2411" s="71"/>
      <c r="J2411" s="254"/>
      <c r="K2411" s="254">
        <v>4999999</v>
      </c>
      <c r="L2411" s="254">
        <v>2872611</v>
      </c>
      <c r="M2411" s="255">
        <v>-7872610</v>
      </c>
    </row>
    <row r="2412" spans="1:13" ht="24">
      <c r="A2412" s="1"/>
      <c r="B2412" s="1"/>
      <c r="C2412" s="69" t="s">
        <v>5</v>
      </c>
      <c r="D2412" s="70" t="s">
        <v>38</v>
      </c>
      <c r="E2412" s="71" t="s">
        <v>39</v>
      </c>
      <c r="F2412" s="70"/>
      <c r="G2412" s="70" t="s">
        <v>689</v>
      </c>
      <c r="H2412" s="71" t="s">
        <v>690</v>
      </c>
      <c r="I2412" s="248" t="s">
        <v>207</v>
      </c>
      <c r="J2412" s="249"/>
      <c r="K2412" s="249">
        <v>1</v>
      </c>
      <c r="L2412" s="249">
        <v>0</v>
      </c>
      <c r="M2412" s="121"/>
    </row>
    <row r="2413" spans="1:13" ht="24">
      <c r="A2413" s="1"/>
      <c r="B2413" s="1"/>
      <c r="C2413" s="69" t="s">
        <v>5</v>
      </c>
      <c r="D2413" s="70" t="s">
        <v>38</v>
      </c>
      <c r="E2413" s="71" t="s">
        <v>39</v>
      </c>
      <c r="F2413" s="70"/>
      <c r="G2413" s="70" t="s">
        <v>689</v>
      </c>
      <c r="H2413" s="71" t="s">
        <v>690</v>
      </c>
      <c r="I2413" s="71" t="s">
        <v>208</v>
      </c>
      <c r="J2413" s="249">
        <v>0</v>
      </c>
      <c r="K2413" s="249">
        <v>15000000</v>
      </c>
      <c r="L2413" s="249">
        <v>8707386</v>
      </c>
      <c r="M2413" s="121">
        <v>0</v>
      </c>
    </row>
    <row r="2414" spans="1:13" ht="24">
      <c r="A2414" s="1"/>
      <c r="B2414" s="1"/>
      <c r="C2414" s="69" t="s">
        <v>5</v>
      </c>
      <c r="D2414" s="70" t="s">
        <v>38</v>
      </c>
      <c r="E2414" s="71" t="s">
        <v>39</v>
      </c>
      <c r="F2414" s="70"/>
      <c r="G2414" s="70" t="s">
        <v>689</v>
      </c>
      <c r="H2414" s="71" t="s">
        <v>690</v>
      </c>
      <c r="I2414" s="71" t="s">
        <v>209</v>
      </c>
      <c r="J2414" s="249">
        <v>0</v>
      </c>
      <c r="K2414" s="249">
        <v>15000000</v>
      </c>
      <c r="L2414" s="249"/>
      <c r="M2414" s="121">
        <v>0</v>
      </c>
    </row>
    <row r="2415" spans="1:13" ht="24">
      <c r="A2415" s="1"/>
      <c r="B2415" s="1"/>
      <c r="C2415" s="69"/>
      <c r="D2415" s="70"/>
      <c r="E2415" s="71"/>
      <c r="F2415" s="70"/>
      <c r="G2415" s="70"/>
      <c r="H2415" s="250" t="s">
        <v>210</v>
      </c>
      <c r="I2415" s="248"/>
      <c r="J2415" s="251"/>
      <c r="K2415" s="251">
        <v>15000000</v>
      </c>
      <c r="L2415" s="251"/>
      <c r="M2415" s="252"/>
    </row>
    <row r="2416" spans="1:13" ht="24">
      <c r="A2416" s="1"/>
      <c r="B2416" s="1"/>
      <c r="C2416" s="69" t="s">
        <v>5</v>
      </c>
      <c r="D2416" s="70" t="s">
        <v>38</v>
      </c>
      <c r="E2416" s="71" t="s">
        <v>39</v>
      </c>
      <c r="F2416" s="70"/>
      <c r="G2416" s="70" t="s">
        <v>689</v>
      </c>
      <c r="H2416" s="71" t="s">
        <v>690</v>
      </c>
      <c r="I2416" s="248" t="s">
        <v>211</v>
      </c>
      <c r="J2416" s="249"/>
      <c r="K2416" s="249">
        <v>1</v>
      </c>
      <c r="L2416" s="249">
        <v>1</v>
      </c>
      <c r="M2416" s="121"/>
    </row>
    <row r="2417" spans="1:13" ht="24">
      <c r="A2417" s="1"/>
      <c r="B2417" s="1"/>
      <c r="C2417" s="69" t="s">
        <v>5</v>
      </c>
      <c r="D2417" s="70" t="s">
        <v>38</v>
      </c>
      <c r="E2417" s="71" t="s">
        <v>39</v>
      </c>
      <c r="F2417" s="70"/>
      <c r="G2417" s="70" t="s">
        <v>689</v>
      </c>
      <c r="H2417" s="71" t="s">
        <v>690</v>
      </c>
      <c r="I2417" s="71" t="s">
        <v>212</v>
      </c>
      <c r="J2417" s="249">
        <v>0</v>
      </c>
      <c r="K2417" s="249">
        <v>5000000</v>
      </c>
      <c r="L2417" s="249">
        <v>8707386</v>
      </c>
      <c r="M2417" s="121">
        <v>0</v>
      </c>
    </row>
    <row r="2418" spans="1:13" ht="24">
      <c r="A2418" s="1"/>
      <c r="B2418" s="1"/>
      <c r="C2418" s="69" t="s">
        <v>5</v>
      </c>
      <c r="D2418" s="70" t="s">
        <v>38</v>
      </c>
      <c r="E2418" s="71" t="s">
        <v>39</v>
      </c>
      <c r="F2418" s="70"/>
      <c r="G2418" s="70" t="s">
        <v>689</v>
      </c>
      <c r="H2418" s="71" t="s">
        <v>690</v>
      </c>
      <c r="I2418" s="71" t="s">
        <v>213</v>
      </c>
      <c r="J2418" s="249">
        <v>0</v>
      </c>
      <c r="K2418" s="249">
        <v>5000000</v>
      </c>
      <c r="L2418" s="249">
        <v>8707386</v>
      </c>
      <c r="M2418" s="121">
        <v>0</v>
      </c>
    </row>
    <row r="2419" spans="1:13" ht="24">
      <c r="A2419" s="1"/>
      <c r="B2419" s="1"/>
      <c r="C2419" s="69"/>
      <c r="D2419" s="70"/>
      <c r="E2419" s="71"/>
      <c r="F2419" s="70"/>
      <c r="G2419" s="70"/>
      <c r="H2419" s="250" t="s">
        <v>214</v>
      </c>
      <c r="I2419" s="248"/>
      <c r="J2419" s="251"/>
      <c r="K2419" s="251">
        <v>5000000</v>
      </c>
      <c r="L2419" s="251">
        <v>3707386</v>
      </c>
      <c r="M2419" s="252">
        <v>-8707386</v>
      </c>
    </row>
    <row r="2420" spans="1:13" ht="24">
      <c r="A2420" s="1"/>
      <c r="B2420" s="1"/>
      <c r="C2420" s="69" t="s">
        <v>5</v>
      </c>
      <c r="D2420" s="70" t="s">
        <v>38</v>
      </c>
      <c r="E2420" s="71" t="s">
        <v>39</v>
      </c>
      <c r="F2420" s="70"/>
      <c r="G2420" s="70" t="s">
        <v>689</v>
      </c>
      <c r="H2420" s="71" t="s">
        <v>690</v>
      </c>
      <c r="I2420" s="248" t="s">
        <v>215</v>
      </c>
      <c r="J2420" s="249"/>
      <c r="K2420" s="249">
        <v>1</v>
      </c>
      <c r="L2420" s="249">
        <v>1</v>
      </c>
      <c r="M2420" s="121"/>
    </row>
    <row r="2421" spans="1:13" ht="24">
      <c r="A2421" s="1"/>
      <c r="B2421" s="1"/>
      <c r="C2421" s="69" t="s">
        <v>5</v>
      </c>
      <c r="D2421" s="70" t="s">
        <v>38</v>
      </c>
      <c r="E2421" s="71" t="s">
        <v>39</v>
      </c>
      <c r="F2421" s="70"/>
      <c r="G2421" s="70" t="s">
        <v>689</v>
      </c>
      <c r="H2421" s="71" t="s">
        <v>690</v>
      </c>
      <c r="I2421" s="71" t="s">
        <v>216</v>
      </c>
      <c r="J2421" s="249">
        <v>0</v>
      </c>
      <c r="K2421" s="249">
        <v>5000000</v>
      </c>
      <c r="L2421" s="249">
        <v>8707386</v>
      </c>
      <c r="M2421" s="121">
        <v>0</v>
      </c>
    </row>
    <row r="2422" spans="1:13" ht="24">
      <c r="A2422" s="1"/>
      <c r="B2422" s="1"/>
      <c r="C2422" s="69" t="s">
        <v>5</v>
      </c>
      <c r="D2422" s="70" t="s">
        <v>38</v>
      </c>
      <c r="E2422" s="71" t="s">
        <v>39</v>
      </c>
      <c r="F2422" s="70"/>
      <c r="G2422" s="70" t="s">
        <v>689</v>
      </c>
      <c r="H2422" s="71" t="s">
        <v>690</v>
      </c>
      <c r="I2422" s="71" t="s">
        <v>217</v>
      </c>
      <c r="J2422" s="249">
        <v>0</v>
      </c>
      <c r="K2422" s="249">
        <v>5000000</v>
      </c>
      <c r="L2422" s="249">
        <v>8707386</v>
      </c>
      <c r="M2422" s="121">
        <v>0</v>
      </c>
    </row>
    <row r="2423" spans="1:13" ht="24">
      <c r="A2423" s="1"/>
      <c r="B2423" s="1"/>
      <c r="C2423" s="69"/>
      <c r="D2423" s="70"/>
      <c r="E2423" s="71"/>
      <c r="F2423" s="70"/>
      <c r="G2423" s="70"/>
      <c r="H2423" s="253" t="s">
        <v>218</v>
      </c>
      <c r="I2423" s="71"/>
      <c r="J2423" s="254"/>
      <c r="K2423" s="254">
        <v>5000000</v>
      </c>
      <c r="L2423" s="254">
        <v>3707386</v>
      </c>
      <c r="M2423" s="255">
        <v>-8707386</v>
      </c>
    </row>
    <row r="2424" spans="1:13" ht="36">
      <c r="A2424" s="1"/>
      <c r="B2424" s="1"/>
      <c r="C2424" s="69" t="s">
        <v>5</v>
      </c>
      <c r="D2424" s="70" t="s">
        <v>38</v>
      </c>
      <c r="E2424" s="71" t="s">
        <v>39</v>
      </c>
      <c r="F2424" s="70"/>
      <c r="G2424" s="70" t="s">
        <v>879</v>
      </c>
      <c r="H2424" s="71" t="s">
        <v>880</v>
      </c>
      <c r="I2424" s="248" t="s">
        <v>207</v>
      </c>
      <c r="J2424" s="249"/>
      <c r="K2424" s="249">
        <v>1</v>
      </c>
      <c r="L2424" s="249">
        <v>0</v>
      </c>
      <c r="M2424" s="121"/>
    </row>
    <row r="2425" spans="1:13" ht="36">
      <c r="A2425" s="1"/>
      <c r="B2425" s="1"/>
      <c r="C2425" s="69" t="s">
        <v>5</v>
      </c>
      <c r="D2425" s="70" t="s">
        <v>38</v>
      </c>
      <c r="E2425" s="71" t="s">
        <v>39</v>
      </c>
      <c r="F2425" s="70"/>
      <c r="G2425" s="70" t="s">
        <v>879</v>
      </c>
      <c r="H2425" s="71" t="s">
        <v>880</v>
      </c>
      <c r="I2425" s="71" t="s">
        <v>208</v>
      </c>
      <c r="J2425" s="249">
        <v>0</v>
      </c>
      <c r="K2425" s="249">
        <v>10000000</v>
      </c>
      <c r="L2425" s="249">
        <v>0</v>
      </c>
      <c r="M2425" s="121">
        <v>0</v>
      </c>
    </row>
    <row r="2426" spans="1:13" ht="36">
      <c r="A2426" s="1"/>
      <c r="B2426" s="1"/>
      <c r="C2426" s="69" t="s">
        <v>5</v>
      </c>
      <c r="D2426" s="70" t="s">
        <v>38</v>
      </c>
      <c r="E2426" s="71" t="s">
        <v>39</v>
      </c>
      <c r="F2426" s="70"/>
      <c r="G2426" s="70" t="s">
        <v>879</v>
      </c>
      <c r="H2426" s="71" t="s">
        <v>880</v>
      </c>
      <c r="I2426" s="71" t="s">
        <v>209</v>
      </c>
      <c r="J2426" s="249">
        <v>0</v>
      </c>
      <c r="K2426" s="249">
        <v>10000000</v>
      </c>
      <c r="L2426" s="249"/>
      <c r="M2426" s="121">
        <v>0</v>
      </c>
    </row>
    <row r="2427" spans="1:13" ht="24">
      <c r="A2427" s="1"/>
      <c r="B2427" s="1"/>
      <c r="C2427" s="69"/>
      <c r="D2427" s="70"/>
      <c r="E2427" s="71"/>
      <c r="F2427" s="70"/>
      <c r="G2427" s="70"/>
      <c r="H2427" s="250" t="s">
        <v>210</v>
      </c>
      <c r="I2427" s="248"/>
      <c r="J2427" s="251"/>
      <c r="K2427" s="251">
        <v>10000000</v>
      </c>
      <c r="L2427" s="251"/>
      <c r="M2427" s="252"/>
    </row>
    <row r="2428" spans="1:13" ht="36">
      <c r="A2428" s="1"/>
      <c r="B2428" s="1"/>
      <c r="C2428" s="69" t="s">
        <v>5</v>
      </c>
      <c r="D2428" s="70" t="s">
        <v>38</v>
      </c>
      <c r="E2428" s="71" t="s">
        <v>39</v>
      </c>
      <c r="F2428" s="70"/>
      <c r="G2428" s="70" t="s">
        <v>879</v>
      </c>
      <c r="H2428" s="71" t="s">
        <v>880</v>
      </c>
      <c r="I2428" s="248" t="s">
        <v>211</v>
      </c>
      <c r="J2428" s="249"/>
      <c r="K2428" s="249">
        <v>1</v>
      </c>
      <c r="L2428" s="249">
        <v>0</v>
      </c>
      <c r="M2428" s="121"/>
    </row>
    <row r="2429" spans="1:13" ht="36">
      <c r="A2429" s="1"/>
      <c r="B2429" s="1"/>
      <c r="C2429" s="69" t="s">
        <v>5</v>
      </c>
      <c r="D2429" s="70" t="s">
        <v>38</v>
      </c>
      <c r="E2429" s="71" t="s">
        <v>39</v>
      </c>
      <c r="F2429" s="70"/>
      <c r="G2429" s="70" t="s">
        <v>879</v>
      </c>
      <c r="H2429" s="71" t="s">
        <v>880</v>
      </c>
      <c r="I2429" s="71" t="s">
        <v>212</v>
      </c>
      <c r="J2429" s="249">
        <v>0</v>
      </c>
      <c r="K2429" s="249">
        <v>19290000</v>
      </c>
      <c r="L2429" s="249">
        <v>0</v>
      </c>
      <c r="M2429" s="121">
        <v>0</v>
      </c>
    </row>
    <row r="2430" spans="1:13" ht="36">
      <c r="A2430" s="1"/>
      <c r="B2430" s="1"/>
      <c r="C2430" s="69" t="s">
        <v>5</v>
      </c>
      <c r="D2430" s="70" t="s">
        <v>38</v>
      </c>
      <c r="E2430" s="71" t="s">
        <v>39</v>
      </c>
      <c r="F2430" s="70"/>
      <c r="G2430" s="70" t="s">
        <v>879</v>
      </c>
      <c r="H2430" s="71" t="s">
        <v>880</v>
      </c>
      <c r="I2430" s="71" t="s">
        <v>213</v>
      </c>
      <c r="J2430" s="249">
        <v>0</v>
      </c>
      <c r="K2430" s="249">
        <v>19290000</v>
      </c>
      <c r="L2430" s="249"/>
      <c r="M2430" s="121">
        <v>0</v>
      </c>
    </row>
    <row r="2431" spans="1:13" ht="24">
      <c r="A2431" s="1"/>
      <c r="B2431" s="1"/>
      <c r="C2431" s="69"/>
      <c r="D2431" s="70"/>
      <c r="E2431" s="71"/>
      <c r="F2431" s="70"/>
      <c r="G2431" s="70"/>
      <c r="H2431" s="250" t="s">
        <v>214</v>
      </c>
      <c r="I2431" s="248"/>
      <c r="J2431" s="251"/>
      <c r="K2431" s="251">
        <v>19290000</v>
      </c>
      <c r="L2431" s="251"/>
      <c r="M2431" s="252"/>
    </row>
    <row r="2432" spans="1:13" ht="36">
      <c r="A2432" s="1"/>
      <c r="B2432" s="1"/>
      <c r="C2432" s="69" t="s">
        <v>5</v>
      </c>
      <c r="D2432" s="70" t="s">
        <v>38</v>
      </c>
      <c r="E2432" s="71" t="s">
        <v>39</v>
      </c>
      <c r="F2432" s="70"/>
      <c r="G2432" s="70" t="s">
        <v>879</v>
      </c>
      <c r="H2432" s="71" t="s">
        <v>880</v>
      </c>
      <c r="I2432" s="248" t="s">
        <v>215</v>
      </c>
      <c r="J2432" s="249"/>
      <c r="K2432" s="249">
        <v>1</v>
      </c>
      <c r="L2432" s="249"/>
      <c r="M2432" s="121"/>
    </row>
    <row r="2433" spans="1:13" ht="36">
      <c r="A2433" s="1"/>
      <c r="B2433" s="1"/>
      <c r="C2433" s="69" t="s">
        <v>5</v>
      </c>
      <c r="D2433" s="70" t="s">
        <v>38</v>
      </c>
      <c r="E2433" s="71" t="s">
        <v>39</v>
      </c>
      <c r="F2433" s="70"/>
      <c r="G2433" s="70" t="s">
        <v>879</v>
      </c>
      <c r="H2433" s="71" t="s">
        <v>880</v>
      </c>
      <c r="I2433" s="71" t="s">
        <v>216</v>
      </c>
      <c r="J2433" s="249">
        <v>0</v>
      </c>
      <c r="K2433" s="249">
        <v>19248644</v>
      </c>
      <c r="L2433" s="249">
        <v>0</v>
      </c>
      <c r="M2433" s="121">
        <v>0</v>
      </c>
    </row>
    <row r="2434" spans="1:13" ht="36">
      <c r="A2434" s="1"/>
      <c r="B2434" s="1"/>
      <c r="C2434" s="69" t="s">
        <v>5</v>
      </c>
      <c r="D2434" s="70" t="s">
        <v>38</v>
      </c>
      <c r="E2434" s="71" t="s">
        <v>39</v>
      </c>
      <c r="F2434" s="70"/>
      <c r="G2434" s="70" t="s">
        <v>879</v>
      </c>
      <c r="H2434" s="71" t="s">
        <v>880</v>
      </c>
      <c r="I2434" s="71" t="s">
        <v>217</v>
      </c>
      <c r="J2434" s="249">
        <v>0</v>
      </c>
      <c r="K2434" s="249">
        <v>19248644</v>
      </c>
      <c r="L2434" s="249">
        <v>0</v>
      </c>
      <c r="M2434" s="121">
        <v>0</v>
      </c>
    </row>
    <row r="2435" spans="1:13" ht="24">
      <c r="A2435" s="1"/>
      <c r="B2435" s="1"/>
      <c r="C2435" s="69"/>
      <c r="D2435" s="70"/>
      <c r="E2435" s="71"/>
      <c r="F2435" s="70"/>
      <c r="G2435" s="70"/>
      <c r="H2435" s="253" t="s">
        <v>218</v>
      </c>
      <c r="I2435" s="71"/>
      <c r="J2435" s="254"/>
      <c r="K2435" s="254">
        <v>19248644</v>
      </c>
      <c r="L2435" s="254">
        <v>-19248644</v>
      </c>
      <c r="M2435" s="255">
        <v>0</v>
      </c>
    </row>
    <row r="2436" spans="1:13" ht="24">
      <c r="A2436" s="1"/>
      <c r="B2436" s="1"/>
      <c r="C2436" s="69" t="s">
        <v>5</v>
      </c>
      <c r="D2436" s="70" t="s">
        <v>38</v>
      </c>
      <c r="E2436" s="71" t="s">
        <v>39</v>
      </c>
      <c r="F2436" s="70"/>
      <c r="G2436" s="70" t="s">
        <v>691</v>
      </c>
      <c r="H2436" s="71" t="s">
        <v>881</v>
      </c>
      <c r="I2436" s="248" t="s">
        <v>207</v>
      </c>
      <c r="J2436" s="249"/>
      <c r="K2436" s="249">
        <v>1</v>
      </c>
      <c r="L2436" s="249">
        <v>1</v>
      </c>
      <c r="M2436" s="121"/>
    </row>
    <row r="2437" spans="1:13" ht="24">
      <c r="A2437" s="1"/>
      <c r="B2437" s="1"/>
      <c r="C2437" s="69" t="s">
        <v>5</v>
      </c>
      <c r="D2437" s="70" t="s">
        <v>38</v>
      </c>
      <c r="E2437" s="71" t="s">
        <v>39</v>
      </c>
      <c r="F2437" s="70"/>
      <c r="G2437" s="70" t="s">
        <v>691</v>
      </c>
      <c r="H2437" s="71" t="s">
        <v>881</v>
      </c>
      <c r="I2437" s="71" t="s">
        <v>208</v>
      </c>
      <c r="J2437" s="249">
        <v>0</v>
      </c>
      <c r="K2437" s="249">
        <v>20000000</v>
      </c>
      <c r="L2437" s="249">
        <v>9087431</v>
      </c>
      <c r="M2437" s="121">
        <v>0</v>
      </c>
    </row>
    <row r="2438" spans="1:13" ht="24">
      <c r="A2438" s="1"/>
      <c r="B2438" s="1"/>
      <c r="C2438" s="69" t="s">
        <v>5</v>
      </c>
      <c r="D2438" s="70" t="s">
        <v>38</v>
      </c>
      <c r="E2438" s="71" t="s">
        <v>39</v>
      </c>
      <c r="F2438" s="70"/>
      <c r="G2438" s="70" t="s">
        <v>691</v>
      </c>
      <c r="H2438" s="71" t="s">
        <v>881</v>
      </c>
      <c r="I2438" s="71" t="s">
        <v>209</v>
      </c>
      <c r="J2438" s="249">
        <v>0</v>
      </c>
      <c r="K2438" s="249">
        <v>20000000</v>
      </c>
      <c r="L2438" s="249">
        <v>9087431</v>
      </c>
      <c r="M2438" s="121">
        <v>0</v>
      </c>
    </row>
    <row r="2439" spans="1:13" ht="24">
      <c r="A2439" s="1"/>
      <c r="B2439" s="1"/>
      <c r="C2439" s="69"/>
      <c r="D2439" s="70"/>
      <c r="E2439" s="71"/>
      <c r="F2439" s="70"/>
      <c r="G2439" s="70"/>
      <c r="H2439" s="250" t="s">
        <v>210</v>
      </c>
      <c r="I2439" s="248"/>
      <c r="J2439" s="251"/>
      <c r="K2439" s="251">
        <v>20000000</v>
      </c>
      <c r="L2439" s="251">
        <v>-10912569</v>
      </c>
      <c r="M2439" s="252">
        <v>-9087431</v>
      </c>
    </row>
    <row r="2440" spans="1:13" ht="24">
      <c r="A2440" s="1"/>
      <c r="B2440" s="1"/>
      <c r="C2440" s="69" t="s">
        <v>5</v>
      </c>
      <c r="D2440" s="70" t="s">
        <v>38</v>
      </c>
      <c r="E2440" s="71" t="s">
        <v>39</v>
      </c>
      <c r="F2440" s="70"/>
      <c r="G2440" s="70" t="s">
        <v>691</v>
      </c>
      <c r="H2440" s="71" t="s">
        <v>881</v>
      </c>
      <c r="I2440" s="248" t="s">
        <v>211</v>
      </c>
      <c r="J2440" s="249"/>
      <c r="K2440" s="249">
        <v>1</v>
      </c>
      <c r="L2440" s="249">
        <v>1</v>
      </c>
      <c r="M2440" s="121"/>
    </row>
    <row r="2441" spans="1:13" ht="24">
      <c r="A2441" s="1"/>
      <c r="B2441" s="1"/>
      <c r="C2441" s="69" t="s">
        <v>5</v>
      </c>
      <c r="D2441" s="70" t="s">
        <v>38</v>
      </c>
      <c r="E2441" s="71" t="s">
        <v>39</v>
      </c>
      <c r="F2441" s="70"/>
      <c r="G2441" s="70" t="s">
        <v>691</v>
      </c>
      <c r="H2441" s="71" t="s">
        <v>881</v>
      </c>
      <c r="I2441" s="71" t="s">
        <v>212</v>
      </c>
      <c r="J2441" s="249">
        <v>0</v>
      </c>
      <c r="K2441" s="249">
        <v>11905000</v>
      </c>
      <c r="L2441" s="249">
        <v>21030056</v>
      </c>
      <c r="M2441" s="121">
        <v>0</v>
      </c>
    </row>
    <row r="2442" spans="1:13" ht="24">
      <c r="A2442" s="1"/>
      <c r="B2442" s="1"/>
      <c r="C2442" s="69" t="s">
        <v>5</v>
      </c>
      <c r="D2442" s="70" t="s">
        <v>38</v>
      </c>
      <c r="E2442" s="71" t="s">
        <v>39</v>
      </c>
      <c r="F2442" s="70"/>
      <c r="G2442" s="70" t="s">
        <v>691</v>
      </c>
      <c r="H2442" s="71" t="s">
        <v>881</v>
      </c>
      <c r="I2442" s="71" t="s">
        <v>213</v>
      </c>
      <c r="J2442" s="249">
        <v>0</v>
      </c>
      <c r="K2442" s="249">
        <v>11905000</v>
      </c>
      <c r="L2442" s="249">
        <v>21030056</v>
      </c>
      <c r="M2442" s="121">
        <v>0</v>
      </c>
    </row>
    <row r="2443" spans="1:13" ht="24">
      <c r="A2443" s="1"/>
      <c r="B2443" s="1"/>
      <c r="C2443" s="69"/>
      <c r="D2443" s="70"/>
      <c r="E2443" s="71"/>
      <c r="F2443" s="70"/>
      <c r="G2443" s="70"/>
      <c r="H2443" s="250" t="s">
        <v>214</v>
      </c>
      <c r="I2443" s="248"/>
      <c r="J2443" s="251"/>
      <c r="K2443" s="251">
        <v>11905000</v>
      </c>
      <c r="L2443" s="251">
        <v>9125056</v>
      </c>
      <c r="M2443" s="252">
        <v>-21030056</v>
      </c>
    </row>
    <row r="2444" spans="1:13" ht="24">
      <c r="A2444" s="1"/>
      <c r="B2444" s="1"/>
      <c r="C2444" s="69" t="s">
        <v>5</v>
      </c>
      <c r="D2444" s="70" t="s">
        <v>38</v>
      </c>
      <c r="E2444" s="71" t="s">
        <v>39</v>
      </c>
      <c r="F2444" s="70"/>
      <c r="G2444" s="70" t="s">
        <v>691</v>
      </c>
      <c r="H2444" s="71" t="s">
        <v>881</v>
      </c>
      <c r="I2444" s="248" t="s">
        <v>215</v>
      </c>
      <c r="J2444" s="249"/>
      <c r="K2444" s="249">
        <v>1</v>
      </c>
      <c r="L2444" s="249">
        <v>1</v>
      </c>
      <c r="M2444" s="121"/>
    </row>
    <row r="2445" spans="1:13" ht="24">
      <c r="A2445" s="1"/>
      <c r="B2445" s="1"/>
      <c r="C2445" s="69" t="s">
        <v>5</v>
      </c>
      <c r="D2445" s="70" t="s">
        <v>38</v>
      </c>
      <c r="E2445" s="71" t="s">
        <v>39</v>
      </c>
      <c r="F2445" s="70"/>
      <c r="G2445" s="70" t="s">
        <v>691</v>
      </c>
      <c r="H2445" s="71" t="s">
        <v>881</v>
      </c>
      <c r="I2445" s="71" t="s">
        <v>216</v>
      </c>
      <c r="J2445" s="249">
        <v>0</v>
      </c>
      <c r="K2445" s="249">
        <v>11897224</v>
      </c>
      <c r="L2445" s="249">
        <v>21026889</v>
      </c>
      <c r="M2445" s="121">
        <v>0</v>
      </c>
    </row>
    <row r="2446" spans="1:13" ht="24">
      <c r="A2446" s="1"/>
      <c r="B2446" s="1"/>
      <c r="C2446" s="69" t="s">
        <v>5</v>
      </c>
      <c r="D2446" s="70" t="s">
        <v>38</v>
      </c>
      <c r="E2446" s="71" t="s">
        <v>39</v>
      </c>
      <c r="F2446" s="70"/>
      <c r="G2446" s="70" t="s">
        <v>691</v>
      </c>
      <c r="H2446" s="71" t="s">
        <v>881</v>
      </c>
      <c r="I2446" s="71" t="s">
        <v>217</v>
      </c>
      <c r="J2446" s="249">
        <v>0</v>
      </c>
      <c r="K2446" s="249">
        <v>11897224</v>
      </c>
      <c r="L2446" s="249">
        <v>21026889</v>
      </c>
      <c r="M2446" s="121">
        <v>0</v>
      </c>
    </row>
    <row r="2447" spans="1:13" ht="24">
      <c r="A2447" s="1"/>
      <c r="B2447" s="1"/>
      <c r="C2447" s="69"/>
      <c r="D2447" s="70"/>
      <c r="E2447" s="71"/>
      <c r="F2447" s="70"/>
      <c r="G2447" s="70"/>
      <c r="H2447" s="253" t="s">
        <v>218</v>
      </c>
      <c r="I2447" s="71"/>
      <c r="J2447" s="254"/>
      <c r="K2447" s="254">
        <v>11897224</v>
      </c>
      <c r="L2447" s="254">
        <v>9129665</v>
      </c>
      <c r="M2447" s="255">
        <v>-21026889</v>
      </c>
    </row>
    <row r="2448" spans="1:13">
      <c r="A2448" s="1"/>
      <c r="B2448" s="1"/>
      <c r="C2448" s="69" t="s">
        <v>5</v>
      </c>
      <c r="D2448" s="70" t="s">
        <v>38</v>
      </c>
      <c r="E2448" s="71" t="s">
        <v>39</v>
      </c>
      <c r="F2448" s="70"/>
      <c r="G2448" s="70" t="s">
        <v>882</v>
      </c>
      <c r="H2448" s="71" t="s">
        <v>883</v>
      </c>
      <c r="I2448" s="248" t="s">
        <v>207</v>
      </c>
      <c r="J2448" s="249"/>
      <c r="K2448" s="249">
        <v>1</v>
      </c>
      <c r="L2448" s="249">
        <v>0</v>
      </c>
      <c r="M2448" s="121"/>
    </row>
    <row r="2449" spans="1:13">
      <c r="A2449" s="1"/>
      <c r="B2449" s="1"/>
      <c r="C2449" s="69" t="s">
        <v>5</v>
      </c>
      <c r="D2449" s="70" t="s">
        <v>38</v>
      </c>
      <c r="E2449" s="71" t="s">
        <v>39</v>
      </c>
      <c r="F2449" s="70"/>
      <c r="G2449" s="70" t="s">
        <v>882</v>
      </c>
      <c r="H2449" s="71" t="s">
        <v>883</v>
      </c>
      <c r="I2449" s="71" t="s">
        <v>208</v>
      </c>
      <c r="J2449" s="249">
        <v>0</v>
      </c>
      <c r="K2449" s="249">
        <v>10000000</v>
      </c>
      <c r="L2449" s="249">
        <v>0</v>
      </c>
      <c r="M2449" s="121">
        <v>0</v>
      </c>
    </row>
    <row r="2450" spans="1:13">
      <c r="A2450" s="1"/>
      <c r="B2450" s="1"/>
      <c r="C2450" s="69" t="s">
        <v>5</v>
      </c>
      <c r="D2450" s="70" t="s">
        <v>38</v>
      </c>
      <c r="E2450" s="71" t="s">
        <v>39</v>
      </c>
      <c r="F2450" s="70"/>
      <c r="G2450" s="70" t="s">
        <v>882</v>
      </c>
      <c r="H2450" s="71" t="s">
        <v>883</v>
      </c>
      <c r="I2450" s="71" t="s">
        <v>209</v>
      </c>
      <c r="J2450" s="249">
        <v>0</v>
      </c>
      <c r="K2450" s="249">
        <v>10000000</v>
      </c>
      <c r="L2450" s="249"/>
      <c r="M2450" s="121">
        <v>0</v>
      </c>
    </row>
    <row r="2451" spans="1:13" ht="24">
      <c r="A2451" s="1"/>
      <c r="B2451" s="1"/>
      <c r="C2451" s="69"/>
      <c r="D2451" s="70"/>
      <c r="E2451" s="71"/>
      <c r="F2451" s="70"/>
      <c r="G2451" s="70"/>
      <c r="H2451" s="250" t="s">
        <v>210</v>
      </c>
      <c r="I2451" s="248"/>
      <c r="J2451" s="251"/>
      <c r="K2451" s="251">
        <v>10000000</v>
      </c>
      <c r="L2451" s="251"/>
      <c r="M2451" s="252"/>
    </row>
    <row r="2452" spans="1:13">
      <c r="A2452" s="1"/>
      <c r="B2452" s="1"/>
      <c r="C2452" s="69" t="s">
        <v>5</v>
      </c>
      <c r="D2452" s="70" t="s">
        <v>38</v>
      </c>
      <c r="E2452" s="71" t="s">
        <v>39</v>
      </c>
      <c r="F2452" s="70"/>
      <c r="G2452" s="70" t="s">
        <v>882</v>
      </c>
      <c r="H2452" s="71" t="s">
        <v>883</v>
      </c>
      <c r="I2452" s="248" t="s">
        <v>211</v>
      </c>
      <c r="J2452" s="249"/>
      <c r="K2452" s="249">
        <v>1</v>
      </c>
      <c r="L2452" s="249">
        <v>0</v>
      </c>
      <c r="M2452" s="121"/>
    </row>
    <row r="2453" spans="1:13">
      <c r="A2453" s="1"/>
      <c r="B2453" s="1"/>
      <c r="C2453" s="69" t="s">
        <v>5</v>
      </c>
      <c r="D2453" s="70" t="s">
        <v>38</v>
      </c>
      <c r="E2453" s="71" t="s">
        <v>39</v>
      </c>
      <c r="F2453" s="70"/>
      <c r="G2453" s="70" t="s">
        <v>882</v>
      </c>
      <c r="H2453" s="71" t="s">
        <v>883</v>
      </c>
      <c r="I2453" s="71" t="s">
        <v>212</v>
      </c>
      <c r="J2453" s="249">
        <v>0</v>
      </c>
      <c r="K2453" s="249">
        <v>14100000</v>
      </c>
      <c r="L2453" s="249">
        <v>0</v>
      </c>
      <c r="M2453" s="121">
        <v>0</v>
      </c>
    </row>
    <row r="2454" spans="1:13">
      <c r="A2454" s="1"/>
      <c r="B2454" s="1"/>
      <c r="C2454" s="69" t="s">
        <v>5</v>
      </c>
      <c r="D2454" s="70" t="s">
        <v>38</v>
      </c>
      <c r="E2454" s="71" t="s">
        <v>39</v>
      </c>
      <c r="F2454" s="70"/>
      <c r="G2454" s="70" t="s">
        <v>882</v>
      </c>
      <c r="H2454" s="71" t="s">
        <v>883</v>
      </c>
      <c r="I2454" s="71" t="s">
        <v>213</v>
      </c>
      <c r="J2454" s="249">
        <v>0</v>
      </c>
      <c r="K2454" s="249">
        <v>14100000</v>
      </c>
      <c r="L2454" s="249"/>
      <c r="M2454" s="121">
        <v>0</v>
      </c>
    </row>
    <row r="2455" spans="1:13" ht="24">
      <c r="A2455" s="1"/>
      <c r="B2455" s="1"/>
      <c r="C2455" s="69"/>
      <c r="D2455" s="70"/>
      <c r="E2455" s="71"/>
      <c r="F2455" s="70"/>
      <c r="G2455" s="70"/>
      <c r="H2455" s="250" t="s">
        <v>214</v>
      </c>
      <c r="I2455" s="248"/>
      <c r="J2455" s="251"/>
      <c r="K2455" s="251">
        <v>14100000</v>
      </c>
      <c r="L2455" s="251"/>
      <c r="M2455" s="252"/>
    </row>
    <row r="2456" spans="1:13">
      <c r="A2456" s="1"/>
      <c r="B2456" s="1"/>
      <c r="C2456" s="69" t="s">
        <v>5</v>
      </c>
      <c r="D2456" s="70" t="s">
        <v>38</v>
      </c>
      <c r="E2456" s="71" t="s">
        <v>39</v>
      </c>
      <c r="F2456" s="70"/>
      <c r="G2456" s="70" t="s">
        <v>882</v>
      </c>
      <c r="H2456" s="71" t="s">
        <v>883</v>
      </c>
      <c r="I2456" s="248" t="s">
        <v>215</v>
      </c>
      <c r="J2456" s="249"/>
      <c r="K2456" s="249">
        <v>1</v>
      </c>
      <c r="L2456" s="249"/>
      <c r="M2456" s="121"/>
    </row>
    <row r="2457" spans="1:13">
      <c r="A2457" s="1"/>
      <c r="B2457" s="1"/>
      <c r="C2457" s="69" t="s">
        <v>5</v>
      </c>
      <c r="D2457" s="70" t="s">
        <v>38</v>
      </c>
      <c r="E2457" s="71" t="s">
        <v>39</v>
      </c>
      <c r="F2457" s="70"/>
      <c r="G2457" s="70" t="s">
        <v>882</v>
      </c>
      <c r="H2457" s="71" t="s">
        <v>883</v>
      </c>
      <c r="I2457" s="71" t="s">
        <v>216</v>
      </c>
      <c r="J2457" s="249">
        <v>0</v>
      </c>
      <c r="K2457" s="249">
        <v>14048913</v>
      </c>
      <c r="L2457" s="249">
        <v>0</v>
      </c>
      <c r="M2457" s="121">
        <v>0</v>
      </c>
    </row>
    <row r="2458" spans="1:13">
      <c r="A2458" s="1"/>
      <c r="B2458" s="1"/>
      <c r="C2458" s="69" t="s">
        <v>5</v>
      </c>
      <c r="D2458" s="70" t="s">
        <v>38</v>
      </c>
      <c r="E2458" s="71" t="s">
        <v>39</v>
      </c>
      <c r="F2458" s="70"/>
      <c r="G2458" s="70" t="s">
        <v>882</v>
      </c>
      <c r="H2458" s="71" t="s">
        <v>883</v>
      </c>
      <c r="I2458" s="71" t="s">
        <v>217</v>
      </c>
      <c r="J2458" s="249">
        <v>0</v>
      </c>
      <c r="K2458" s="249">
        <v>14048913</v>
      </c>
      <c r="L2458" s="249">
        <v>0</v>
      </c>
      <c r="M2458" s="121">
        <v>0</v>
      </c>
    </row>
    <row r="2459" spans="1:13" ht="24">
      <c r="A2459" s="1"/>
      <c r="B2459" s="1"/>
      <c r="C2459" s="69"/>
      <c r="D2459" s="70"/>
      <c r="E2459" s="71"/>
      <c r="F2459" s="70"/>
      <c r="G2459" s="70"/>
      <c r="H2459" s="253" t="s">
        <v>218</v>
      </c>
      <c r="I2459" s="71"/>
      <c r="J2459" s="254"/>
      <c r="K2459" s="254">
        <v>14048913</v>
      </c>
      <c r="L2459" s="254">
        <v>-14048913</v>
      </c>
      <c r="M2459" s="255">
        <v>0</v>
      </c>
    </row>
    <row r="2460" spans="1:13" ht="24">
      <c r="A2460" s="1"/>
      <c r="B2460" s="1"/>
      <c r="C2460" s="69" t="s">
        <v>5</v>
      </c>
      <c r="D2460" s="70" t="s">
        <v>38</v>
      </c>
      <c r="E2460" s="71" t="s">
        <v>39</v>
      </c>
      <c r="F2460" s="70"/>
      <c r="G2460" s="70" t="s">
        <v>884</v>
      </c>
      <c r="H2460" s="71" t="s">
        <v>885</v>
      </c>
      <c r="I2460" s="248" t="s">
        <v>207</v>
      </c>
      <c r="J2460" s="249"/>
      <c r="K2460" s="249">
        <v>4</v>
      </c>
      <c r="L2460" s="249">
        <v>0</v>
      </c>
      <c r="M2460" s="121"/>
    </row>
    <row r="2461" spans="1:13" ht="24">
      <c r="A2461" s="1"/>
      <c r="B2461" s="1"/>
      <c r="C2461" s="69" t="s">
        <v>5</v>
      </c>
      <c r="D2461" s="70" t="s">
        <v>38</v>
      </c>
      <c r="E2461" s="71" t="s">
        <v>39</v>
      </c>
      <c r="F2461" s="70"/>
      <c r="G2461" s="70" t="s">
        <v>884</v>
      </c>
      <c r="H2461" s="71" t="s">
        <v>885</v>
      </c>
      <c r="I2461" s="71" t="s">
        <v>208</v>
      </c>
      <c r="J2461" s="249">
        <v>0</v>
      </c>
      <c r="K2461" s="249">
        <v>20000000</v>
      </c>
      <c r="L2461" s="249">
        <v>0</v>
      </c>
      <c r="M2461" s="121">
        <v>0</v>
      </c>
    </row>
    <row r="2462" spans="1:13" ht="24">
      <c r="A2462" s="1"/>
      <c r="B2462" s="1"/>
      <c r="C2462" s="69" t="s">
        <v>5</v>
      </c>
      <c r="D2462" s="70" t="s">
        <v>38</v>
      </c>
      <c r="E2462" s="71" t="s">
        <v>39</v>
      </c>
      <c r="F2462" s="70"/>
      <c r="G2462" s="70" t="s">
        <v>884</v>
      </c>
      <c r="H2462" s="71" t="s">
        <v>885</v>
      </c>
      <c r="I2462" s="71" t="s">
        <v>209</v>
      </c>
      <c r="J2462" s="249">
        <v>0</v>
      </c>
      <c r="K2462" s="249">
        <v>5000000</v>
      </c>
      <c r="L2462" s="249"/>
      <c r="M2462" s="121">
        <v>0</v>
      </c>
    </row>
    <row r="2463" spans="1:13" ht="24">
      <c r="A2463" s="1"/>
      <c r="B2463" s="1"/>
      <c r="C2463" s="69"/>
      <c r="D2463" s="70"/>
      <c r="E2463" s="71"/>
      <c r="F2463" s="70"/>
      <c r="G2463" s="70"/>
      <c r="H2463" s="250" t="s">
        <v>210</v>
      </c>
      <c r="I2463" s="248"/>
      <c r="J2463" s="251"/>
      <c r="K2463" s="251">
        <v>5000000</v>
      </c>
      <c r="L2463" s="251"/>
      <c r="M2463" s="252"/>
    </row>
    <row r="2464" spans="1:13" ht="24">
      <c r="A2464" s="1"/>
      <c r="B2464" s="1"/>
      <c r="C2464" s="69" t="s">
        <v>5</v>
      </c>
      <c r="D2464" s="70" t="s">
        <v>38</v>
      </c>
      <c r="E2464" s="71" t="s">
        <v>39</v>
      </c>
      <c r="F2464" s="70"/>
      <c r="G2464" s="70" t="s">
        <v>884</v>
      </c>
      <c r="H2464" s="71" t="s">
        <v>885</v>
      </c>
      <c r="I2464" s="248" t="s">
        <v>211</v>
      </c>
      <c r="J2464" s="249"/>
      <c r="K2464" s="249">
        <v>4</v>
      </c>
      <c r="L2464" s="249">
        <v>0</v>
      </c>
      <c r="M2464" s="121"/>
    </row>
    <row r="2465" spans="1:13" ht="24">
      <c r="A2465" s="1"/>
      <c r="B2465" s="1"/>
      <c r="C2465" s="69" t="s">
        <v>5</v>
      </c>
      <c r="D2465" s="70" t="s">
        <v>38</v>
      </c>
      <c r="E2465" s="71" t="s">
        <v>39</v>
      </c>
      <c r="F2465" s="70"/>
      <c r="G2465" s="70" t="s">
        <v>884</v>
      </c>
      <c r="H2465" s="71" t="s">
        <v>885</v>
      </c>
      <c r="I2465" s="71" t="s">
        <v>212</v>
      </c>
      <c r="J2465" s="249">
        <v>0</v>
      </c>
      <c r="K2465" s="249">
        <v>33339000</v>
      </c>
      <c r="L2465" s="249">
        <v>0</v>
      </c>
      <c r="M2465" s="121">
        <v>0</v>
      </c>
    </row>
    <row r="2466" spans="1:13" ht="24">
      <c r="A2466" s="1"/>
      <c r="B2466" s="1"/>
      <c r="C2466" s="69" t="s">
        <v>5</v>
      </c>
      <c r="D2466" s="70" t="s">
        <v>38</v>
      </c>
      <c r="E2466" s="71" t="s">
        <v>39</v>
      </c>
      <c r="F2466" s="70"/>
      <c r="G2466" s="70" t="s">
        <v>884</v>
      </c>
      <c r="H2466" s="71" t="s">
        <v>885</v>
      </c>
      <c r="I2466" s="71" t="s">
        <v>213</v>
      </c>
      <c r="J2466" s="249">
        <v>0</v>
      </c>
      <c r="K2466" s="249">
        <v>8334750</v>
      </c>
      <c r="L2466" s="249"/>
      <c r="M2466" s="121">
        <v>0</v>
      </c>
    </row>
    <row r="2467" spans="1:13" ht="24">
      <c r="A2467" s="1"/>
      <c r="B2467" s="1"/>
      <c r="C2467" s="69"/>
      <c r="D2467" s="70"/>
      <c r="E2467" s="71"/>
      <c r="F2467" s="70"/>
      <c r="G2467" s="70"/>
      <c r="H2467" s="250" t="s">
        <v>214</v>
      </c>
      <c r="I2467" s="248"/>
      <c r="J2467" s="251"/>
      <c r="K2467" s="251">
        <v>8334750</v>
      </c>
      <c r="L2467" s="251"/>
      <c r="M2467" s="252"/>
    </row>
    <row r="2468" spans="1:13" ht="24">
      <c r="A2468" s="1"/>
      <c r="B2468" s="1"/>
      <c r="C2468" s="69" t="s">
        <v>5</v>
      </c>
      <c r="D2468" s="70" t="s">
        <v>38</v>
      </c>
      <c r="E2468" s="71" t="s">
        <v>39</v>
      </c>
      <c r="F2468" s="70"/>
      <c r="G2468" s="70" t="s">
        <v>884</v>
      </c>
      <c r="H2468" s="71" t="s">
        <v>885</v>
      </c>
      <c r="I2468" s="248" t="s">
        <v>215</v>
      </c>
      <c r="J2468" s="249"/>
      <c r="K2468" s="249">
        <v>4</v>
      </c>
      <c r="L2468" s="249"/>
      <c r="M2468" s="121"/>
    </row>
    <row r="2469" spans="1:13" ht="24">
      <c r="A2469" s="1"/>
      <c r="B2469" s="1"/>
      <c r="C2469" s="69" t="s">
        <v>5</v>
      </c>
      <c r="D2469" s="70" t="s">
        <v>38</v>
      </c>
      <c r="E2469" s="71" t="s">
        <v>39</v>
      </c>
      <c r="F2469" s="70"/>
      <c r="G2469" s="70" t="s">
        <v>884</v>
      </c>
      <c r="H2469" s="71" t="s">
        <v>885</v>
      </c>
      <c r="I2469" s="71" t="s">
        <v>216</v>
      </c>
      <c r="J2469" s="249">
        <v>0</v>
      </c>
      <c r="K2469" s="249">
        <v>33269697.48</v>
      </c>
      <c r="L2469" s="249">
        <v>0</v>
      </c>
      <c r="M2469" s="121">
        <v>0</v>
      </c>
    </row>
    <row r="2470" spans="1:13" ht="24">
      <c r="A2470" s="1"/>
      <c r="B2470" s="1"/>
      <c r="C2470" s="69" t="s">
        <v>5</v>
      </c>
      <c r="D2470" s="70" t="s">
        <v>38</v>
      </c>
      <c r="E2470" s="71" t="s">
        <v>39</v>
      </c>
      <c r="F2470" s="70"/>
      <c r="G2470" s="70" t="s">
        <v>884</v>
      </c>
      <c r="H2470" s="71" t="s">
        <v>885</v>
      </c>
      <c r="I2470" s="71" t="s">
        <v>217</v>
      </c>
      <c r="J2470" s="249">
        <v>0</v>
      </c>
      <c r="K2470" s="249">
        <v>8317424</v>
      </c>
      <c r="L2470" s="249">
        <v>0</v>
      </c>
      <c r="M2470" s="121">
        <v>0</v>
      </c>
    </row>
    <row r="2471" spans="1:13" ht="24">
      <c r="A2471" s="1"/>
      <c r="B2471" s="1"/>
      <c r="C2471" s="69"/>
      <c r="D2471" s="70"/>
      <c r="E2471" s="71"/>
      <c r="F2471" s="70"/>
      <c r="G2471" s="70"/>
      <c r="H2471" s="253" t="s">
        <v>218</v>
      </c>
      <c r="I2471" s="71"/>
      <c r="J2471" s="254"/>
      <c r="K2471" s="254">
        <v>8317424</v>
      </c>
      <c r="L2471" s="254">
        <v>-8317424</v>
      </c>
      <c r="M2471" s="255">
        <v>0</v>
      </c>
    </row>
    <row r="2472" spans="1:13" ht="24">
      <c r="A2472" s="1"/>
      <c r="B2472" s="1"/>
      <c r="C2472" s="69" t="s">
        <v>5</v>
      </c>
      <c r="D2472" s="70" t="s">
        <v>38</v>
      </c>
      <c r="E2472" s="71" t="s">
        <v>39</v>
      </c>
      <c r="F2472" s="70"/>
      <c r="G2472" s="70" t="s">
        <v>886</v>
      </c>
      <c r="H2472" s="71" t="s">
        <v>887</v>
      </c>
      <c r="I2472" s="248" t="s">
        <v>207</v>
      </c>
      <c r="J2472" s="249"/>
      <c r="K2472" s="249">
        <v>1</v>
      </c>
      <c r="L2472" s="249">
        <v>0</v>
      </c>
      <c r="M2472" s="121"/>
    </row>
    <row r="2473" spans="1:13" ht="24">
      <c r="A2473" s="1"/>
      <c r="B2473" s="1"/>
      <c r="C2473" s="69" t="s">
        <v>5</v>
      </c>
      <c r="D2473" s="70" t="s">
        <v>38</v>
      </c>
      <c r="E2473" s="71" t="s">
        <v>39</v>
      </c>
      <c r="F2473" s="70"/>
      <c r="G2473" s="70" t="s">
        <v>886</v>
      </c>
      <c r="H2473" s="71" t="s">
        <v>887</v>
      </c>
      <c r="I2473" s="71" t="s">
        <v>208</v>
      </c>
      <c r="J2473" s="249">
        <v>0</v>
      </c>
      <c r="K2473" s="249">
        <v>15000000</v>
      </c>
      <c r="L2473" s="249">
        <v>0</v>
      </c>
      <c r="M2473" s="121">
        <v>0</v>
      </c>
    </row>
    <row r="2474" spans="1:13" ht="24">
      <c r="A2474" s="1"/>
      <c r="B2474" s="1"/>
      <c r="C2474" s="69" t="s">
        <v>5</v>
      </c>
      <c r="D2474" s="70" t="s">
        <v>38</v>
      </c>
      <c r="E2474" s="71" t="s">
        <v>39</v>
      </c>
      <c r="F2474" s="70"/>
      <c r="G2474" s="70" t="s">
        <v>886</v>
      </c>
      <c r="H2474" s="71" t="s">
        <v>887</v>
      </c>
      <c r="I2474" s="71" t="s">
        <v>209</v>
      </c>
      <c r="J2474" s="249">
        <v>0</v>
      </c>
      <c r="K2474" s="249">
        <v>15000000</v>
      </c>
      <c r="L2474" s="249"/>
      <c r="M2474" s="121">
        <v>0</v>
      </c>
    </row>
    <row r="2475" spans="1:13" ht="24">
      <c r="A2475" s="1"/>
      <c r="B2475" s="1"/>
      <c r="C2475" s="69"/>
      <c r="D2475" s="70"/>
      <c r="E2475" s="71"/>
      <c r="F2475" s="70"/>
      <c r="G2475" s="70"/>
      <c r="H2475" s="250" t="s">
        <v>210</v>
      </c>
      <c r="I2475" s="248"/>
      <c r="J2475" s="251"/>
      <c r="K2475" s="251">
        <v>15000000</v>
      </c>
      <c r="L2475" s="251"/>
      <c r="M2475" s="252"/>
    </row>
    <row r="2476" spans="1:13" ht="24">
      <c r="A2476" s="1"/>
      <c r="B2476" s="1"/>
      <c r="C2476" s="69" t="s">
        <v>5</v>
      </c>
      <c r="D2476" s="70" t="s">
        <v>38</v>
      </c>
      <c r="E2476" s="71" t="s">
        <v>39</v>
      </c>
      <c r="F2476" s="70"/>
      <c r="G2476" s="70" t="s">
        <v>886</v>
      </c>
      <c r="H2476" s="71" t="s">
        <v>887</v>
      </c>
      <c r="I2476" s="248" t="s">
        <v>211</v>
      </c>
      <c r="J2476" s="249"/>
      <c r="K2476" s="249">
        <v>1</v>
      </c>
      <c r="L2476" s="249">
        <v>0</v>
      </c>
      <c r="M2476" s="121"/>
    </row>
    <row r="2477" spans="1:13" ht="24">
      <c r="A2477" s="1"/>
      <c r="B2477" s="1"/>
      <c r="C2477" s="69" t="s">
        <v>5</v>
      </c>
      <c r="D2477" s="70" t="s">
        <v>38</v>
      </c>
      <c r="E2477" s="71" t="s">
        <v>39</v>
      </c>
      <c r="F2477" s="70"/>
      <c r="G2477" s="70" t="s">
        <v>886</v>
      </c>
      <c r="H2477" s="71" t="s">
        <v>887</v>
      </c>
      <c r="I2477" s="71" t="s">
        <v>212</v>
      </c>
      <c r="J2477" s="249">
        <v>0</v>
      </c>
      <c r="K2477" s="249">
        <v>27991000</v>
      </c>
      <c r="L2477" s="249">
        <v>0</v>
      </c>
      <c r="M2477" s="121">
        <v>0</v>
      </c>
    </row>
    <row r="2478" spans="1:13" ht="24">
      <c r="A2478" s="1"/>
      <c r="B2478" s="1"/>
      <c r="C2478" s="69" t="s">
        <v>5</v>
      </c>
      <c r="D2478" s="70" t="s">
        <v>38</v>
      </c>
      <c r="E2478" s="71" t="s">
        <v>39</v>
      </c>
      <c r="F2478" s="70"/>
      <c r="G2478" s="70" t="s">
        <v>886</v>
      </c>
      <c r="H2478" s="71" t="s">
        <v>887</v>
      </c>
      <c r="I2478" s="71" t="s">
        <v>213</v>
      </c>
      <c r="J2478" s="249">
        <v>0</v>
      </c>
      <c r="K2478" s="249">
        <v>27991000</v>
      </c>
      <c r="L2478" s="249"/>
      <c r="M2478" s="121">
        <v>0</v>
      </c>
    </row>
    <row r="2479" spans="1:13" ht="24">
      <c r="A2479" s="1"/>
      <c r="B2479" s="1"/>
      <c r="C2479" s="69"/>
      <c r="D2479" s="70"/>
      <c r="E2479" s="71"/>
      <c r="F2479" s="70"/>
      <c r="G2479" s="70"/>
      <c r="H2479" s="250" t="s">
        <v>214</v>
      </c>
      <c r="I2479" s="248"/>
      <c r="J2479" s="251"/>
      <c r="K2479" s="251">
        <v>27991000</v>
      </c>
      <c r="L2479" s="251"/>
      <c r="M2479" s="252"/>
    </row>
    <row r="2480" spans="1:13" ht="24">
      <c r="A2480" s="1"/>
      <c r="B2480" s="1"/>
      <c r="C2480" s="69" t="s">
        <v>5</v>
      </c>
      <c r="D2480" s="70" t="s">
        <v>38</v>
      </c>
      <c r="E2480" s="71" t="s">
        <v>39</v>
      </c>
      <c r="F2480" s="70"/>
      <c r="G2480" s="70" t="s">
        <v>886</v>
      </c>
      <c r="H2480" s="71" t="s">
        <v>887</v>
      </c>
      <c r="I2480" s="248" t="s">
        <v>215</v>
      </c>
      <c r="J2480" s="249"/>
      <c r="K2480" s="249">
        <v>1</v>
      </c>
      <c r="L2480" s="249"/>
      <c r="M2480" s="121"/>
    </row>
    <row r="2481" spans="1:13" ht="24">
      <c r="A2481" s="1"/>
      <c r="B2481" s="1"/>
      <c r="C2481" s="69" t="s">
        <v>5</v>
      </c>
      <c r="D2481" s="70" t="s">
        <v>38</v>
      </c>
      <c r="E2481" s="71" t="s">
        <v>39</v>
      </c>
      <c r="F2481" s="70"/>
      <c r="G2481" s="70" t="s">
        <v>886</v>
      </c>
      <c r="H2481" s="71" t="s">
        <v>887</v>
      </c>
      <c r="I2481" s="71" t="s">
        <v>216</v>
      </c>
      <c r="J2481" s="249">
        <v>0</v>
      </c>
      <c r="K2481" s="249">
        <v>27852791</v>
      </c>
      <c r="L2481" s="249">
        <v>0</v>
      </c>
      <c r="M2481" s="121">
        <v>0</v>
      </c>
    </row>
    <row r="2482" spans="1:13" ht="24">
      <c r="A2482" s="1"/>
      <c r="B2482" s="1"/>
      <c r="C2482" s="69" t="s">
        <v>5</v>
      </c>
      <c r="D2482" s="70" t="s">
        <v>38</v>
      </c>
      <c r="E2482" s="71" t="s">
        <v>39</v>
      </c>
      <c r="F2482" s="70"/>
      <c r="G2482" s="70" t="s">
        <v>886</v>
      </c>
      <c r="H2482" s="71" t="s">
        <v>887</v>
      </c>
      <c r="I2482" s="71" t="s">
        <v>217</v>
      </c>
      <c r="J2482" s="249">
        <v>0</v>
      </c>
      <c r="K2482" s="249">
        <v>27852791</v>
      </c>
      <c r="L2482" s="249">
        <v>0</v>
      </c>
      <c r="M2482" s="121">
        <v>0</v>
      </c>
    </row>
    <row r="2483" spans="1:13" ht="24">
      <c r="A2483" s="1"/>
      <c r="B2483" s="1"/>
      <c r="C2483" s="69"/>
      <c r="D2483" s="70"/>
      <c r="E2483" s="71"/>
      <c r="F2483" s="70"/>
      <c r="G2483" s="70"/>
      <c r="H2483" s="253" t="s">
        <v>218</v>
      </c>
      <c r="I2483" s="71"/>
      <c r="J2483" s="254"/>
      <c r="K2483" s="254">
        <v>27852791</v>
      </c>
      <c r="L2483" s="254">
        <v>-27852791</v>
      </c>
      <c r="M2483" s="255">
        <v>0</v>
      </c>
    </row>
    <row r="2484" spans="1:13" ht="24">
      <c r="A2484" s="1"/>
      <c r="B2484" s="1"/>
      <c r="C2484" s="69" t="s">
        <v>5</v>
      </c>
      <c r="D2484" s="70" t="s">
        <v>38</v>
      </c>
      <c r="E2484" s="71" t="s">
        <v>39</v>
      </c>
      <c r="F2484" s="70"/>
      <c r="G2484" s="70" t="s">
        <v>888</v>
      </c>
      <c r="H2484" s="71" t="s">
        <v>889</v>
      </c>
      <c r="I2484" s="248" t="s">
        <v>207</v>
      </c>
      <c r="J2484" s="249"/>
      <c r="K2484" s="249">
        <v>1</v>
      </c>
      <c r="L2484" s="249">
        <v>0</v>
      </c>
      <c r="M2484" s="121"/>
    </row>
    <row r="2485" spans="1:13" ht="24">
      <c r="A2485" s="1"/>
      <c r="B2485" s="1"/>
      <c r="C2485" s="69" t="s">
        <v>5</v>
      </c>
      <c r="D2485" s="70" t="s">
        <v>38</v>
      </c>
      <c r="E2485" s="71" t="s">
        <v>39</v>
      </c>
      <c r="F2485" s="70"/>
      <c r="G2485" s="70" t="s">
        <v>888</v>
      </c>
      <c r="H2485" s="71" t="s">
        <v>889</v>
      </c>
      <c r="I2485" s="71" t="s">
        <v>208</v>
      </c>
      <c r="J2485" s="249">
        <v>0</v>
      </c>
      <c r="K2485" s="249">
        <v>10000000</v>
      </c>
      <c r="L2485" s="249">
        <v>0</v>
      </c>
      <c r="M2485" s="121">
        <v>0</v>
      </c>
    </row>
    <row r="2486" spans="1:13" ht="24">
      <c r="A2486" s="1"/>
      <c r="B2486" s="1"/>
      <c r="C2486" s="69" t="s">
        <v>5</v>
      </c>
      <c r="D2486" s="70" t="s">
        <v>38</v>
      </c>
      <c r="E2486" s="71" t="s">
        <v>39</v>
      </c>
      <c r="F2486" s="70"/>
      <c r="G2486" s="70" t="s">
        <v>888</v>
      </c>
      <c r="H2486" s="71" t="s">
        <v>889</v>
      </c>
      <c r="I2486" s="71" t="s">
        <v>209</v>
      </c>
      <c r="J2486" s="249">
        <v>0</v>
      </c>
      <c r="K2486" s="249">
        <v>10000000</v>
      </c>
      <c r="L2486" s="249"/>
      <c r="M2486" s="121">
        <v>0</v>
      </c>
    </row>
    <row r="2487" spans="1:13" ht="24">
      <c r="A2487" s="1"/>
      <c r="B2487" s="1"/>
      <c r="C2487" s="69"/>
      <c r="D2487" s="70"/>
      <c r="E2487" s="71"/>
      <c r="F2487" s="70"/>
      <c r="G2487" s="70"/>
      <c r="H2487" s="250" t="s">
        <v>210</v>
      </c>
      <c r="I2487" s="248"/>
      <c r="J2487" s="251"/>
      <c r="K2487" s="251">
        <v>10000000</v>
      </c>
      <c r="L2487" s="251"/>
      <c r="M2487" s="252"/>
    </row>
    <row r="2488" spans="1:13" ht="24">
      <c r="A2488" s="1"/>
      <c r="B2488" s="1"/>
      <c r="C2488" s="69" t="s">
        <v>5</v>
      </c>
      <c r="D2488" s="70" t="s">
        <v>38</v>
      </c>
      <c r="E2488" s="71" t="s">
        <v>39</v>
      </c>
      <c r="F2488" s="70"/>
      <c r="G2488" s="70" t="s">
        <v>888</v>
      </c>
      <c r="H2488" s="71" t="s">
        <v>889</v>
      </c>
      <c r="I2488" s="248" t="s">
        <v>211</v>
      </c>
      <c r="J2488" s="249"/>
      <c r="K2488" s="249">
        <v>1</v>
      </c>
      <c r="L2488" s="249">
        <v>0</v>
      </c>
      <c r="M2488" s="121"/>
    </row>
    <row r="2489" spans="1:13" ht="24">
      <c r="A2489" s="1"/>
      <c r="B2489" s="1"/>
      <c r="C2489" s="69" t="s">
        <v>5</v>
      </c>
      <c r="D2489" s="70" t="s">
        <v>38</v>
      </c>
      <c r="E2489" s="71" t="s">
        <v>39</v>
      </c>
      <c r="F2489" s="70"/>
      <c r="G2489" s="70" t="s">
        <v>888</v>
      </c>
      <c r="H2489" s="71" t="s">
        <v>889</v>
      </c>
      <c r="I2489" s="71" t="s">
        <v>212</v>
      </c>
      <c r="J2489" s="249">
        <v>0</v>
      </c>
      <c r="K2489" s="249">
        <v>19877000</v>
      </c>
      <c r="L2489" s="249">
        <v>0</v>
      </c>
      <c r="M2489" s="121">
        <v>0</v>
      </c>
    </row>
    <row r="2490" spans="1:13" ht="24">
      <c r="A2490" s="1"/>
      <c r="B2490" s="1"/>
      <c r="C2490" s="69" t="s">
        <v>5</v>
      </c>
      <c r="D2490" s="70" t="s">
        <v>38</v>
      </c>
      <c r="E2490" s="71" t="s">
        <v>39</v>
      </c>
      <c r="F2490" s="70"/>
      <c r="G2490" s="70" t="s">
        <v>888</v>
      </c>
      <c r="H2490" s="71" t="s">
        <v>889</v>
      </c>
      <c r="I2490" s="71" t="s">
        <v>213</v>
      </c>
      <c r="J2490" s="249">
        <v>0</v>
      </c>
      <c r="K2490" s="249">
        <v>19877000</v>
      </c>
      <c r="L2490" s="249"/>
      <c r="M2490" s="121">
        <v>0</v>
      </c>
    </row>
    <row r="2491" spans="1:13" ht="24">
      <c r="A2491" s="1"/>
      <c r="B2491" s="1"/>
      <c r="C2491" s="69"/>
      <c r="D2491" s="70"/>
      <c r="E2491" s="71"/>
      <c r="F2491" s="70"/>
      <c r="G2491" s="70"/>
      <c r="H2491" s="250" t="s">
        <v>214</v>
      </c>
      <c r="I2491" s="248"/>
      <c r="J2491" s="251"/>
      <c r="K2491" s="251">
        <v>19877000</v>
      </c>
      <c r="L2491" s="251"/>
      <c r="M2491" s="252"/>
    </row>
    <row r="2492" spans="1:13" ht="24">
      <c r="A2492" s="1"/>
      <c r="B2492" s="1"/>
      <c r="C2492" s="69" t="s">
        <v>5</v>
      </c>
      <c r="D2492" s="70" t="s">
        <v>38</v>
      </c>
      <c r="E2492" s="71" t="s">
        <v>39</v>
      </c>
      <c r="F2492" s="70"/>
      <c r="G2492" s="70" t="s">
        <v>888</v>
      </c>
      <c r="H2492" s="71" t="s">
        <v>889</v>
      </c>
      <c r="I2492" s="248" t="s">
        <v>215</v>
      </c>
      <c r="J2492" s="249"/>
      <c r="K2492" s="249">
        <v>1</v>
      </c>
      <c r="L2492" s="249"/>
      <c r="M2492" s="121"/>
    </row>
    <row r="2493" spans="1:13" ht="24">
      <c r="A2493" s="1"/>
      <c r="B2493" s="1"/>
      <c r="C2493" s="69" t="s">
        <v>5</v>
      </c>
      <c r="D2493" s="70" t="s">
        <v>38</v>
      </c>
      <c r="E2493" s="71" t="s">
        <v>39</v>
      </c>
      <c r="F2493" s="70"/>
      <c r="G2493" s="70" t="s">
        <v>888</v>
      </c>
      <c r="H2493" s="71" t="s">
        <v>889</v>
      </c>
      <c r="I2493" s="71" t="s">
        <v>216</v>
      </c>
      <c r="J2493" s="249">
        <v>0</v>
      </c>
      <c r="K2493" s="249">
        <v>19701581</v>
      </c>
      <c r="L2493" s="249">
        <v>0</v>
      </c>
      <c r="M2493" s="121">
        <v>0</v>
      </c>
    </row>
    <row r="2494" spans="1:13" ht="24">
      <c r="A2494" s="1"/>
      <c r="B2494" s="1"/>
      <c r="C2494" s="69" t="s">
        <v>5</v>
      </c>
      <c r="D2494" s="70" t="s">
        <v>38</v>
      </c>
      <c r="E2494" s="71" t="s">
        <v>39</v>
      </c>
      <c r="F2494" s="70"/>
      <c r="G2494" s="70" t="s">
        <v>888</v>
      </c>
      <c r="H2494" s="71" t="s">
        <v>889</v>
      </c>
      <c r="I2494" s="71" t="s">
        <v>217</v>
      </c>
      <c r="J2494" s="249">
        <v>0</v>
      </c>
      <c r="K2494" s="249">
        <v>19701581</v>
      </c>
      <c r="L2494" s="249">
        <v>0</v>
      </c>
      <c r="M2494" s="121">
        <v>0</v>
      </c>
    </row>
    <row r="2495" spans="1:13" ht="24">
      <c r="A2495" s="1"/>
      <c r="B2495" s="1"/>
      <c r="C2495" s="69"/>
      <c r="D2495" s="70"/>
      <c r="E2495" s="71"/>
      <c r="F2495" s="70"/>
      <c r="G2495" s="70"/>
      <c r="H2495" s="253" t="s">
        <v>218</v>
      </c>
      <c r="I2495" s="71"/>
      <c r="J2495" s="254"/>
      <c r="K2495" s="254">
        <v>19701581</v>
      </c>
      <c r="L2495" s="254">
        <v>-19701581</v>
      </c>
      <c r="M2495" s="255">
        <v>0</v>
      </c>
    </row>
    <row r="2496" spans="1:13" ht="24">
      <c r="A2496" s="1"/>
      <c r="B2496" s="1"/>
      <c r="C2496" s="69" t="s">
        <v>5</v>
      </c>
      <c r="D2496" s="70" t="s">
        <v>38</v>
      </c>
      <c r="E2496" s="71" t="s">
        <v>39</v>
      </c>
      <c r="F2496" s="70"/>
      <c r="G2496" s="70" t="s">
        <v>890</v>
      </c>
      <c r="H2496" s="71" t="s">
        <v>891</v>
      </c>
      <c r="I2496" s="248" t="s">
        <v>207</v>
      </c>
      <c r="J2496" s="249"/>
      <c r="K2496" s="249">
        <v>1</v>
      </c>
      <c r="L2496" s="249">
        <v>0</v>
      </c>
      <c r="M2496" s="121"/>
    </row>
    <row r="2497" spans="1:13" ht="24">
      <c r="A2497" s="1"/>
      <c r="B2497" s="1"/>
      <c r="C2497" s="69" t="s">
        <v>5</v>
      </c>
      <c r="D2497" s="70" t="s">
        <v>38</v>
      </c>
      <c r="E2497" s="71" t="s">
        <v>39</v>
      </c>
      <c r="F2497" s="70"/>
      <c r="G2497" s="70" t="s">
        <v>890</v>
      </c>
      <c r="H2497" s="71" t="s">
        <v>891</v>
      </c>
      <c r="I2497" s="71" t="s">
        <v>208</v>
      </c>
      <c r="J2497" s="249">
        <v>0</v>
      </c>
      <c r="K2497" s="249">
        <v>15000000</v>
      </c>
      <c r="L2497" s="249">
        <v>0</v>
      </c>
      <c r="M2497" s="121">
        <v>0</v>
      </c>
    </row>
    <row r="2498" spans="1:13" ht="24">
      <c r="A2498" s="1"/>
      <c r="B2498" s="1"/>
      <c r="C2498" s="69" t="s">
        <v>5</v>
      </c>
      <c r="D2498" s="70" t="s">
        <v>38</v>
      </c>
      <c r="E2498" s="71" t="s">
        <v>39</v>
      </c>
      <c r="F2498" s="70"/>
      <c r="G2498" s="70" t="s">
        <v>890</v>
      </c>
      <c r="H2498" s="71" t="s">
        <v>891</v>
      </c>
      <c r="I2498" s="71" t="s">
        <v>209</v>
      </c>
      <c r="J2498" s="249">
        <v>0</v>
      </c>
      <c r="K2498" s="249">
        <v>15000000</v>
      </c>
      <c r="L2498" s="249"/>
      <c r="M2498" s="121">
        <v>0</v>
      </c>
    </row>
    <row r="2499" spans="1:13" ht="24">
      <c r="A2499" s="1"/>
      <c r="B2499" s="1"/>
      <c r="C2499" s="69"/>
      <c r="D2499" s="70"/>
      <c r="E2499" s="71"/>
      <c r="F2499" s="70"/>
      <c r="G2499" s="70"/>
      <c r="H2499" s="250" t="s">
        <v>210</v>
      </c>
      <c r="I2499" s="248"/>
      <c r="J2499" s="251"/>
      <c r="K2499" s="251">
        <v>15000000</v>
      </c>
      <c r="L2499" s="251"/>
      <c r="M2499" s="252"/>
    </row>
    <row r="2500" spans="1:13" ht="24">
      <c r="A2500" s="1"/>
      <c r="B2500" s="1"/>
      <c r="C2500" s="69" t="s">
        <v>5</v>
      </c>
      <c r="D2500" s="70" t="s">
        <v>38</v>
      </c>
      <c r="E2500" s="71" t="s">
        <v>39</v>
      </c>
      <c r="F2500" s="70"/>
      <c r="G2500" s="70" t="s">
        <v>890</v>
      </c>
      <c r="H2500" s="71" t="s">
        <v>891</v>
      </c>
      <c r="I2500" s="248" t="s">
        <v>211</v>
      </c>
      <c r="J2500" s="249"/>
      <c r="K2500" s="249">
        <v>1</v>
      </c>
      <c r="L2500" s="249">
        <v>0</v>
      </c>
      <c r="M2500" s="121"/>
    </row>
    <row r="2501" spans="1:13" ht="24">
      <c r="A2501" s="1"/>
      <c r="B2501" s="1"/>
      <c r="C2501" s="69" t="s">
        <v>5</v>
      </c>
      <c r="D2501" s="70" t="s">
        <v>38</v>
      </c>
      <c r="E2501" s="71" t="s">
        <v>39</v>
      </c>
      <c r="F2501" s="70"/>
      <c r="G2501" s="70" t="s">
        <v>890</v>
      </c>
      <c r="H2501" s="71" t="s">
        <v>891</v>
      </c>
      <c r="I2501" s="71" t="s">
        <v>212</v>
      </c>
      <c r="J2501" s="249">
        <v>0</v>
      </c>
      <c r="K2501" s="249">
        <v>18398000</v>
      </c>
      <c r="L2501" s="249">
        <v>0</v>
      </c>
      <c r="M2501" s="121">
        <v>0</v>
      </c>
    </row>
    <row r="2502" spans="1:13" ht="24">
      <c r="A2502" s="1"/>
      <c r="B2502" s="1"/>
      <c r="C2502" s="69" t="s">
        <v>5</v>
      </c>
      <c r="D2502" s="70" t="s">
        <v>38</v>
      </c>
      <c r="E2502" s="71" t="s">
        <v>39</v>
      </c>
      <c r="F2502" s="70"/>
      <c r="G2502" s="70" t="s">
        <v>890</v>
      </c>
      <c r="H2502" s="71" t="s">
        <v>891</v>
      </c>
      <c r="I2502" s="71" t="s">
        <v>213</v>
      </c>
      <c r="J2502" s="249">
        <v>0</v>
      </c>
      <c r="K2502" s="249">
        <v>18398000</v>
      </c>
      <c r="L2502" s="249"/>
      <c r="M2502" s="121">
        <v>0</v>
      </c>
    </row>
    <row r="2503" spans="1:13" ht="24">
      <c r="A2503" s="1"/>
      <c r="B2503" s="1"/>
      <c r="C2503" s="69"/>
      <c r="D2503" s="70"/>
      <c r="E2503" s="71"/>
      <c r="F2503" s="70"/>
      <c r="G2503" s="70"/>
      <c r="H2503" s="250" t="s">
        <v>214</v>
      </c>
      <c r="I2503" s="248"/>
      <c r="J2503" s="251"/>
      <c r="K2503" s="251">
        <v>18398000</v>
      </c>
      <c r="L2503" s="251"/>
      <c r="M2503" s="252"/>
    </row>
    <row r="2504" spans="1:13" ht="24">
      <c r="A2504" s="1"/>
      <c r="B2504" s="1"/>
      <c r="C2504" s="69" t="s">
        <v>5</v>
      </c>
      <c r="D2504" s="70" t="s">
        <v>38</v>
      </c>
      <c r="E2504" s="71" t="s">
        <v>39</v>
      </c>
      <c r="F2504" s="70"/>
      <c r="G2504" s="70" t="s">
        <v>890</v>
      </c>
      <c r="H2504" s="71" t="s">
        <v>891</v>
      </c>
      <c r="I2504" s="248" t="s">
        <v>215</v>
      </c>
      <c r="J2504" s="249"/>
      <c r="K2504" s="249">
        <v>1</v>
      </c>
      <c r="L2504" s="249"/>
      <c r="M2504" s="121"/>
    </row>
    <row r="2505" spans="1:13" ht="24">
      <c r="A2505" s="1"/>
      <c r="B2505" s="1"/>
      <c r="C2505" s="69" t="s">
        <v>5</v>
      </c>
      <c r="D2505" s="70" t="s">
        <v>38</v>
      </c>
      <c r="E2505" s="71" t="s">
        <v>39</v>
      </c>
      <c r="F2505" s="70"/>
      <c r="G2505" s="70" t="s">
        <v>890</v>
      </c>
      <c r="H2505" s="71" t="s">
        <v>891</v>
      </c>
      <c r="I2505" s="71" t="s">
        <v>216</v>
      </c>
      <c r="J2505" s="249">
        <v>0</v>
      </c>
      <c r="K2505" s="249">
        <v>18107147</v>
      </c>
      <c r="L2505" s="249">
        <v>0</v>
      </c>
      <c r="M2505" s="121">
        <v>0</v>
      </c>
    </row>
    <row r="2506" spans="1:13" ht="24">
      <c r="A2506" s="1"/>
      <c r="B2506" s="1"/>
      <c r="C2506" s="69" t="s">
        <v>5</v>
      </c>
      <c r="D2506" s="70" t="s">
        <v>38</v>
      </c>
      <c r="E2506" s="71" t="s">
        <v>39</v>
      </c>
      <c r="F2506" s="70"/>
      <c r="G2506" s="70" t="s">
        <v>890</v>
      </c>
      <c r="H2506" s="71" t="s">
        <v>891</v>
      </c>
      <c r="I2506" s="71" t="s">
        <v>217</v>
      </c>
      <c r="J2506" s="249">
        <v>0</v>
      </c>
      <c r="K2506" s="249">
        <v>18107147</v>
      </c>
      <c r="L2506" s="249">
        <v>0</v>
      </c>
      <c r="M2506" s="121">
        <v>0</v>
      </c>
    </row>
    <row r="2507" spans="1:13" ht="24">
      <c r="A2507" s="1"/>
      <c r="B2507" s="1"/>
      <c r="C2507" s="69"/>
      <c r="D2507" s="70"/>
      <c r="E2507" s="71"/>
      <c r="F2507" s="70"/>
      <c r="G2507" s="70"/>
      <c r="H2507" s="253" t="s">
        <v>218</v>
      </c>
      <c r="I2507" s="71"/>
      <c r="J2507" s="254"/>
      <c r="K2507" s="254">
        <v>18107147</v>
      </c>
      <c r="L2507" s="254">
        <v>-18107147</v>
      </c>
      <c r="M2507" s="255">
        <v>0</v>
      </c>
    </row>
    <row r="2508" spans="1:13" ht="24">
      <c r="A2508" s="1"/>
      <c r="B2508" s="1"/>
      <c r="C2508" s="69" t="s">
        <v>5</v>
      </c>
      <c r="D2508" s="70" t="s">
        <v>38</v>
      </c>
      <c r="E2508" s="71" t="s">
        <v>39</v>
      </c>
      <c r="F2508" s="70"/>
      <c r="G2508" s="70" t="s">
        <v>892</v>
      </c>
      <c r="H2508" s="71" t="s">
        <v>893</v>
      </c>
      <c r="I2508" s="248" t="s">
        <v>207</v>
      </c>
      <c r="J2508" s="249"/>
      <c r="K2508" s="249">
        <v>1</v>
      </c>
      <c r="L2508" s="249">
        <v>0</v>
      </c>
      <c r="M2508" s="121"/>
    </row>
    <row r="2509" spans="1:13" ht="24">
      <c r="A2509" s="1"/>
      <c r="B2509" s="1"/>
      <c r="C2509" s="69" t="s">
        <v>5</v>
      </c>
      <c r="D2509" s="70" t="s">
        <v>38</v>
      </c>
      <c r="E2509" s="71" t="s">
        <v>39</v>
      </c>
      <c r="F2509" s="70"/>
      <c r="G2509" s="70" t="s">
        <v>892</v>
      </c>
      <c r="H2509" s="71" t="s">
        <v>893</v>
      </c>
      <c r="I2509" s="71" t="s">
        <v>208</v>
      </c>
      <c r="J2509" s="249">
        <v>0</v>
      </c>
      <c r="K2509" s="249">
        <v>16183938</v>
      </c>
      <c r="L2509" s="249">
        <v>0</v>
      </c>
      <c r="M2509" s="121">
        <v>0</v>
      </c>
    </row>
    <row r="2510" spans="1:13" ht="24">
      <c r="A2510" s="1"/>
      <c r="B2510" s="1"/>
      <c r="C2510" s="69" t="s">
        <v>5</v>
      </c>
      <c r="D2510" s="70" t="s">
        <v>38</v>
      </c>
      <c r="E2510" s="71" t="s">
        <v>39</v>
      </c>
      <c r="F2510" s="70"/>
      <c r="G2510" s="70" t="s">
        <v>892</v>
      </c>
      <c r="H2510" s="71" t="s">
        <v>893</v>
      </c>
      <c r="I2510" s="71" t="s">
        <v>209</v>
      </c>
      <c r="J2510" s="249">
        <v>0</v>
      </c>
      <c r="K2510" s="249">
        <v>16183938</v>
      </c>
      <c r="L2510" s="249"/>
      <c r="M2510" s="121">
        <v>0</v>
      </c>
    </row>
    <row r="2511" spans="1:13" ht="24">
      <c r="A2511" s="1"/>
      <c r="B2511" s="1"/>
      <c r="C2511" s="69"/>
      <c r="D2511" s="70"/>
      <c r="E2511" s="71"/>
      <c r="F2511" s="70"/>
      <c r="G2511" s="70"/>
      <c r="H2511" s="250" t="s">
        <v>210</v>
      </c>
      <c r="I2511" s="248"/>
      <c r="J2511" s="251"/>
      <c r="K2511" s="251">
        <v>16183938</v>
      </c>
      <c r="L2511" s="251"/>
      <c r="M2511" s="252"/>
    </row>
    <row r="2512" spans="1:13" ht="24">
      <c r="A2512" s="1"/>
      <c r="B2512" s="1"/>
      <c r="C2512" s="69" t="s">
        <v>5</v>
      </c>
      <c r="D2512" s="70" t="s">
        <v>38</v>
      </c>
      <c r="E2512" s="71" t="s">
        <v>39</v>
      </c>
      <c r="F2512" s="70"/>
      <c r="G2512" s="70" t="s">
        <v>892</v>
      </c>
      <c r="H2512" s="71" t="s">
        <v>893</v>
      </c>
      <c r="I2512" s="248" t="s">
        <v>211</v>
      </c>
      <c r="J2512" s="249"/>
      <c r="K2512" s="249">
        <v>1</v>
      </c>
      <c r="L2512" s="249">
        <v>0</v>
      </c>
      <c r="M2512" s="121"/>
    </row>
    <row r="2513" spans="1:13" ht="24">
      <c r="A2513" s="1"/>
      <c r="B2513" s="1"/>
      <c r="C2513" s="69" t="s">
        <v>5</v>
      </c>
      <c r="D2513" s="70" t="s">
        <v>38</v>
      </c>
      <c r="E2513" s="71" t="s">
        <v>39</v>
      </c>
      <c r="F2513" s="70"/>
      <c r="G2513" s="70" t="s">
        <v>892</v>
      </c>
      <c r="H2513" s="71" t="s">
        <v>893</v>
      </c>
      <c r="I2513" s="71" t="s">
        <v>212</v>
      </c>
      <c r="J2513" s="249">
        <v>0</v>
      </c>
      <c r="K2513" s="249">
        <v>13283938</v>
      </c>
      <c r="L2513" s="249">
        <v>0</v>
      </c>
      <c r="M2513" s="121">
        <v>0</v>
      </c>
    </row>
    <row r="2514" spans="1:13" ht="24">
      <c r="A2514" s="1"/>
      <c r="B2514" s="1"/>
      <c r="C2514" s="69" t="s">
        <v>5</v>
      </c>
      <c r="D2514" s="70" t="s">
        <v>38</v>
      </c>
      <c r="E2514" s="71" t="s">
        <v>39</v>
      </c>
      <c r="F2514" s="70"/>
      <c r="G2514" s="70" t="s">
        <v>892</v>
      </c>
      <c r="H2514" s="71" t="s">
        <v>893</v>
      </c>
      <c r="I2514" s="71" t="s">
        <v>213</v>
      </c>
      <c r="J2514" s="249">
        <v>0</v>
      </c>
      <c r="K2514" s="249">
        <v>13283938</v>
      </c>
      <c r="L2514" s="249"/>
      <c r="M2514" s="121">
        <v>0</v>
      </c>
    </row>
    <row r="2515" spans="1:13" ht="24">
      <c r="A2515" s="1"/>
      <c r="B2515" s="1"/>
      <c r="C2515" s="69"/>
      <c r="D2515" s="70"/>
      <c r="E2515" s="71"/>
      <c r="F2515" s="70"/>
      <c r="G2515" s="70"/>
      <c r="H2515" s="250" t="s">
        <v>214</v>
      </c>
      <c r="I2515" s="248"/>
      <c r="J2515" s="251"/>
      <c r="K2515" s="251">
        <v>13283938</v>
      </c>
      <c r="L2515" s="251"/>
      <c r="M2515" s="252"/>
    </row>
    <row r="2516" spans="1:13" ht="24">
      <c r="A2516" s="1"/>
      <c r="B2516" s="1"/>
      <c r="C2516" s="69" t="s">
        <v>5</v>
      </c>
      <c r="D2516" s="70" t="s">
        <v>38</v>
      </c>
      <c r="E2516" s="71" t="s">
        <v>39</v>
      </c>
      <c r="F2516" s="70"/>
      <c r="G2516" s="70" t="s">
        <v>892</v>
      </c>
      <c r="H2516" s="71" t="s">
        <v>893</v>
      </c>
      <c r="I2516" s="248" t="s">
        <v>215</v>
      </c>
      <c r="J2516" s="249"/>
      <c r="K2516" s="249">
        <v>1</v>
      </c>
      <c r="L2516" s="249"/>
      <c r="M2516" s="121"/>
    </row>
    <row r="2517" spans="1:13" ht="24">
      <c r="A2517" s="1"/>
      <c r="B2517" s="1"/>
      <c r="C2517" s="69" t="s">
        <v>5</v>
      </c>
      <c r="D2517" s="70" t="s">
        <v>38</v>
      </c>
      <c r="E2517" s="71" t="s">
        <v>39</v>
      </c>
      <c r="F2517" s="70"/>
      <c r="G2517" s="70" t="s">
        <v>892</v>
      </c>
      <c r="H2517" s="71" t="s">
        <v>893</v>
      </c>
      <c r="I2517" s="71" t="s">
        <v>216</v>
      </c>
      <c r="J2517" s="249">
        <v>0</v>
      </c>
      <c r="K2517" s="249">
        <v>13194501</v>
      </c>
      <c r="L2517" s="249">
        <v>0</v>
      </c>
      <c r="M2517" s="121">
        <v>0</v>
      </c>
    </row>
    <row r="2518" spans="1:13" ht="24">
      <c r="A2518" s="1"/>
      <c r="B2518" s="1"/>
      <c r="C2518" s="69" t="s">
        <v>5</v>
      </c>
      <c r="D2518" s="70" t="s">
        <v>38</v>
      </c>
      <c r="E2518" s="71" t="s">
        <v>39</v>
      </c>
      <c r="F2518" s="70"/>
      <c r="G2518" s="70" t="s">
        <v>892</v>
      </c>
      <c r="H2518" s="71" t="s">
        <v>893</v>
      </c>
      <c r="I2518" s="71" t="s">
        <v>217</v>
      </c>
      <c r="J2518" s="249">
        <v>0</v>
      </c>
      <c r="K2518" s="249">
        <v>13194501</v>
      </c>
      <c r="L2518" s="249">
        <v>0</v>
      </c>
      <c r="M2518" s="121">
        <v>0</v>
      </c>
    </row>
    <row r="2519" spans="1:13" ht="24">
      <c r="A2519" s="1"/>
      <c r="B2519" s="1"/>
      <c r="C2519" s="69"/>
      <c r="D2519" s="70"/>
      <c r="E2519" s="71"/>
      <c r="F2519" s="70"/>
      <c r="G2519" s="70"/>
      <c r="H2519" s="253" t="s">
        <v>218</v>
      </c>
      <c r="I2519" s="71"/>
      <c r="J2519" s="254"/>
      <c r="K2519" s="254">
        <v>13194501</v>
      </c>
      <c r="L2519" s="254">
        <v>-13194501</v>
      </c>
      <c r="M2519" s="255">
        <v>0</v>
      </c>
    </row>
    <row r="2520" spans="1:13" ht="24">
      <c r="A2520" s="1"/>
      <c r="B2520" s="1"/>
      <c r="C2520" s="69" t="s">
        <v>5</v>
      </c>
      <c r="D2520" s="70" t="s">
        <v>38</v>
      </c>
      <c r="E2520" s="71" t="s">
        <v>39</v>
      </c>
      <c r="F2520" s="70"/>
      <c r="G2520" s="70" t="s">
        <v>693</v>
      </c>
      <c r="H2520" s="71" t="s">
        <v>694</v>
      </c>
      <c r="I2520" s="248" t="s">
        <v>207</v>
      </c>
      <c r="J2520" s="249"/>
      <c r="K2520" s="249">
        <v>1</v>
      </c>
      <c r="L2520" s="249">
        <v>0</v>
      </c>
      <c r="M2520" s="121"/>
    </row>
    <row r="2521" spans="1:13" ht="24">
      <c r="A2521" s="1"/>
      <c r="B2521" s="1"/>
      <c r="C2521" s="69" t="s">
        <v>5</v>
      </c>
      <c r="D2521" s="70" t="s">
        <v>38</v>
      </c>
      <c r="E2521" s="71" t="s">
        <v>39</v>
      </c>
      <c r="F2521" s="70"/>
      <c r="G2521" s="70" t="s">
        <v>693</v>
      </c>
      <c r="H2521" s="71" t="s">
        <v>694</v>
      </c>
      <c r="I2521" s="71" t="s">
        <v>208</v>
      </c>
      <c r="J2521" s="249">
        <v>0</v>
      </c>
      <c r="K2521" s="249">
        <v>20000000</v>
      </c>
      <c r="L2521" s="249">
        <v>8661528</v>
      </c>
      <c r="M2521" s="121">
        <v>0</v>
      </c>
    </row>
    <row r="2522" spans="1:13" ht="24">
      <c r="A2522" s="1"/>
      <c r="B2522" s="1"/>
      <c r="C2522" s="69" t="s">
        <v>5</v>
      </c>
      <c r="D2522" s="70" t="s">
        <v>38</v>
      </c>
      <c r="E2522" s="71" t="s">
        <v>39</v>
      </c>
      <c r="F2522" s="70"/>
      <c r="G2522" s="70" t="s">
        <v>693</v>
      </c>
      <c r="H2522" s="71" t="s">
        <v>694</v>
      </c>
      <c r="I2522" s="71" t="s">
        <v>209</v>
      </c>
      <c r="J2522" s="249">
        <v>0</v>
      </c>
      <c r="K2522" s="249">
        <v>20000000</v>
      </c>
      <c r="L2522" s="249"/>
      <c r="M2522" s="121">
        <v>0</v>
      </c>
    </row>
    <row r="2523" spans="1:13" ht="24">
      <c r="A2523" s="1"/>
      <c r="B2523" s="1"/>
      <c r="C2523" s="69"/>
      <c r="D2523" s="70"/>
      <c r="E2523" s="71"/>
      <c r="F2523" s="70"/>
      <c r="G2523" s="70"/>
      <c r="H2523" s="250" t="s">
        <v>210</v>
      </c>
      <c r="I2523" s="248"/>
      <c r="J2523" s="251"/>
      <c r="K2523" s="251">
        <v>20000000</v>
      </c>
      <c r="L2523" s="251"/>
      <c r="M2523" s="252"/>
    </row>
    <row r="2524" spans="1:13" ht="24">
      <c r="A2524" s="1"/>
      <c r="B2524" s="1"/>
      <c r="C2524" s="69" t="s">
        <v>5</v>
      </c>
      <c r="D2524" s="70" t="s">
        <v>38</v>
      </c>
      <c r="E2524" s="71" t="s">
        <v>39</v>
      </c>
      <c r="F2524" s="70"/>
      <c r="G2524" s="70" t="s">
        <v>693</v>
      </c>
      <c r="H2524" s="71" t="s">
        <v>694</v>
      </c>
      <c r="I2524" s="248" t="s">
        <v>211</v>
      </c>
      <c r="J2524" s="249"/>
      <c r="K2524" s="249">
        <v>1</v>
      </c>
      <c r="L2524" s="249">
        <v>1</v>
      </c>
      <c r="M2524" s="121"/>
    </row>
    <row r="2525" spans="1:13" ht="24">
      <c r="A2525" s="1"/>
      <c r="B2525" s="1"/>
      <c r="C2525" s="69" t="s">
        <v>5</v>
      </c>
      <c r="D2525" s="70" t="s">
        <v>38</v>
      </c>
      <c r="E2525" s="71" t="s">
        <v>39</v>
      </c>
      <c r="F2525" s="70"/>
      <c r="G2525" s="70" t="s">
        <v>693</v>
      </c>
      <c r="H2525" s="71" t="s">
        <v>694</v>
      </c>
      <c r="I2525" s="71" t="s">
        <v>212</v>
      </c>
      <c r="J2525" s="249">
        <v>0</v>
      </c>
      <c r="K2525" s="249">
        <v>20000000</v>
      </c>
      <c r="L2525" s="249">
        <v>8661528</v>
      </c>
      <c r="M2525" s="121">
        <v>0</v>
      </c>
    </row>
    <row r="2526" spans="1:13" ht="24">
      <c r="A2526" s="1"/>
      <c r="B2526" s="1"/>
      <c r="C2526" s="69" t="s">
        <v>5</v>
      </c>
      <c r="D2526" s="70" t="s">
        <v>38</v>
      </c>
      <c r="E2526" s="71" t="s">
        <v>39</v>
      </c>
      <c r="F2526" s="70"/>
      <c r="G2526" s="70" t="s">
        <v>693</v>
      </c>
      <c r="H2526" s="71" t="s">
        <v>694</v>
      </c>
      <c r="I2526" s="71" t="s">
        <v>213</v>
      </c>
      <c r="J2526" s="249">
        <v>0</v>
      </c>
      <c r="K2526" s="249">
        <v>20000000</v>
      </c>
      <c r="L2526" s="249">
        <v>8661528</v>
      </c>
      <c r="M2526" s="121">
        <v>0</v>
      </c>
    </row>
    <row r="2527" spans="1:13" ht="24">
      <c r="A2527" s="1"/>
      <c r="B2527" s="1"/>
      <c r="C2527" s="69"/>
      <c r="D2527" s="70"/>
      <c r="E2527" s="71"/>
      <c r="F2527" s="70"/>
      <c r="G2527" s="70"/>
      <c r="H2527" s="250" t="s">
        <v>214</v>
      </c>
      <c r="I2527" s="248"/>
      <c r="J2527" s="251"/>
      <c r="K2527" s="251">
        <v>20000000</v>
      </c>
      <c r="L2527" s="251">
        <v>-11338472</v>
      </c>
      <c r="M2527" s="252">
        <v>-8661528</v>
      </c>
    </row>
    <row r="2528" spans="1:13" ht="24">
      <c r="A2528" s="1"/>
      <c r="B2528" s="1"/>
      <c r="C2528" s="69" t="s">
        <v>5</v>
      </c>
      <c r="D2528" s="70" t="s">
        <v>38</v>
      </c>
      <c r="E2528" s="71" t="s">
        <v>39</v>
      </c>
      <c r="F2528" s="70"/>
      <c r="G2528" s="70" t="s">
        <v>693</v>
      </c>
      <c r="H2528" s="71" t="s">
        <v>694</v>
      </c>
      <c r="I2528" s="248" t="s">
        <v>215</v>
      </c>
      <c r="J2528" s="249"/>
      <c r="K2528" s="249">
        <v>1</v>
      </c>
      <c r="L2528" s="249">
        <v>1</v>
      </c>
      <c r="M2528" s="121"/>
    </row>
    <row r="2529" spans="1:13" ht="24">
      <c r="A2529" s="1"/>
      <c r="B2529" s="1"/>
      <c r="C2529" s="69" t="s">
        <v>5</v>
      </c>
      <c r="D2529" s="70" t="s">
        <v>38</v>
      </c>
      <c r="E2529" s="71" t="s">
        <v>39</v>
      </c>
      <c r="F2529" s="70"/>
      <c r="G2529" s="70" t="s">
        <v>693</v>
      </c>
      <c r="H2529" s="71" t="s">
        <v>694</v>
      </c>
      <c r="I2529" s="71" t="s">
        <v>216</v>
      </c>
      <c r="J2529" s="249">
        <v>0</v>
      </c>
      <c r="K2529" s="249">
        <v>20000000</v>
      </c>
      <c r="L2529" s="249">
        <v>8661528</v>
      </c>
      <c r="M2529" s="121">
        <v>0</v>
      </c>
    </row>
    <row r="2530" spans="1:13" ht="24">
      <c r="A2530" s="1"/>
      <c r="B2530" s="1"/>
      <c r="C2530" s="69" t="s">
        <v>5</v>
      </c>
      <c r="D2530" s="70" t="s">
        <v>38</v>
      </c>
      <c r="E2530" s="71" t="s">
        <v>39</v>
      </c>
      <c r="F2530" s="70"/>
      <c r="G2530" s="70" t="s">
        <v>693</v>
      </c>
      <c r="H2530" s="71" t="s">
        <v>694</v>
      </c>
      <c r="I2530" s="71" t="s">
        <v>217</v>
      </c>
      <c r="J2530" s="249">
        <v>0</v>
      </c>
      <c r="K2530" s="249">
        <v>20000000</v>
      </c>
      <c r="L2530" s="249">
        <v>8661528</v>
      </c>
      <c r="M2530" s="121">
        <v>0</v>
      </c>
    </row>
    <row r="2531" spans="1:13" ht="24">
      <c r="A2531" s="1"/>
      <c r="B2531" s="1"/>
      <c r="C2531" s="69"/>
      <c r="D2531" s="70"/>
      <c r="E2531" s="71"/>
      <c r="F2531" s="70"/>
      <c r="G2531" s="70"/>
      <c r="H2531" s="253" t="s">
        <v>218</v>
      </c>
      <c r="I2531" s="71"/>
      <c r="J2531" s="254"/>
      <c r="K2531" s="254">
        <v>20000000</v>
      </c>
      <c r="L2531" s="254">
        <v>-11338472</v>
      </c>
      <c r="M2531" s="255">
        <v>-8661528</v>
      </c>
    </row>
    <row r="2532" spans="1:13">
      <c r="A2532" s="1"/>
      <c r="B2532" s="1"/>
      <c r="C2532" s="69" t="s">
        <v>5</v>
      </c>
      <c r="D2532" s="70" t="s">
        <v>38</v>
      </c>
      <c r="E2532" s="71" t="s">
        <v>39</v>
      </c>
      <c r="F2532" s="70"/>
      <c r="G2532" s="70" t="s">
        <v>695</v>
      </c>
      <c r="H2532" s="71" t="s">
        <v>696</v>
      </c>
      <c r="I2532" s="248" t="s">
        <v>207</v>
      </c>
      <c r="J2532" s="249"/>
      <c r="K2532" s="249">
        <v>1</v>
      </c>
      <c r="L2532" s="249">
        <v>1</v>
      </c>
      <c r="M2532" s="121"/>
    </row>
    <row r="2533" spans="1:13">
      <c r="A2533" s="1"/>
      <c r="B2533" s="1"/>
      <c r="C2533" s="69" t="s">
        <v>5</v>
      </c>
      <c r="D2533" s="70" t="s">
        <v>38</v>
      </c>
      <c r="E2533" s="71" t="s">
        <v>39</v>
      </c>
      <c r="F2533" s="70"/>
      <c r="G2533" s="70" t="s">
        <v>695</v>
      </c>
      <c r="H2533" s="71" t="s">
        <v>696</v>
      </c>
      <c r="I2533" s="71" t="s">
        <v>208</v>
      </c>
      <c r="J2533" s="249">
        <v>0</v>
      </c>
      <c r="K2533" s="249">
        <v>34325479</v>
      </c>
      <c r="L2533" s="249">
        <v>28872986</v>
      </c>
      <c r="M2533" s="121">
        <v>0</v>
      </c>
    </row>
    <row r="2534" spans="1:13">
      <c r="A2534" s="1"/>
      <c r="B2534" s="1"/>
      <c r="C2534" s="69" t="s">
        <v>5</v>
      </c>
      <c r="D2534" s="70" t="s">
        <v>38</v>
      </c>
      <c r="E2534" s="71" t="s">
        <v>39</v>
      </c>
      <c r="F2534" s="70"/>
      <c r="G2534" s="70" t="s">
        <v>695</v>
      </c>
      <c r="H2534" s="71" t="s">
        <v>696</v>
      </c>
      <c r="I2534" s="71" t="s">
        <v>209</v>
      </c>
      <c r="J2534" s="249">
        <v>0</v>
      </c>
      <c r="K2534" s="249">
        <v>34325479</v>
      </c>
      <c r="L2534" s="249">
        <v>28872986</v>
      </c>
      <c r="M2534" s="121">
        <v>0</v>
      </c>
    </row>
    <row r="2535" spans="1:13" ht="24">
      <c r="A2535" s="1"/>
      <c r="B2535" s="1"/>
      <c r="C2535" s="69"/>
      <c r="D2535" s="70"/>
      <c r="E2535" s="71"/>
      <c r="F2535" s="70"/>
      <c r="G2535" s="70"/>
      <c r="H2535" s="250" t="s">
        <v>210</v>
      </c>
      <c r="I2535" s="248"/>
      <c r="J2535" s="251"/>
      <c r="K2535" s="251">
        <v>34325479</v>
      </c>
      <c r="L2535" s="251">
        <v>-5452493</v>
      </c>
      <c r="M2535" s="252">
        <v>-28872986</v>
      </c>
    </row>
    <row r="2536" spans="1:13">
      <c r="A2536" s="1"/>
      <c r="B2536" s="1"/>
      <c r="C2536" s="69" t="s">
        <v>5</v>
      </c>
      <c r="D2536" s="70" t="s">
        <v>38</v>
      </c>
      <c r="E2536" s="71" t="s">
        <v>39</v>
      </c>
      <c r="F2536" s="70"/>
      <c r="G2536" s="70" t="s">
        <v>695</v>
      </c>
      <c r="H2536" s="71" t="s">
        <v>696</v>
      </c>
      <c r="I2536" s="248" t="s">
        <v>211</v>
      </c>
      <c r="J2536" s="249"/>
      <c r="K2536" s="249">
        <v>1</v>
      </c>
      <c r="L2536" s="249">
        <v>1</v>
      </c>
      <c r="M2536" s="121"/>
    </row>
    <row r="2537" spans="1:13">
      <c r="A2537" s="1"/>
      <c r="B2537" s="1"/>
      <c r="C2537" s="69" t="s">
        <v>5</v>
      </c>
      <c r="D2537" s="70" t="s">
        <v>38</v>
      </c>
      <c r="E2537" s="71" t="s">
        <v>39</v>
      </c>
      <c r="F2537" s="70"/>
      <c r="G2537" s="70" t="s">
        <v>695</v>
      </c>
      <c r="H2537" s="71" t="s">
        <v>696</v>
      </c>
      <c r="I2537" s="71" t="s">
        <v>212</v>
      </c>
      <c r="J2537" s="249">
        <v>0</v>
      </c>
      <c r="K2537" s="249">
        <v>67367479</v>
      </c>
      <c r="L2537" s="249">
        <v>28872986</v>
      </c>
      <c r="M2537" s="121">
        <v>0</v>
      </c>
    </row>
    <row r="2538" spans="1:13">
      <c r="A2538" s="1"/>
      <c r="B2538" s="1"/>
      <c r="C2538" s="69" t="s">
        <v>5</v>
      </c>
      <c r="D2538" s="70" t="s">
        <v>38</v>
      </c>
      <c r="E2538" s="71" t="s">
        <v>39</v>
      </c>
      <c r="F2538" s="70"/>
      <c r="G2538" s="70" t="s">
        <v>695</v>
      </c>
      <c r="H2538" s="71" t="s">
        <v>696</v>
      </c>
      <c r="I2538" s="71" t="s">
        <v>213</v>
      </c>
      <c r="J2538" s="249">
        <v>0</v>
      </c>
      <c r="K2538" s="249">
        <v>67367479</v>
      </c>
      <c r="L2538" s="249">
        <v>28872986</v>
      </c>
      <c r="M2538" s="121">
        <v>0</v>
      </c>
    </row>
    <row r="2539" spans="1:13" ht="24">
      <c r="A2539" s="1"/>
      <c r="B2539" s="1"/>
      <c r="C2539" s="69"/>
      <c r="D2539" s="70"/>
      <c r="E2539" s="71"/>
      <c r="F2539" s="70"/>
      <c r="G2539" s="70"/>
      <c r="H2539" s="250" t="s">
        <v>214</v>
      </c>
      <c r="I2539" s="248"/>
      <c r="J2539" s="251"/>
      <c r="K2539" s="251">
        <v>67367479</v>
      </c>
      <c r="L2539" s="251">
        <v>-38494493</v>
      </c>
      <c r="M2539" s="252">
        <v>-28872986</v>
      </c>
    </row>
    <row r="2540" spans="1:13">
      <c r="A2540" s="1"/>
      <c r="B2540" s="1"/>
      <c r="C2540" s="69" t="s">
        <v>5</v>
      </c>
      <c r="D2540" s="70" t="s">
        <v>38</v>
      </c>
      <c r="E2540" s="71" t="s">
        <v>39</v>
      </c>
      <c r="F2540" s="70"/>
      <c r="G2540" s="70" t="s">
        <v>695</v>
      </c>
      <c r="H2540" s="71" t="s">
        <v>696</v>
      </c>
      <c r="I2540" s="248" t="s">
        <v>215</v>
      </c>
      <c r="J2540" s="249"/>
      <c r="K2540" s="249">
        <v>1</v>
      </c>
      <c r="L2540" s="249">
        <v>1</v>
      </c>
      <c r="M2540" s="121"/>
    </row>
    <row r="2541" spans="1:13">
      <c r="A2541" s="1"/>
      <c r="B2541" s="1"/>
      <c r="C2541" s="69" t="s">
        <v>5</v>
      </c>
      <c r="D2541" s="70" t="s">
        <v>38</v>
      </c>
      <c r="E2541" s="71" t="s">
        <v>39</v>
      </c>
      <c r="F2541" s="70"/>
      <c r="G2541" s="70" t="s">
        <v>695</v>
      </c>
      <c r="H2541" s="71" t="s">
        <v>696</v>
      </c>
      <c r="I2541" s="71" t="s">
        <v>216</v>
      </c>
      <c r="J2541" s="249">
        <v>0</v>
      </c>
      <c r="K2541" s="249">
        <v>67365568</v>
      </c>
      <c r="L2541" s="249">
        <v>28872181</v>
      </c>
      <c r="M2541" s="121">
        <v>0</v>
      </c>
    </row>
    <row r="2542" spans="1:13">
      <c r="A2542" s="1"/>
      <c r="B2542" s="1"/>
      <c r="C2542" s="69" t="s">
        <v>5</v>
      </c>
      <c r="D2542" s="70" t="s">
        <v>38</v>
      </c>
      <c r="E2542" s="71" t="s">
        <v>39</v>
      </c>
      <c r="F2542" s="70"/>
      <c r="G2542" s="70" t="s">
        <v>695</v>
      </c>
      <c r="H2542" s="71" t="s">
        <v>696</v>
      </c>
      <c r="I2542" s="71" t="s">
        <v>217</v>
      </c>
      <c r="J2542" s="249">
        <v>0</v>
      </c>
      <c r="K2542" s="249">
        <v>67365568</v>
      </c>
      <c r="L2542" s="249">
        <v>28872181</v>
      </c>
      <c r="M2542" s="121">
        <v>0</v>
      </c>
    </row>
    <row r="2543" spans="1:13" ht="24">
      <c r="A2543" s="1"/>
      <c r="B2543" s="1"/>
      <c r="C2543" s="69"/>
      <c r="D2543" s="70"/>
      <c r="E2543" s="71"/>
      <c r="F2543" s="70"/>
      <c r="G2543" s="70"/>
      <c r="H2543" s="253" t="s">
        <v>218</v>
      </c>
      <c r="I2543" s="71"/>
      <c r="J2543" s="254"/>
      <c r="K2543" s="254">
        <v>67365568</v>
      </c>
      <c r="L2543" s="254">
        <v>-38493387</v>
      </c>
      <c r="M2543" s="255">
        <v>-28872181</v>
      </c>
    </row>
    <row r="2544" spans="1:13">
      <c r="A2544" s="1"/>
      <c r="B2544" s="1"/>
      <c r="C2544" s="69" t="s">
        <v>5</v>
      </c>
      <c r="D2544" s="70" t="s">
        <v>38</v>
      </c>
      <c r="E2544" s="71" t="s">
        <v>39</v>
      </c>
      <c r="F2544" s="70"/>
      <c r="G2544" s="70" t="s">
        <v>697</v>
      </c>
      <c r="H2544" s="71" t="s">
        <v>698</v>
      </c>
      <c r="I2544" s="248" t="s">
        <v>207</v>
      </c>
      <c r="J2544" s="249"/>
      <c r="K2544" s="249">
        <v>1</v>
      </c>
      <c r="L2544" s="249">
        <v>1</v>
      </c>
      <c r="M2544" s="121"/>
    </row>
    <row r="2545" spans="1:13">
      <c r="A2545" s="1"/>
      <c r="B2545" s="1"/>
      <c r="C2545" s="69" t="s">
        <v>5</v>
      </c>
      <c r="D2545" s="70" t="s">
        <v>38</v>
      </c>
      <c r="E2545" s="71" t="s">
        <v>39</v>
      </c>
      <c r="F2545" s="70"/>
      <c r="G2545" s="70" t="s">
        <v>697</v>
      </c>
      <c r="H2545" s="71" t="s">
        <v>698</v>
      </c>
      <c r="I2545" s="71" t="s">
        <v>208</v>
      </c>
      <c r="J2545" s="249">
        <v>0</v>
      </c>
      <c r="K2545" s="249">
        <v>50000000</v>
      </c>
      <c r="L2545" s="249">
        <v>85051268</v>
      </c>
      <c r="M2545" s="121">
        <v>0</v>
      </c>
    </row>
    <row r="2546" spans="1:13">
      <c r="A2546" s="1"/>
      <c r="B2546" s="1"/>
      <c r="C2546" s="69" t="s">
        <v>5</v>
      </c>
      <c r="D2546" s="70" t="s">
        <v>38</v>
      </c>
      <c r="E2546" s="71" t="s">
        <v>39</v>
      </c>
      <c r="F2546" s="70"/>
      <c r="G2546" s="70" t="s">
        <v>697</v>
      </c>
      <c r="H2546" s="71" t="s">
        <v>698</v>
      </c>
      <c r="I2546" s="71" t="s">
        <v>209</v>
      </c>
      <c r="J2546" s="249">
        <v>0</v>
      </c>
      <c r="K2546" s="249">
        <v>50000000</v>
      </c>
      <c r="L2546" s="249">
        <v>85051268</v>
      </c>
      <c r="M2546" s="121">
        <v>0</v>
      </c>
    </row>
    <row r="2547" spans="1:13" ht="24">
      <c r="A2547" s="1"/>
      <c r="B2547" s="1"/>
      <c r="C2547" s="69"/>
      <c r="D2547" s="70"/>
      <c r="E2547" s="71"/>
      <c r="F2547" s="70"/>
      <c r="G2547" s="70"/>
      <c r="H2547" s="250" t="s">
        <v>210</v>
      </c>
      <c r="I2547" s="248"/>
      <c r="J2547" s="251"/>
      <c r="K2547" s="251">
        <v>50000000</v>
      </c>
      <c r="L2547" s="251">
        <v>35051268</v>
      </c>
      <c r="M2547" s="252">
        <v>-85051268</v>
      </c>
    </row>
    <row r="2548" spans="1:13">
      <c r="A2548" s="1"/>
      <c r="B2548" s="1"/>
      <c r="C2548" s="69" t="s">
        <v>5</v>
      </c>
      <c r="D2548" s="70" t="s">
        <v>38</v>
      </c>
      <c r="E2548" s="71" t="s">
        <v>39</v>
      </c>
      <c r="F2548" s="70"/>
      <c r="G2548" s="70" t="s">
        <v>697</v>
      </c>
      <c r="H2548" s="71" t="s">
        <v>698</v>
      </c>
      <c r="I2548" s="248" t="s">
        <v>211</v>
      </c>
      <c r="J2548" s="249"/>
      <c r="K2548" s="249">
        <v>1</v>
      </c>
      <c r="L2548" s="249">
        <v>1</v>
      </c>
      <c r="M2548" s="121"/>
    </row>
    <row r="2549" spans="1:13">
      <c r="A2549" s="1"/>
      <c r="B2549" s="1"/>
      <c r="C2549" s="69" t="s">
        <v>5</v>
      </c>
      <c r="D2549" s="70" t="s">
        <v>38</v>
      </c>
      <c r="E2549" s="71" t="s">
        <v>39</v>
      </c>
      <c r="F2549" s="70"/>
      <c r="G2549" s="70" t="s">
        <v>697</v>
      </c>
      <c r="H2549" s="71" t="s">
        <v>698</v>
      </c>
      <c r="I2549" s="71" t="s">
        <v>212</v>
      </c>
      <c r="J2549" s="249">
        <v>0</v>
      </c>
      <c r="K2549" s="249">
        <v>50000000</v>
      </c>
      <c r="L2549" s="249">
        <v>85051268</v>
      </c>
      <c r="M2549" s="121">
        <v>0</v>
      </c>
    </row>
    <row r="2550" spans="1:13">
      <c r="A2550" s="1"/>
      <c r="B2550" s="1"/>
      <c r="C2550" s="69" t="s">
        <v>5</v>
      </c>
      <c r="D2550" s="70" t="s">
        <v>38</v>
      </c>
      <c r="E2550" s="71" t="s">
        <v>39</v>
      </c>
      <c r="F2550" s="70"/>
      <c r="G2550" s="70" t="s">
        <v>697</v>
      </c>
      <c r="H2550" s="71" t="s">
        <v>698</v>
      </c>
      <c r="I2550" s="71" t="s">
        <v>213</v>
      </c>
      <c r="J2550" s="249">
        <v>0</v>
      </c>
      <c r="K2550" s="249">
        <v>50000000</v>
      </c>
      <c r="L2550" s="249">
        <v>85051268</v>
      </c>
      <c r="M2550" s="121">
        <v>0</v>
      </c>
    </row>
    <row r="2551" spans="1:13" ht="24">
      <c r="A2551" s="1"/>
      <c r="B2551" s="1"/>
      <c r="C2551" s="69"/>
      <c r="D2551" s="70"/>
      <c r="E2551" s="71"/>
      <c r="F2551" s="70"/>
      <c r="G2551" s="70"/>
      <c r="H2551" s="250" t="s">
        <v>214</v>
      </c>
      <c r="I2551" s="248"/>
      <c r="J2551" s="251"/>
      <c r="K2551" s="251">
        <v>50000000</v>
      </c>
      <c r="L2551" s="251">
        <v>35051268</v>
      </c>
      <c r="M2551" s="252">
        <v>-85051268</v>
      </c>
    </row>
    <row r="2552" spans="1:13">
      <c r="A2552" s="1"/>
      <c r="B2552" s="1"/>
      <c r="C2552" s="69" t="s">
        <v>5</v>
      </c>
      <c r="D2552" s="70" t="s">
        <v>38</v>
      </c>
      <c r="E2552" s="71" t="s">
        <v>39</v>
      </c>
      <c r="F2552" s="70"/>
      <c r="G2552" s="70" t="s">
        <v>697</v>
      </c>
      <c r="H2552" s="71" t="s">
        <v>698</v>
      </c>
      <c r="I2552" s="248" t="s">
        <v>215</v>
      </c>
      <c r="J2552" s="249"/>
      <c r="K2552" s="249">
        <v>1</v>
      </c>
      <c r="L2552" s="249">
        <v>1</v>
      </c>
      <c r="M2552" s="121"/>
    </row>
    <row r="2553" spans="1:13">
      <c r="A2553" s="1"/>
      <c r="B2553" s="1"/>
      <c r="C2553" s="69" t="s">
        <v>5</v>
      </c>
      <c r="D2553" s="70" t="s">
        <v>38</v>
      </c>
      <c r="E2553" s="71" t="s">
        <v>39</v>
      </c>
      <c r="F2553" s="70"/>
      <c r="G2553" s="70" t="s">
        <v>697</v>
      </c>
      <c r="H2553" s="71" t="s">
        <v>698</v>
      </c>
      <c r="I2553" s="71" t="s">
        <v>216</v>
      </c>
      <c r="J2553" s="249">
        <v>0</v>
      </c>
      <c r="K2553" s="249">
        <v>49999725</v>
      </c>
      <c r="L2553" s="249">
        <v>85049189</v>
      </c>
      <c r="M2553" s="121">
        <v>0</v>
      </c>
    </row>
    <row r="2554" spans="1:13">
      <c r="A2554" s="1"/>
      <c r="B2554" s="1"/>
      <c r="C2554" s="69" t="s">
        <v>5</v>
      </c>
      <c r="D2554" s="70" t="s">
        <v>38</v>
      </c>
      <c r="E2554" s="71" t="s">
        <v>39</v>
      </c>
      <c r="F2554" s="70"/>
      <c r="G2554" s="70" t="s">
        <v>697</v>
      </c>
      <c r="H2554" s="71" t="s">
        <v>698</v>
      </c>
      <c r="I2554" s="71" t="s">
        <v>217</v>
      </c>
      <c r="J2554" s="249">
        <v>0</v>
      </c>
      <c r="K2554" s="249">
        <v>49999725</v>
      </c>
      <c r="L2554" s="249">
        <v>85049189</v>
      </c>
      <c r="M2554" s="121">
        <v>0</v>
      </c>
    </row>
    <row r="2555" spans="1:13" ht="24">
      <c r="A2555" s="1"/>
      <c r="B2555" s="1"/>
      <c r="C2555" s="69"/>
      <c r="D2555" s="70"/>
      <c r="E2555" s="71"/>
      <c r="F2555" s="70"/>
      <c r="G2555" s="70"/>
      <c r="H2555" s="253" t="s">
        <v>218</v>
      </c>
      <c r="I2555" s="71"/>
      <c r="J2555" s="254"/>
      <c r="K2555" s="254">
        <v>49999725</v>
      </c>
      <c r="L2555" s="254">
        <v>35049464</v>
      </c>
      <c r="M2555" s="255">
        <v>-85049189</v>
      </c>
    </row>
    <row r="2556" spans="1:13">
      <c r="A2556" s="1"/>
      <c r="B2556" s="1"/>
      <c r="C2556" s="69" t="s">
        <v>5</v>
      </c>
      <c r="D2556" s="70" t="s">
        <v>38</v>
      </c>
      <c r="E2556" s="71" t="s">
        <v>39</v>
      </c>
      <c r="F2556" s="70"/>
      <c r="G2556" s="70" t="s">
        <v>699</v>
      </c>
      <c r="H2556" s="71" t="s">
        <v>700</v>
      </c>
      <c r="I2556" s="248" t="s">
        <v>207</v>
      </c>
      <c r="J2556" s="249"/>
      <c r="K2556" s="249">
        <v>1</v>
      </c>
      <c r="L2556" s="249">
        <v>0</v>
      </c>
      <c r="M2556" s="121"/>
    </row>
    <row r="2557" spans="1:13">
      <c r="A2557" s="1"/>
      <c r="B2557" s="1"/>
      <c r="C2557" s="69" t="s">
        <v>5</v>
      </c>
      <c r="D2557" s="70" t="s">
        <v>38</v>
      </c>
      <c r="E2557" s="71" t="s">
        <v>39</v>
      </c>
      <c r="F2557" s="70"/>
      <c r="G2557" s="70" t="s">
        <v>699</v>
      </c>
      <c r="H2557" s="71" t="s">
        <v>700</v>
      </c>
      <c r="I2557" s="71" t="s">
        <v>208</v>
      </c>
      <c r="J2557" s="249">
        <v>0</v>
      </c>
      <c r="K2557" s="249">
        <v>37118098</v>
      </c>
      <c r="L2557" s="249">
        <v>12396556</v>
      </c>
      <c r="M2557" s="121">
        <v>0</v>
      </c>
    </row>
    <row r="2558" spans="1:13">
      <c r="A2558" s="1"/>
      <c r="B2558" s="1"/>
      <c r="C2558" s="69" t="s">
        <v>5</v>
      </c>
      <c r="D2558" s="70" t="s">
        <v>38</v>
      </c>
      <c r="E2558" s="71" t="s">
        <v>39</v>
      </c>
      <c r="F2558" s="70"/>
      <c r="G2558" s="70" t="s">
        <v>699</v>
      </c>
      <c r="H2558" s="71" t="s">
        <v>700</v>
      </c>
      <c r="I2558" s="71" t="s">
        <v>209</v>
      </c>
      <c r="J2558" s="249">
        <v>0</v>
      </c>
      <c r="K2558" s="249">
        <v>37118098</v>
      </c>
      <c r="L2558" s="249"/>
      <c r="M2558" s="121">
        <v>0</v>
      </c>
    </row>
    <row r="2559" spans="1:13" ht="24">
      <c r="A2559" s="1"/>
      <c r="B2559" s="1"/>
      <c r="C2559" s="69"/>
      <c r="D2559" s="70"/>
      <c r="E2559" s="71"/>
      <c r="F2559" s="70"/>
      <c r="G2559" s="70"/>
      <c r="H2559" s="250" t="s">
        <v>210</v>
      </c>
      <c r="I2559" s="248"/>
      <c r="J2559" s="251"/>
      <c r="K2559" s="251">
        <v>37118098</v>
      </c>
      <c r="L2559" s="251"/>
      <c r="M2559" s="252"/>
    </row>
    <row r="2560" spans="1:13">
      <c r="A2560" s="1"/>
      <c r="B2560" s="1"/>
      <c r="C2560" s="69" t="s">
        <v>5</v>
      </c>
      <c r="D2560" s="70" t="s">
        <v>38</v>
      </c>
      <c r="E2560" s="71" t="s">
        <v>39</v>
      </c>
      <c r="F2560" s="70"/>
      <c r="G2560" s="70" t="s">
        <v>699</v>
      </c>
      <c r="H2560" s="71" t="s">
        <v>700</v>
      </c>
      <c r="I2560" s="248" t="s">
        <v>211</v>
      </c>
      <c r="J2560" s="249"/>
      <c r="K2560" s="249">
        <v>1</v>
      </c>
      <c r="L2560" s="249">
        <v>1</v>
      </c>
      <c r="M2560" s="121"/>
    </row>
    <row r="2561" spans="1:13">
      <c r="A2561" s="1"/>
      <c r="B2561" s="1"/>
      <c r="C2561" s="69" t="s">
        <v>5</v>
      </c>
      <c r="D2561" s="70" t="s">
        <v>38</v>
      </c>
      <c r="E2561" s="71" t="s">
        <v>39</v>
      </c>
      <c r="F2561" s="70"/>
      <c r="G2561" s="70" t="s">
        <v>699</v>
      </c>
      <c r="H2561" s="71" t="s">
        <v>700</v>
      </c>
      <c r="I2561" s="71" t="s">
        <v>212</v>
      </c>
      <c r="J2561" s="249">
        <v>0</v>
      </c>
      <c r="K2561" s="249">
        <v>12418098</v>
      </c>
      <c r="L2561" s="249">
        <v>12396556</v>
      </c>
      <c r="M2561" s="121">
        <v>0</v>
      </c>
    </row>
    <row r="2562" spans="1:13">
      <c r="A2562" s="1"/>
      <c r="B2562" s="1"/>
      <c r="C2562" s="69" t="s">
        <v>5</v>
      </c>
      <c r="D2562" s="70" t="s">
        <v>38</v>
      </c>
      <c r="E2562" s="71" t="s">
        <v>39</v>
      </c>
      <c r="F2562" s="70"/>
      <c r="G2562" s="70" t="s">
        <v>699</v>
      </c>
      <c r="H2562" s="71" t="s">
        <v>700</v>
      </c>
      <c r="I2562" s="71" t="s">
        <v>213</v>
      </c>
      <c r="J2562" s="249">
        <v>0</v>
      </c>
      <c r="K2562" s="249">
        <v>12418098</v>
      </c>
      <c r="L2562" s="249">
        <v>12396556</v>
      </c>
      <c r="M2562" s="121">
        <v>0</v>
      </c>
    </row>
    <row r="2563" spans="1:13" ht="24">
      <c r="A2563" s="1"/>
      <c r="B2563" s="1"/>
      <c r="C2563" s="69"/>
      <c r="D2563" s="70"/>
      <c r="E2563" s="71"/>
      <c r="F2563" s="70"/>
      <c r="G2563" s="70"/>
      <c r="H2563" s="250" t="s">
        <v>214</v>
      </c>
      <c r="I2563" s="248"/>
      <c r="J2563" s="251"/>
      <c r="K2563" s="251">
        <v>12418098</v>
      </c>
      <c r="L2563" s="251">
        <v>-21542</v>
      </c>
      <c r="M2563" s="252">
        <v>-12396556</v>
      </c>
    </row>
    <row r="2564" spans="1:13">
      <c r="A2564" s="1"/>
      <c r="B2564" s="1"/>
      <c r="C2564" s="69" t="s">
        <v>5</v>
      </c>
      <c r="D2564" s="70" t="s">
        <v>38</v>
      </c>
      <c r="E2564" s="71" t="s">
        <v>39</v>
      </c>
      <c r="F2564" s="70"/>
      <c r="G2564" s="70" t="s">
        <v>699</v>
      </c>
      <c r="H2564" s="71" t="s">
        <v>700</v>
      </c>
      <c r="I2564" s="248" t="s">
        <v>215</v>
      </c>
      <c r="J2564" s="249"/>
      <c r="K2564" s="249">
        <v>1</v>
      </c>
      <c r="L2564" s="249">
        <v>1</v>
      </c>
      <c r="M2564" s="121"/>
    </row>
    <row r="2565" spans="1:13">
      <c r="A2565" s="1"/>
      <c r="B2565" s="1"/>
      <c r="C2565" s="69" t="s">
        <v>5</v>
      </c>
      <c r="D2565" s="70" t="s">
        <v>38</v>
      </c>
      <c r="E2565" s="71" t="s">
        <v>39</v>
      </c>
      <c r="F2565" s="70"/>
      <c r="G2565" s="70" t="s">
        <v>699</v>
      </c>
      <c r="H2565" s="71" t="s">
        <v>700</v>
      </c>
      <c r="I2565" s="71" t="s">
        <v>216</v>
      </c>
      <c r="J2565" s="249">
        <v>0</v>
      </c>
      <c r="K2565" s="249">
        <v>12396496</v>
      </c>
      <c r="L2565" s="249">
        <v>12396556</v>
      </c>
      <c r="M2565" s="121">
        <v>0</v>
      </c>
    </row>
    <row r="2566" spans="1:13">
      <c r="A2566" s="1"/>
      <c r="B2566" s="1"/>
      <c r="C2566" s="69" t="s">
        <v>5</v>
      </c>
      <c r="D2566" s="70" t="s">
        <v>38</v>
      </c>
      <c r="E2566" s="71" t="s">
        <v>39</v>
      </c>
      <c r="F2566" s="70"/>
      <c r="G2566" s="70" t="s">
        <v>699</v>
      </c>
      <c r="H2566" s="71" t="s">
        <v>700</v>
      </c>
      <c r="I2566" s="71" t="s">
        <v>217</v>
      </c>
      <c r="J2566" s="249">
        <v>0</v>
      </c>
      <c r="K2566" s="249">
        <v>12396496</v>
      </c>
      <c r="L2566" s="249">
        <v>12396556</v>
      </c>
      <c r="M2566" s="121">
        <v>0</v>
      </c>
    </row>
    <row r="2567" spans="1:13" ht="24">
      <c r="A2567" s="1"/>
      <c r="B2567" s="1"/>
      <c r="C2567" s="69"/>
      <c r="D2567" s="70"/>
      <c r="E2567" s="71"/>
      <c r="F2567" s="70"/>
      <c r="G2567" s="70"/>
      <c r="H2567" s="253" t="s">
        <v>218</v>
      </c>
      <c r="I2567" s="71"/>
      <c r="J2567" s="254"/>
      <c r="K2567" s="254">
        <v>12396496</v>
      </c>
      <c r="L2567" s="254">
        <v>60</v>
      </c>
      <c r="M2567" s="255">
        <v>-12396556</v>
      </c>
    </row>
    <row r="2568" spans="1:13" ht="36">
      <c r="A2568" s="1"/>
      <c r="B2568" s="1"/>
      <c r="C2568" s="69" t="s">
        <v>5</v>
      </c>
      <c r="D2568" s="70" t="s">
        <v>38</v>
      </c>
      <c r="E2568" s="71" t="s">
        <v>39</v>
      </c>
      <c r="F2568" s="70"/>
      <c r="G2568" s="70" t="s">
        <v>894</v>
      </c>
      <c r="H2568" s="71" t="s">
        <v>895</v>
      </c>
      <c r="I2568" s="248" t="s">
        <v>207</v>
      </c>
      <c r="J2568" s="249"/>
      <c r="K2568" s="249">
        <v>1</v>
      </c>
      <c r="L2568" s="249">
        <v>0</v>
      </c>
      <c r="M2568" s="121"/>
    </row>
    <row r="2569" spans="1:13" ht="36">
      <c r="A2569" s="1"/>
      <c r="B2569" s="1"/>
      <c r="C2569" s="69" t="s">
        <v>5</v>
      </c>
      <c r="D2569" s="70" t="s">
        <v>38</v>
      </c>
      <c r="E2569" s="71" t="s">
        <v>39</v>
      </c>
      <c r="F2569" s="70"/>
      <c r="G2569" s="70" t="s">
        <v>894</v>
      </c>
      <c r="H2569" s="71" t="s">
        <v>895</v>
      </c>
      <c r="I2569" s="71" t="s">
        <v>208</v>
      </c>
      <c r="J2569" s="249">
        <v>0</v>
      </c>
      <c r="K2569" s="249">
        <v>30000000</v>
      </c>
      <c r="L2569" s="249">
        <v>0</v>
      </c>
      <c r="M2569" s="121">
        <v>0</v>
      </c>
    </row>
    <row r="2570" spans="1:13" ht="36">
      <c r="A2570" s="1"/>
      <c r="B2570" s="1"/>
      <c r="C2570" s="69" t="s">
        <v>5</v>
      </c>
      <c r="D2570" s="70" t="s">
        <v>38</v>
      </c>
      <c r="E2570" s="71" t="s">
        <v>39</v>
      </c>
      <c r="F2570" s="70"/>
      <c r="G2570" s="70" t="s">
        <v>894</v>
      </c>
      <c r="H2570" s="71" t="s">
        <v>895</v>
      </c>
      <c r="I2570" s="71" t="s">
        <v>209</v>
      </c>
      <c r="J2570" s="249">
        <v>0</v>
      </c>
      <c r="K2570" s="249">
        <v>30000000</v>
      </c>
      <c r="L2570" s="249"/>
      <c r="M2570" s="121">
        <v>0</v>
      </c>
    </row>
    <row r="2571" spans="1:13" ht="24">
      <c r="A2571" s="1"/>
      <c r="B2571" s="1"/>
      <c r="C2571" s="69"/>
      <c r="D2571" s="70"/>
      <c r="E2571" s="71"/>
      <c r="F2571" s="70"/>
      <c r="G2571" s="70"/>
      <c r="H2571" s="250" t="s">
        <v>210</v>
      </c>
      <c r="I2571" s="248"/>
      <c r="J2571" s="251"/>
      <c r="K2571" s="251">
        <v>30000000</v>
      </c>
      <c r="L2571" s="251"/>
      <c r="M2571" s="252"/>
    </row>
    <row r="2572" spans="1:13" ht="36">
      <c r="A2572" s="1"/>
      <c r="B2572" s="1"/>
      <c r="C2572" s="69" t="s">
        <v>5</v>
      </c>
      <c r="D2572" s="70" t="s">
        <v>38</v>
      </c>
      <c r="E2572" s="71" t="s">
        <v>39</v>
      </c>
      <c r="F2572" s="70"/>
      <c r="G2572" s="70" t="s">
        <v>894</v>
      </c>
      <c r="H2572" s="71" t="s">
        <v>895</v>
      </c>
      <c r="I2572" s="248" t="s">
        <v>211</v>
      </c>
      <c r="J2572" s="249"/>
      <c r="K2572" s="249">
        <v>1</v>
      </c>
      <c r="L2572" s="249">
        <v>0</v>
      </c>
      <c r="M2572" s="121"/>
    </row>
    <row r="2573" spans="1:13" ht="36">
      <c r="A2573" s="1"/>
      <c r="B2573" s="1"/>
      <c r="C2573" s="69" t="s">
        <v>5</v>
      </c>
      <c r="D2573" s="70" t="s">
        <v>38</v>
      </c>
      <c r="E2573" s="71" t="s">
        <v>39</v>
      </c>
      <c r="F2573" s="70"/>
      <c r="G2573" s="70" t="s">
        <v>894</v>
      </c>
      <c r="H2573" s="71" t="s">
        <v>895</v>
      </c>
      <c r="I2573" s="71" t="s">
        <v>212</v>
      </c>
      <c r="J2573" s="249">
        <v>0</v>
      </c>
      <c r="K2573" s="249">
        <v>40259000</v>
      </c>
      <c r="L2573" s="249">
        <v>0</v>
      </c>
      <c r="M2573" s="121">
        <v>0</v>
      </c>
    </row>
    <row r="2574" spans="1:13" ht="36">
      <c r="A2574" s="1"/>
      <c r="B2574" s="1"/>
      <c r="C2574" s="69" t="s">
        <v>5</v>
      </c>
      <c r="D2574" s="70" t="s">
        <v>38</v>
      </c>
      <c r="E2574" s="71" t="s">
        <v>39</v>
      </c>
      <c r="F2574" s="70"/>
      <c r="G2574" s="70" t="s">
        <v>894</v>
      </c>
      <c r="H2574" s="71" t="s">
        <v>895</v>
      </c>
      <c r="I2574" s="71" t="s">
        <v>213</v>
      </c>
      <c r="J2574" s="249">
        <v>0</v>
      </c>
      <c r="K2574" s="249">
        <v>40259000</v>
      </c>
      <c r="L2574" s="249"/>
      <c r="M2574" s="121">
        <v>0</v>
      </c>
    </row>
    <row r="2575" spans="1:13" ht="24">
      <c r="A2575" s="1"/>
      <c r="B2575" s="1"/>
      <c r="C2575" s="69"/>
      <c r="D2575" s="70"/>
      <c r="E2575" s="71"/>
      <c r="F2575" s="70"/>
      <c r="G2575" s="70"/>
      <c r="H2575" s="250" t="s">
        <v>214</v>
      </c>
      <c r="I2575" s="248"/>
      <c r="J2575" s="251"/>
      <c r="K2575" s="251">
        <v>40259000</v>
      </c>
      <c r="L2575" s="251"/>
      <c r="M2575" s="252"/>
    </row>
    <row r="2576" spans="1:13" ht="36">
      <c r="A2576" s="1"/>
      <c r="B2576" s="1"/>
      <c r="C2576" s="69" t="s">
        <v>5</v>
      </c>
      <c r="D2576" s="70" t="s">
        <v>38</v>
      </c>
      <c r="E2576" s="71" t="s">
        <v>39</v>
      </c>
      <c r="F2576" s="70"/>
      <c r="G2576" s="70" t="s">
        <v>894</v>
      </c>
      <c r="H2576" s="71" t="s">
        <v>895</v>
      </c>
      <c r="I2576" s="248" t="s">
        <v>215</v>
      </c>
      <c r="J2576" s="249"/>
      <c r="K2576" s="249">
        <v>1</v>
      </c>
      <c r="L2576" s="249"/>
      <c r="M2576" s="121"/>
    </row>
    <row r="2577" spans="1:13" ht="36">
      <c r="A2577" s="1"/>
      <c r="B2577" s="1"/>
      <c r="C2577" s="69" t="s">
        <v>5</v>
      </c>
      <c r="D2577" s="70" t="s">
        <v>38</v>
      </c>
      <c r="E2577" s="71" t="s">
        <v>39</v>
      </c>
      <c r="F2577" s="70"/>
      <c r="G2577" s="70" t="s">
        <v>894</v>
      </c>
      <c r="H2577" s="71" t="s">
        <v>895</v>
      </c>
      <c r="I2577" s="71" t="s">
        <v>216</v>
      </c>
      <c r="J2577" s="249">
        <v>0</v>
      </c>
      <c r="K2577" s="249">
        <v>40128441</v>
      </c>
      <c r="L2577" s="249">
        <v>0</v>
      </c>
      <c r="M2577" s="121">
        <v>0</v>
      </c>
    </row>
    <row r="2578" spans="1:13" ht="36">
      <c r="A2578" s="1"/>
      <c r="B2578" s="1"/>
      <c r="C2578" s="69" t="s">
        <v>5</v>
      </c>
      <c r="D2578" s="70" t="s">
        <v>38</v>
      </c>
      <c r="E2578" s="71" t="s">
        <v>39</v>
      </c>
      <c r="F2578" s="70"/>
      <c r="G2578" s="70" t="s">
        <v>894</v>
      </c>
      <c r="H2578" s="71" t="s">
        <v>895</v>
      </c>
      <c r="I2578" s="71" t="s">
        <v>217</v>
      </c>
      <c r="J2578" s="249">
        <v>0</v>
      </c>
      <c r="K2578" s="249">
        <v>40128441</v>
      </c>
      <c r="L2578" s="249">
        <v>0</v>
      </c>
      <c r="M2578" s="121">
        <v>0</v>
      </c>
    </row>
    <row r="2579" spans="1:13" ht="24">
      <c r="A2579" s="1"/>
      <c r="B2579" s="1"/>
      <c r="C2579" s="69"/>
      <c r="D2579" s="70"/>
      <c r="E2579" s="71"/>
      <c r="F2579" s="70"/>
      <c r="G2579" s="70"/>
      <c r="H2579" s="253" t="s">
        <v>218</v>
      </c>
      <c r="I2579" s="71"/>
      <c r="J2579" s="254"/>
      <c r="K2579" s="254">
        <v>40128441</v>
      </c>
      <c r="L2579" s="254">
        <v>-40128441</v>
      </c>
      <c r="M2579" s="255">
        <v>0</v>
      </c>
    </row>
    <row r="2580" spans="1:13" ht="24">
      <c r="A2580" s="1"/>
      <c r="B2580" s="1"/>
      <c r="C2580" s="69" t="s">
        <v>5</v>
      </c>
      <c r="D2580" s="70" t="s">
        <v>38</v>
      </c>
      <c r="E2580" s="71" t="s">
        <v>39</v>
      </c>
      <c r="F2580" s="70"/>
      <c r="G2580" s="70" t="s">
        <v>701</v>
      </c>
      <c r="H2580" s="71" t="s">
        <v>702</v>
      </c>
      <c r="I2580" s="248" t="s">
        <v>207</v>
      </c>
      <c r="J2580" s="249"/>
      <c r="K2580" s="249">
        <v>1</v>
      </c>
      <c r="L2580" s="249">
        <v>0</v>
      </c>
      <c r="M2580" s="121"/>
    </row>
    <row r="2581" spans="1:13" ht="24">
      <c r="A2581" s="1"/>
      <c r="B2581" s="1"/>
      <c r="C2581" s="69" t="s">
        <v>5</v>
      </c>
      <c r="D2581" s="70" t="s">
        <v>38</v>
      </c>
      <c r="E2581" s="71" t="s">
        <v>39</v>
      </c>
      <c r="F2581" s="70"/>
      <c r="G2581" s="70" t="s">
        <v>701</v>
      </c>
      <c r="H2581" s="71" t="s">
        <v>702</v>
      </c>
      <c r="I2581" s="71" t="s">
        <v>208</v>
      </c>
      <c r="J2581" s="249">
        <v>0</v>
      </c>
      <c r="K2581" s="249">
        <v>30000000</v>
      </c>
      <c r="L2581" s="249">
        <v>0</v>
      </c>
      <c r="M2581" s="121">
        <v>0</v>
      </c>
    </row>
    <row r="2582" spans="1:13" ht="24">
      <c r="A2582" s="1"/>
      <c r="B2582" s="1"/>
      <c r="C2582" s="69" t="s">
        <v>5</v>
      </c>
      <c r="D2582" s="70" t="s">
        <v>38</v>
      </c>
      <c r="E2582" s="71" t="s">
        <v>39</v>
      </c>
      <c r="F2582" s="70"/>
      <c r="G2582" s="70" t="s">
        <v>701</v>
      </c>
      <c r="H2582" s="71" t="s">
        <v>702</v>
      </c>
      <c r="I2582" s="71" t="s">
        <v>209</v>
      </c>
      <c r="J2582" s="249">
        <v>0</v>
      </c>
      <c r="K2582" s="249">
        <v>30000000</v>
      </c>
      <c r="L2582" s="249">
        <v>0</v>
      </c>
      <c r="M2582" s="123" t="e">
        <f>+M2581/M2580</f>
        <v>#DIV/0!</v>
      </c>
    </row>
    <row r="2583" spans="1:13" ht="24">
      <c r="A2583" s="1"/>
      <c r="B2583" s="1"/>
      <c r="C2583" s="69"/>
      <c r="D2583" s="70"/>
      <c r="E2583" s="71"/>
      <c r="F2583" s="70"/>
      <c r="G2583" s="70"/>
      <c r="H2583" s="250" t="s">
        <v>210</v>
      </c>
      <c r="I2583" s="248"/>
      <c r="J2583" s="251"/>
      <c r="K2583" s="251">
        <v>30000000</v>
      </c>
      <c r="L2583" s="251">
        <v>0</v>
      </c>
      <c r="M2583" s="255" t="e">
        <f>M2582-L2582</f>
        <v>#DIV/0!</v>
      </c>
    </row>
    <row r="2584" spans="1:13" ht="24">
      <c r="A2584" s="1"/>
      <c r="B2584" s="1"/>
      <c r="C2584" s="69" t="s">
        <v>5</v>
      </c>
      <c r="D2584" s="70" t="s">
        <v>38</v>
      </c>
      <c r="E2584" s="71" t="s">
        <v>39</v>
      </c>
      <c r="F2584" s="70"/>
      <c r="G2584" s="70" t="s">
        <v>701</v>
      </c>
      <c r="H2584" s="71" t="s">
        <v>702</v>
      </c>
      <c r="I2584" s="248" t="s">
        <v>211</v>
      </c>
      <c r="J2584" s="249"/>
      <c r="K2584" s="249">
        <v>0</v>
      </c>
      <c r="L2584" s="249">
        <v>0</v>
      </c>
      <c r="M2584" s="121"/>
    </row>
    <row r="2585" spans="1:13" ht="24">
      <c r="A2585" s="1"/>
      <c r="B2585" s="1"/>
      <c r="C2585" s="69" t="s">
        <v>5</v>
      </c>
      <c r="D2585" s="70" t="s">
        <v>38</v>
      </c>
      <c r="E2585" s="71" t="s">
        <v>39</v>
      </c>
      <c r="F2585" s="70"/>
      <c r="G2585" s="70" t="s">
        <v>701</v>
      </c>
      <c r="H2585" s="71" t="s">
        <v>702</v>
      </c>
      <c r="I2585" s="71" t="s">
        <v>212</v>
      </c>
      <c r="J2585" s="249">
        <v>0</v>
      </c>
      <c r="K2585" s="249">
        <v>0</v>
      </c>
      <c r="L2585" s="249">
        <v>48638127</v>
      </c>
      <c r="M2585" s="121">
        <v>180000</v>
      </c>
    </row>
    <row r="2586" spans="1:13" ht="24">
      <c r="A2586" s="1"/>
      <c r="B2586" s="1"/>
      <c r="C2586" s="69" t="s">
        <v>5</v>
      </c>
      <c r="D2586" s="70" t="s">
        <v>38</v>
      </c>
      <c r="E2586" s="71" t="s">
        <v>39</v>
      </c>
      <c r="F2586" s="70"/>
      <c r="G2586" s="70" t="s">
        <v>701</v>
      </c>
      <c r="H2586" s="71" t="s">
        <v>702</v>
      </c>
      <c r="I2586" s="71" t="s">
        <v>213</v>
      </c>
      <c r="J2586" s="249">
        <v>0</v>
      </c>
      <c r="K2586" s="249">
        <v>0</v>
      </c>
      <c r="L2586" s="249">
        <v>0</v>
      </c>
      <c r="M2586" s="121">
        <v>0</v>
      </c>
    </row>
    <row r="2587" spans="1:13" ht="24">
      <c r="A2587" s="1"/>
      <c r="B2587" s="1"/>
      <c r="C2587" s="69"/>
      <c r="D2587" s="70"/>
      <c r="E2587" s="71"/>
      <c r="F2587" s="70"/>
      <c r="G2587" s="70"/>
      <c r="H2587" s="250" t="s">
        <v>214</v>
      </c>
      <c r="I2587" s="248"/>
      <c r="J2587" s="251"/>
      <c r="K2587" s="251">
        <v>0</v>
      </c>
      <c r="L2587" s="251">
        <v>0</v>
      </c>
      <c r="M2587" s="255">
        <f>M2586-L2586</f>
        <v>0</v>
      </c>
    </row>
    <row r="2588" spans="1:13" ht="24">
      <c r="A2588" s="1"/>
      <c r="B2588" s="1"/>
      <c r="C2588" s="69" t="s">
        <v>5</v>
      </c>
      <c r="D2588" s="70" t="s">
        <v>38</v>
      </c>
      <c r="E2588" s="71" t="s">
        <v>39</v>
      </c>
      <c r="F2588" s="70"/>
      <c r="G2588" s="70" t="s">
        <v>701</v>
      </c>
      <c r="H2588" s="71" t="s">
        <v>702</v>
      </c>
      <c r="I2588" s="248" t="s">
        <v>215</v>
      </c>
      <c r="J2588" s="249"/>
      <c r="K2588" s="249">
        <v>0</v>
      </c>
      <c r="L2588" s="249">
        <v>1</v>
      </c>
      <c r="M2588" s="121"/>
    </row>
    <row r="2589" spans="1:13" ht="24">
      <c r="A2589" s="1"/>
      <c r="B2589" s="1"/>
      <c r="C2589" s="69" t="s">
        <v>5</v>
      </c>
      <c r="D2589" s="70" t="s">
        <v>38</v>
      </c>
      <c r="E2589" s="71" t="s">
        <v>39</v>
      </c>
      <c r="F2589" s="70"/>
      <c r="G2589" s="70" t="s">
        <v>701</v>
      </c>
      <c r="H2589" s="71" t="s">
        <v>702</v>
      </c>
      <c r="I2589" s="71" t="s">
        <v>216</v>
      </c>
      <c r="J2589" s="249">
        <v>0</v>
      </c>
      <c r="K2589" s="249">
        <v>0</v>
      </c>
      <c r="L2589" s="249">
        <v>48638025</v>
      </c>
      <c r="M2589" s="121">
        <v>180000</v>
      </c>
    </row>
    <row r="2590" spans="1:13" ht="24">
      <c r="A2590" s="1"/>
      <c r="B2590" s="1"/>
      <c r="C2590" s="69" t="s">
        <v>5</v>
      </c>
      <c r="D2590" s="70" t="s">
        <v>38</v>
      </c>
      <c r="E2590" s="71" t="s">
        <v>39</v>
      </c>
      <c r="F2590" s="70"/>
      <c r="G2590" s="70" t="s">
        <v>701</v>
      </c>
      <c r="H2590" s="71" t="s">
        <v>702</v>
      </c>
      <c r="I2590" s="71" t="s">
        <v>217</v>
      </c>
      <c r="J2590" s="249">
        <v>0</v>
      </c>
      <c r="K2590" s="249">
        <v>0</v>
      </c>
      <c r="L2590" s="249">
        <v>48638025</v>
      </c>
      <c r="M2590" s="123" t="e">
        <f>+M2589/M2588</f>
        <v>#DIV/0!</v>
      </c>
    </row>
    <row r="2591" spans="1:13" ht="24">
      <c r="A2591" s="1"/>
      <c r="B2591" s="1"/>
      <c r="C2591" s="69"/>
      <c r="D2591" s="70"/>
      <c r="E2591" s="71"/>
      <c r="F2591" s="70"/>
      <c r="G2591" s="70"/>
      <c r="H2591" s="253" t="s">
        <v>218</v>
      </c>
      <c r="I2591" s="71"/>
      <c r="J2591" s="254"/>
      <c r="K2591" s="254">
        <v>0</v>
      </c>
      <c r="L2591" s="254">
        <f>L2590-K2590</f>
        <v>48638025</v>
      </c>
      <c r="M2591" s="255" t="e">
        <f>M2590-L2590</f>
        <v>#DIV/0!</v>
      </c>
    </row>
    <row r="2592" spans="1:13" ht="36">
      <c r="A2592" s="1"/>
      <c r="B2592" s="1"/>
      <c r="C2592" s="69" t="s">
        <v>5</v>
      </c>
      <c r="D2592" s="70" t="s">
        <v>38</v>
      </c>
      <c r="E2592" s="71" t="s">
        <v>39</v>
      </c>
      <c r="F2592" s="70"/>
      <c r="G2592" s="70" t="s">
        <v>896</v>
      </c>
      <c r="H2592" s="71" t="s">
        <v>897</v>
      </c>
      <c r="I2592" s="248" t="s">
        <v>207</v>
      </c>
      <c r="J2592" s="249"/>
      <c r="K2592" s="249">
        <v>1</v>
      </c>
      <c r="L2592" s="249">
        <v>0</v>
      </c>
      <c r="M2592" s="121"/>
    </row>
    <row r="2593" spans="1:13" ht="36">
      <c r="A2593" s="1"/>
      <c r="B2593" s="1"/>
      <c r="C2593" s="69" t="s">
        <v>5</v>
      </c>
      <c r="D2593" s="70" t="s">
        <v>38</v>
      </c>
      <c r="E2593" s="71" t="s">
        <v>39</v>
      </c>
      <c r="F2593" s="70"/>
      <c r="G2593" s="70" t="s">
        <v>896</v>
      </c>
      <c r="H2593" s="71" t="s">
        <v>897</v>
      </c>
      <c r="I2593" s="71" t="s">
        <v>208</v>
      </c>
      <c r="J2593" s="249">
        <v>0</v>
      </c>
      <c r="K2593" s="249">
        <v>30000000</v>
      </c>
      <c r="L2593" s="249">
        <v>0</v>
      </c>
      <c r="M2593" s="121">
        <v>0</v>
      </c>
    </row>
    <row r="2594" spans="1:13" ht="36">
      <c r="A2594" s="1"/>
      <c r="B2594" s="1"/>
      <c r="C2594" s="69" t="s">
        <v>5</v>
      </c>
      <c r="D2594" s="70" t="s">
        <v>38</v>
      </c>
      <c r="E2594" s="71" t="s">
        <v>39</v>
      </c>
      <c r="F2594" s="70"/>
      <c r="G2594" s="70" t="s">
        <v>896</v>
      </c>
      <c r="H2594" s="71" t="s">
        <v>897</v>
      </c>
      <c r="I2594" s="71" t="s">
        <v>209</v>
      </c>
      <c r="J2594" s="249">
        <v>0</v>
      </c>
      <c r="K2594" s="249">
        <v>30000000</v>
      </c>
      <c r="L2594" s="249"/>
      <c r="M2594" s="121">
        <v>0</v>
      </c>
    </row>
    <row r="2595" spans="1:13" ht="24">
      <c r="A2595" s="1"/>
      <c r="B2595" s="1"/>
      <c r="C2595" s="69"/>
      <c r="D2595" s="70"/>
      <c r="E2595" s="71"/>
      <c r="F2595" s="70"/>
      <c r="G2595" s="70"/>
      <c r="H2595" s="250" t="s">
        <v>210</v>
      </c>
      <c r="I2595" s="248"/>
      <c r="J2595" s="251"/>
      <c r="K2595" s="251">
        <v>30000000</v>
      </c>
      <c r="L2595" s="251"/>
      <c r="M2595" s="252"/>
    </row>
    <row r="2596" spans="1:13" ht="36">
      <c r="A2596" s="1"/>
      <c r="B2596" s="1"/>
      <c r="C2596" s="69" t="s">
        <v>5</v>
      </c>
      <c r="D2596" s="70" t="s">
        <v>38</v>
      </c>
      <c r="E2596" s="71" t="s">
        <v>39</v>
      </c>
      <c r="F2596" s="70"/>
      <c r="G2596" s="70" t="s">
        <v>896</v>
      </c>
      <c r="H2596" s="71" t="s">
        <v>897</v>
      </c>
      <c r="I2596" s="248" t="s">
        <v>211</v>
      </c>
      <c r="J2596" s="249"/>
      <c r="K2596" s="249">
        <v>1</v>
      </c>
      <c r="L2596" s="249">
        <v>0</v>
      </c>
      <c r="M2596" s="121"/>
    </row>
    <row r="2597" spans="1:13" ht="36">
      <c r="A2597" s="1"/>
      <c r="B2597" s="1"/>
      <c r="C2597" s="69" t="s">
        <v>5</v>
      </c>
      <c r="D2597" s="70" t="s">
        <v>38</v>
      </c>
      <c r="E2597" s="71" t="s">
        <v>39</v>
      </c>
      <c r="F2597" s="70"/>
      <c r="G2597" s="70" t="s">
        <v>896</v>
      </c>
      <c r="H2597" s="71" t="s">
        <v>897</v>
      </c>
      <c r="I2597" s="71" t="s">
        <v>212</v>
      </c>
      <c r="J2597" s="249">
        <v>0</v>
      </c>
      <c r="K2597" s="249">
        <v>55722000</v>
      </c>
      <c r="L2597" s="249">
        <v>0</v>
      </c>
      <c r="M2597" s="121">
        <v>0</v>
      </c>
    </row>
    <row r="2598" spans="1:13" ht="36">
      <c r="A2598" s="1"/>
      <c r="B2598" s="1"/>
      <c r="C2598" s="69" t="s">
        <v>5</v>
      </c>
      <c r="D2598" s="70" t="s">
        <v>38</v>
      </c>
      <c r="E2598" s="71" t="s">
        <v>39</v>
      </c>
      <c r="F2598" s="70"/>
      <c r="G2598" s="70" t="s">
        <v>896</v>
      </c>
      <c r="H2598" s="71" t="s">
        <v>897</v>
      </c>
      <c r="I2598" s="71" t="s">
        <v>213</v>
      </c>
      <c r="J2598" s="249">
        <v>0</v>
      </c>
      <c r="K2598" s="249">
        <v>55722000</v>
      </c>
      <c r="L2598" s="249"/>
      <c r="M2598" s="121">
        <v>0</v>
      </c>
    </row>
    <row r="2599" spans="1:13" ht="24">
      <c r="A2599" s="1"/>
      <c r="B2599" s="1"/>
      <c r="C2599" s="69"/>
      <c r="D2599" s="70"/>
      <c r="E2599" s="71"/>
      <c r="F2599" s="70"/>
      <c r="G2599" s="70"/>
      <c r="H2599" s="250" t="s">
        <v>214</v>
      </c>
      <c r="I2599" s="248"/>
      <c r="J2599" s="251"/>
      <c r="K2599" s="251">
        <v>55722000</v>
      </c>
      <c r="L2599" s="251"/>
      <c r="M2599" s="252"/>
    </row>
    <row r="2600" spans="1:13" ht="36">
      <c r="A2600" s="1"/>
      <c r="B2600" s="1"/>
      <c r="C2600" s="69" t="s">
        <v>5</v>
      </c>
      <c r="D2600" s="70" t="s">
        <v>38</v>
      </c>
      <c r="E2600" s="71" t="s">
        <v>39</v>
      </c>
      <c r="F2600" s="70"/>
      <c r="G2600" s="70" t="s">
        <v>896</v>
      </c>
      <c r="H2600" s="71" t="s">
        <v>897</v>
      </c>
      <c r="I2600" s="248" t="s">
        <v>215</v>
      </c>
      <c r="J2600" s="249"/>
      <c r="K2600" s="249">
        <v>1</v>
      </c>
      <c r="L2600" s="249"/>
      <c r="M2600" s="121"/>
    </row>
    <row r="2601" spans="1:13" ht="36">
      <c r="A2601" s="1"/>
      <c r="B2601" s="1"/>
      <c r="C2601" s="69" t="s">
        <v>5</v>
      </c>
      <c r="D2601" s="70" t="s">
        <v>38</v>
      </c>
      <c r="E2601" s="71" t="s">
        <v>39</v>
      </c>
      <c r="F2601" s="70"/>
      <c r="G2601" s="70" t="s">
        <v>896</v>
      </c>
      <c r="H2601" s="71" t="s">
        <v>897</v>
      </c>
      <c r="I2601" s="71" t="s">
        <v>216</v>
      </c>
      <c r="J2601" s="249">
        <v>0</v>
      </c>
      <c r="K2601" s="249">
        <v>55478647</v>
      </c>
      <c r="L2601" s="249">
        <v>0</v>
      </c>
      <c r="M2601" s="121">
        <v>0</v>
      </c>
    </row>
    <row r="2602" spans="1:13" ht="36">
      <c r="A2602" s="1"/>
      <c r="B2602" s="1"/>
      <c r="C2602" s="69" t="s">
        <v>5</v>
      </c>
      <c r="D2602" s="70" t="s">
        <v>38</v>
      </c>
      <c r="E2602" s="71" t="s">
        <v>39</v>
      </c>
      <c r="F2602" s="70"/>
      <c r="G2602" s="70" t="s">
        <v>896</v>
      </c>
      <c r="H2602" s="71" t="s">
        <v>897</v>
      </c>
      <c r="I2602" s="71" t="s">
        <v>217</v>
      </c>
      <c r="J2602" s="249">
        <v>0</v>
      </c>
      <c r="K2602" s="249">
        <v>55478647</v>
      </c>
      <c r="L2602" s="249">
        <v>0</v>
      </c>
      <c r="M2602" s="121">
        <v>0</v>
      </c>
    </row>
    <row r="2603" spans="1:13" ht="24">
      <c r="A2603" s="1"/>
      <c r="B2603" s="1"/>
      <c r="C2603" s="69"/>
      <c r="D2603" s="70"/>
      <c r="E2603" s="71"/>
      <c r="F2603" s="70"/>
      <c r="G2603" s="70"/>
      <c r="H2603" s="253" t="s">
        <v>218</v>
      </c>
      <c r="I2603" s="71"/>
      <c r="J2603" s="254"/>
      <c r="K2603" s="254">
        <v>55478647</v>
      </c>
      <c r="L2603" s="254">
        <v>-55478647</v>
      </c>
      <c r="M2603" s="255">
        <v>0</v>
      </c>
    </row>
    <row r="2604" spans="1:13" ht="36">
      <c r="A2604" s="1"/>
      <c r="B2604" s="1"/>
      <c r="C2604" s="69" t="s">
        <v>5</v>
      </c>
      <c r="D2604" s="70" t="s">
        <v>38</v>
      </c>
      <c r="E2604" s="71" t="s">
        <v>39</v>
      </c>
      <c r="F2604" s="70"/>
      <c r="G2604" s="70" t="s">
        <v>703</v>
      </c>
      <c r="H2604" s="71" t="s">
        <v>898</v>
      </c>
      <c r="I2604" s="248" t="s">
        <v>207</v>
      </c>
      <c r="J2604" s="249"/>
      <c r="K2604" s="249">
        <v>1</v>
      </c>
      <c r="L2604" s="249">
        <v>1</v>
      </c>
      <c r="M2604" s="121"/>
    </row>
    <row r="2605" spans="1:13" ht="36">
      <c r="A2605" s="1"/>
      <c r="B2605" s="1"/>
      <c r="C2605" s="69" t="s">
        <v>5</v>
      </c>
      <c r="D2605" s="70" t="s">
        <v>38</v>
      </c>
      <c r="E2605" s="71" t="s">
        <v>39</v>
      </c>
      <c r="F2605" s="70"/>
      <c r="G2605" s="70" t="s">
        <v>703</v>
      </c>
      <c r="H2605" s="71" t="s">
        <v>898</v>
      </c>
      <c r="I2605" s="71" t="s">
        <v>208</v>
      </c>
      <c r="J2605" s="249">
        <v>0</v>
      </c>
      <c r="K2605" s="249">
        <v>50000000</v>
      </c>
      <c r="L2605" s="249">
        <v>49800000</v>
      </c>
      <c r="M2605" s="121">
        <v>0</v>
      </c>
    </row>
    <row r="2606" spans="1:13" ht="36">
      <c r="A2606" s="1"/>
      <c r="B2606" s="1"/>
      <c r="C2606" s="69" t="s">
        <v>5</v>
      </c>
      <c r="D2606" s="70" t="s">
        <v>38</v>
      </c>
      <c r="E2606" s="71" t="s">
        <v>39</v>
      </c>
      <c r="F2606" s="70"/>
      <c r="G2606" s="70" t="s">
        <v>703</v>
      </c>
      <c r="H2606" s="71" t="s">
        <v>898</v>
      </c>
      <c r="I2606" s="71" t="s">
        <v>209</v>
      </c>
      <c r="J2606" s="249">
        <v>0</v>
      </c>
      <c r="K2606" s="249">
        <v>50000000</v>
      </c>
      <c r="L2606" s="249">
        <v>49800000</v>
      </c>
      <c r="M2606" s="121">
        <v>0</v>
      </c>
    </row>
    <row r="2607" spans="1:13" ht="24">
      <c r="A2607" s="1"/>
      <c r="B2607" s="1"/>
      <c r="C2607" s="69"/>
      <c r="D2607" s="70"/>
      <c r="E2607" s="71"/>
      <c r="F2607" s="70"/>
      <c r="G2607" s="70"/>
      <c r="H2607" s="250" t="s">
        <v>210</v>
      </c>
      <c r="I2607" s="248"/>
      <c r="J2607" s="251"/>
      <c r="K2607" s="251">
        <v>50000000</v>
      </c>
      <c r="L2607" s="251">
        <v>-200000</v>
      </c>
      <c r="M2607" s="252">
        <v>-49800000</v>
      </c>
    </row>
    <row r="2608" spans="1:13" ht="36">
      <c r="A2608" s="1"/>
      <c r="B2608" s="1"/>
      <c r="C2608" s="69" t="s">
        <v>5</v>
      </c>
      <c r="D2608" s="70" t="s">
        <v>38</v>
      </c>
      <c r="E2608" s="71" t="s">
        <v>39</v>
      </c>
      <c r="F2608" s="70"/>
      <c r="G2608" s="70" t="s">
        <v>703</v>
      </c>
      <c r="H2608" s="71" t="s">
        <v>898</v>
      </c>
      <c r="I2608" s="248" t="s">
        <v>211</v>
      </c>
      <c r="J2608" s="249"/>
      <c r="K2608" s="249">
        <v>1</v>
      </c>
      <c r="L2608" s="249">
        <v>1</v>
      </c>
      <c r="M2608" s="121"/>
    </row>
    <row r="2609" spans="1:13" ht="36">
      <c r="A2609" s="1"/>
      <c r="B2609" s="1"/>
      <c r="C2609" s="69" t="s">
        <v>5</v>
      </c>
      <c r="D2609" s="70" t="s">
        <v>38</v>
      </c>
      <c r="E2609" s="71" t="s">
        <v>39</v>
      </c>
      <c r="F2609" s="70"/>
      <c r="G2609" s="70" t="s">
        <v>703</v>
      </c>
      <c r="H2609" s="71" t="s">
        <v>898</v>
      </c>
      <c r="I2609" s="71" t="s">
        <v>212</v>
      </c>
      <c r="J2609" s="249">
        <v>0</v>
      </c>
      <c r="K2609" s="249">
        <v>42000000</v>
      </c>
      <c r="L2609" s="249">
        <v>67520519</v>
      </c>
      <c r="M2609" s="121">
        <v>0</v>
      </c>
    </row>
    <row r="2610" spans="1:13" ht="36">
      <c r="A2610" s="1"/>
      <c r="B2610" s="1"/>
      <c r="C2610" s="69" t="s">
        <v>5</v>
      </c>
      <c r="D2610" s="70" t="s">
        <v>38</v>
      </c>
      <c r="E2610" s="71" t="s">
        <v>39</v>
      </c>
      <c r="F2610" s="70"/>
      <c r="G2610" s="70" t="s">
        <v>703</v>
      </c>
      <c r="H2610" s="71" t="s">
        <v>898</v>
      </c>
      <c r="I2610" s="71" t="s">
        <v>213</v>
      </c>
      <c r="J2610" s="249">
        <v>0</v>
      </c>
      <c r="K2610" s="249">
        <v>42000000</v>
      </c>
      <c r="L2610" s="249">
        <v>67520519</v>
      </c>
      <c r="M2610" s="121">
        <v>0</v>
      </c>
    </row>
    <row r="2611" spans="1:13" ht="24">
      <c r="A2611" s="1"/>
      <c r="B2611" s="1"/>
      <c r="C2611" s="69"/>
      <c r="D2611" s="70"/>
      <c r="E2611" s="71"/>
      <c r="F2611" s="70"/>
      <c r="G2611" s="70"/>
      <c r="H2611" s="250" t="s">
        <v>214</v>
      </c>
      <c r="I2611" s="248"/>
      <c r="J2611" s="251"/>
      <c r="K2611" s="251">
        <v>42000000</v>
      </c>
      <c r="L2611" s="251">
        <v>25520519</v>
      </c>
      <c r="M2611" s="252">
        <v>-67520519</v>
      </c>
    </row>
    <row r="2612" spans="1:13" ht="36">
      <c r="A2612" s="1"/>
      <c r="B2612" s="1"/>
      <c r="C2612" s="69" t="s">
        <v>5</v>
      </c>
      <c r="D2612" s="70" t="s">
        <v>38</v>
      </c>
      <c r="E2612" s="71" t="s">
        <v>39</v>
      </c>
      <c r="F2612" s="70"/>
      <c r="G2612" s="70" t="s">
        <v>703</v>
      </c>
      <c r="H2612" s="71" t="s">
        <v>898</v>
      </c>
      <c r="I2612" s="248" t="s">
        <v>215</v>
      </c>
      <c r="J2612" s="249"/>
      <c r="K2612" s="249">
        <v>1</v>
      </c>
      <c r="L2612" s="249">
        <v>1</v>
      </c>
      <c r="M2612" s="121"/>
    </row>
    <row r="2613" spans="1:13" ht="36">
      <c r="A2613" s="1"/>
      <c r="B2613" s="1"/>
      <c r="C2613" s="69" t="s">
        <v>5</v>
      </c>
      <c r="D2613" s="70" t="s">
        <v>38</v>
      </c>
      <c r="E2613" s="71" t="s">
        <v>39</v>
      </c>
      <c r="F2613" s="70"/>
      <c r="G2613" s="70" t="s">
        <v>703</v>
      </c>
      <c r="H2613" s="71" t="s">
        <v>898</v>
      </c>
      <c r="I2613" s="71" t="s">
        <v>216</v>
      </c>
      <c r="J2613" s="249">
        <v>0</v>
      </c>
      <c r="K2613" s="249">
        <v>41500831</v>
      </c>
      <c r="L2613" s="249">
        <v>67508005</v>
      </c>
      <c r="M2613" s="121">
        <v>0</v>
      </c>
    </row>
    <row r="2614" spans="1:13" ht="36">
      <c r="A2614" s="1"/>
      <c r="B2614" s="1"/>
      <c r="C2614" s="69" t="s">
        <v>5</v>
      </c>
      <c r="D2614" s="70" t="s">
        <v>38</v>
      </c>
      <c r="E2614" s="71" t="s">
        <v>39</v>
      </c>
      <c r="F2614" s="70"/>
      <c r="G2614" s="70" t="s">
        <v>703</v>
      </c>
      <c r="H2614" s="71" t="s">
        <v>898</v>
      </c>
      <c r="I2614" s="71" t="s">
        <v>217</v>
      </c>
      <c r="J2614" s="249">
        <v>0</v>
      </c>
      <c r="K2614" s="249">
        <v>41500831</v>
      </c>
      <c r="L2614" s="249">
        <v>67508005</v>
      </c>
      <c r="M2614" s="121">
        <v>0</v>
      </c>
    </row>
    <row r="2615" spans="1:13" ht="24">
      <c r="A2615" s="1"/>
      <c r="B2615" s="1"/>
      <c r="C2615" s="69"/>
      <c r="D2615" s="70"/>
      <c r="E2615" s="71"/>
      <c r="F2615" s="70"/>
      <c r="G2615" s="70"/>
      <c r="H2615" s="253" t="s">
        <v>218</v>
      </c>
      <c r="I2615" s="71"/>
      <c r="J2615" s="254"/>
      <c r="K2615" s="254">
        <v>41500831</v>
      </c>
      <c r="L2615" s="254">
        <v>26007174</v>
      </c>
      <c r="M2615" s="255">
        <v>-67508005</v>
      </c>
    </row>
    <row r="2616" spans="1:13">
      <c r="A2616" s="1"/>
      <c r="B2616" s="1"/>
      <c r="C2616" s="69" t="s">
        <v>5</v>
      </c>
      <c r="D2616" s="70" t="s">
        <v>38</v>
      </c>
      <c r="E2616" s="71" t="s">
        <v>39</v>
      </c>
      <c r="F2616" s="70"/>
      <c r="G2616" s="70" t="s">
        <v>899</v>
      </c>
      <c r="H2616" s="71" t="s">
        <v>900</v>
      </c>
      <c r="I2616" s="248" t="s">
        <v>207</v>
      </c>
      <c r="J2616" s="249"/>
      <c r="K2616" s="249">
        <v>1</v>
      </c>
      <c r="L2616" s="249">
        <v>0</v>
      </c>
      <c r="M2616" s="121"/>
    </row>
    <row r="2617" spans="1:13">
      <c r="A2617" s="1"/>
      <c r="B2617" s="1"/>
      <c r="C2617" s="69" t="s">
        <v>5</v>
      </c>
      <c r="D2617" s="70" t="s">
        <v>38</v>
      </c>
      <c r="E2617" s="71" t="s">
        <v>39</v>
      </c>
      <c r="F2617" s="70"/>
      <c r="G2617" s="70" t="s">
        <v>899</v>
      </c>
      <c r="H2617" s="71" t="s">
        <v>900</v>
      </c>
      <c r="I2617" s="71" t="s">
        <v>208</v>
      </c>
      <c r="J2617" s="249">
        <v>0</v>
      </c>
      <c r="K2617" s="249">
        <v>15000000</v>
      </c>
      <c r="L2617" s="249">
        <v>0</v>
      </c>
      <c r="M2617" s="121">
        <v>0</v>
      </c>
    </row>
    <row r="2618" spans="1:13">
      <c r="A2618" s="1"/>
      <c r="B2618" s="1"/>
      <c r="C2618" s="69" t="s">
        <v>5</v>
      </c>
      <c r="D2618" s="70" t="s">
        <v>38</v>
      </c>
      <c r="E2618" s="71" t="s">
        <v>39</v>
      </c>
      <c r="F2618" s="70"/>
      <c r="G2618" s="70" t="s">
        <v>899</v>
      </c>
      <c r="H2618" s="71" t="s">
        <v>900</v>
      </c>
      <c r="I2618" s="71" t="s">
        <v>209</v>
      </c>
      <c r="J2618" s="249">
        <v>0</v>
      </c>
      <c r="K2618" s="249">
        <v>15000000</v>
      </c>
      <c r="L2618" s="249"/>
      <c r="M2618" s="121">
        <v>0</v>
      </c>
    </row>
    <row r="2619" spans="1:13" ht="24">
      <c r="A2619" s="1"/>
      <c r="B2619" s="1"/>
      <c r="C2619" s="69"/>
      <c r="D2619" s="70"/>
      <c r="E2619" s="71"/>
      <c r="F2619" s="70"/>
      <c r="G2619" s="70"/>
      <c r="H2619" s="250" t="s">
        <v>210</v>
      </c>
      <c r="I2619" s="248"/>
      <c r="J2619" s="251"/>
      <c r="K2619" s="251">
        <v>15000000</v>
      </c>
      <c r="L2619" s="251"/>
      <c r="M2619" s="252"/>
    </row>
    <row r="2620" spans="1:13">
      <c r="A2620" s="1"/>
      <c r="B2620" s="1"/>
      <c r="C2620" s="69" t="s">
        <v>5</v>
      </c>
      <c r="D2620" s="70" t="s">
        <v>38</v>
      </c>
      <c r="E2620" s="71" t="s">
        <v>39</v>
      </c>
      <c r="F2620" s="70"/>
      <c r="G2620" s="70" t="s">
        <v>899</v>
      </c>
      <c r="H2620" s="71" t="s">
        <v>900</v>
      </c>
      <c r="I2620" s="248" t="s">
        <v>211</v>
      </c>
      <c r="J2620" s="249"/>
      <c r="K2620" s="249">
        <v>1</v>
      </c>
      <c r="L2620" s="249">
        <v>0</v>
      </c>
      <c r="M2620" s="121"/>
    </row>
    <row r="2621" spans="1:13">
      <c r="A2621" s="1"/>
      <c r="B2621" s="1"/>
      <c r="C2621" s="69" t="s">
        <v>5</v>
      </c>
      <c r="D2621" s="70" t="s">
        <v>38</v>
      </c>
      <c r="E2621" s="71" t="s">
        <v>39</v>
      </c>
      <c r="F2621" s="70"/>
      <c r="G2621" s="70" t="s">
        <v>899</v>
      </c>
      <c r="H2621" s="71" t="s">
        <v>900</v>
      </c>
      <c r="I2621" s="71" t="s">
        <v>212</v>
      </c>
      <c r="J2621" s="249">
        <v>0</v>
      </c>
      <c r="K2621" s="249">
        <v>24018000</v>
      </c>
      <c r="L2621" s="249">
        <v>0</v>
      </c>
      <c r="M2621" s="121">
        <v>0</v>
      </c>
    </row>
    <row r="2622" spans="1:13">
      <c r="A2622" s="1"/>
      <c r="B2622" s="1"/>
      <c r="C2622" s="69" t="s">
        <v>5</v>
      </c>
      <c r="D2622" s="70" t="s">
        <v>38</v>
      </c>
      <c r="E2622" s="71" t="s">
        <v>39</v>
      </c>
      <c r="F2622" s="70"/>
      <c r="G2622" s="70" t="s">
        <v>899</v>
      </c>
      <c r="H2622" s="71" t="s">
        <v>900</v>
      </c>
      <c r="I2622" s="71" t="s">
        <v>213</v>
      </c>
      <c r="J2622" s="249">
        <v>0</v>
      </c>
      <c r="K2622" s="249">
        <v>24018000</v>
      </c>
      <c r="L2622" s="249"/>
      <c r="M2622" s="121">
        <v>0</v>
      </c>
    </row>
    <row r="2623" spans="1:13" ht="24">
      <c r="A2623" s="1"/>
      <c r="B2623" s="1"/>
      <c r="C2623" s="69"/>
      <c r="D2623" s="70"/>
      <c r="E2623" s="71"/>
      <c r="F2623" s="70"/>
      <c r="G2623" s="70"/>
      <c r="H2623" s="250" t="s">
        <v>214</v>
      </c>
      <c r="I2623" s="248"/>
      <c r="J2623" s="251"/>
      <c r="K2623" s="251">
        <v>24018000</v>
      </c>
      <c r="L2623" s="251"/>
      <c r="M2623" s="252"/>
    </row>
    <row r="2624" spans="1:13">
      <c r="A2624" s="1"/>
      <c r="B2624" s="1"/>
      <c r="C2624" s="69" t="s">
        <v>5</v>
      </c>
      <c r="D2624" s="70" t="s">
        <v>38</v>
      </c>
      <c r="E2624" s="71" t="s">
        <v>39</v>
      </c>
      <c r="F2624" s="70"/>
      <c r="G2624" s="70" t="s">
        <v>899</v>
      </c>
      <c r="H2624" s="71" t="s">
        <v>900</v>
      </c>
      <c r="I2624" s="248" t="s">
        <v>215</v>
      </c>
      <c r="J2624" s="249"/>
      <c r="K2624" s="249">
        <v>1</v>
      </c>
      <c r="L2624" s="249"/>
      <c r="M2624" s="121"/>
    </row>
    <row r="2625" spans="1:13">
      <c r="A2625" s="1"/>
      <c r="B2625" s="1"/>
      <c r="C2625" s="69" t="s">
        <v>5</v>
      </c>
      <c r="D2625" s="70" t="s">
        <v>38</v>
      </c>
      <c r="E2625" s="71" t="s">
        <v>39</v>
      </c>
      <c r="F2625" s="70"/>
      <c r="G2625" s="70" t="s">
        <v>899</v>
      </c>
      <c r="H2625" s="71" t="s">
        <v>900</v>
      </c>
      <c r="I2625" s="71" t="s">
        <v>216</v>
      </c>
      <c r="J2625" s="249">
        <v>0</v>
      </c>
      <c r="K2625" s="249">
        <v>22902030</v>
      </c>
      <c r="L2625" s="249">
        <v>0</v>
      </c>
      <c r="M2625" s="121">
        <v>0</v>
      </c>
    </row>
    <row r="2626" spans="1:13">
      <c r="A2626" s="1"/>
      <c r="B2626" s="1"/>
      <c r="C2626" s="69" t="s">
        <v>5</v>
      </c>
      <c r="D2626" s="70" t="s">
        <v>38</v>
      </c>
      <c r="E2626" s="71" t="s">
        <v>39</v>
      </c>
      <c r="F2626" s="70"/>
      <c r="G2626" s="70" t="s">
        <v>899</v>
      </c>
      <c r="H2626" s="71" t="s">
        <v>900</v>
      </c>
      <c r="I2626" s="71" t="s">
        <v>217</v>
      </c>
      <c r="J2626" s="249">
        <v>0</v>
      </c>
      <c r="K2626" s="249">
        <v>22902030</v>
      </c>
      <c r="L2626" s="249">
        <v>0</v>
      </c>
      <c r="M2626" s="121">
        <v>0</v>
      </c>
    </row>
    <row r="2627" spans="1:13" ht="24">
      <c r="A2627" s="1"/>
      <c r="B2627" s="1"/>
      <c r="C2627" s="69"/>
      <c r="D2627" s="70"/>
      <c r="E2627" s="71"/>
      <c r="F2627" s="70"/>
      <c r="G2627" s="70"/>
      <c r="H2627" s="253" t="s">
        <v>218</v>
      </c>
      <c r="I2627" s="71"/>
      <c r="J2627" s="254"/>
      <c r="K2627" s="254">
        <v>22902030</v>
      </c>
      <c r="L2627" s="254">
        <v>-22902030</v>
      </c>
      <c r="M2627" s="255">
        <v>0</v>
      </c>
    </row>
    <row r="2628" spans="1:13" ht="36">
      <c r="A2628" s="1"/>
      <c r="B2628" s="1"/>
      <c r="C2628" s="69" t="s">
        <v>5</v>
      </c>
      <c r="D2628" s="70" t="s">
        <v>38</v>
      </c>
      <c r="E2628" s="71" t="s">
        <v>39</v>
      </c>
      <c r="F2628" s="70"/>
      <c r="G2628" s="70" t="s">
        <v>705</v>
      </c>
      <c r="H2628" s="71" t="s">
        <v>901</v>
      </c>
      <c r="I2628" s="248" t="s">
        <v>207</v>
      </c>
      <c r="J2628" s="249"/>
      <c r="K2628" s="249">
        <v>1</v>
      </c>
      <c r="L2628" s="249">
        <v>1</v>
      </c>
      <c r="M2628" s="121"/>
    </row>
    <row r="2629" spans="1:13" ht="36">
      <c r="A2629" s="1"/>
      <c r="B2629" s="1"/>
      <c r="C2629" s="69" t="s">
        <v>5</v>
      </c>
      <c r="D2629" s="70" t="s">
        <v>38</v>
      </c>
      <c r="E2629" s="71" t="s">
        <v>39</v>
      </c>
      <c r="F2629" s="70"/>
      <c r="G2629" s="70" t="s">
        <v>705</v>
      </c>
      <c r="H2629" s="71" t="s">
        <v>901</v>
      </c>
      <c r="I2629" s="71" t="s">
        <v>208</v>
      </c>
      <c r="J2629" s="249">
        <v>0</v>
      </c>
      <c r="K2629" s="249">
        <v>13000000</v>
      </c>
      <c r="L2629" s="249">
        <v>10000001</v>
      </c>
      <c r="M2629" s="121">
        <v>0</v>
      </c>
    </row>
    <row r="2630" spans="1:13" ht="36">
      <c r="A2630" s="1"/>
      <c r="B2630" s="1"/>
      <c r="C2630" s="69" t="s">
        <v>5</v>
      </c>
      <c r="D2630" s="70" t="s">
        <v>38</v>
      </c>
      <c r="E2630" s="71" t="s">
        <v>39</v>
      </c>
      <c r="F2630" s="70"/>
      <c r="G2630" s="70" t="s">
        <v>705</v>
      </c>
      <c r="H2630" s="71" t="s">
        <v>901</v>
      </c>
      <c r="I2630" s="71" t="s">
        <v>209</v>
      </c>
      <c r="J2630" s="249">
        <v>0</v>
      </c>
      <c r="K2630" s="249">
        <v>13000000</v>
      </c>
      <c r="L2630" s="249">
        <v>10000001</v>
      </c>
      <c r="M2630" s="121">
        <v>0</v>
      </c>
    </row>
    <row r="2631" spans="1:13" ht="24">
      <c r="A2631" s="1"/>
      <c r="B2631" s="1"/>
      <c r="C2631" s="69"/>
      <c r="D2631" s="70"/>
      <c r="E2631" s="71"/>
      <c r="F2631" s="70"/>
      <c r="G2631" s="70"/>
      <c r="H2631" s="250" t="s">
        <v>210</v>
      </c>
      <c r="I2631" s="248"/>
      <c r="J2631" s="251"/>
      <c r="K2631" s="251">
        <v>13000000</v>
      </c>
      <c r="L2631" s="251">
        <v>-2999999</v>
      </c>
      <c r="M2631" s="252">
        <v>-10000001</v>
      </c>
    </row>
    <row r="2632" spans="1:13" ht="36">
      <c r="A2632" s="1"/>
      <c r="B2632" s="1"/>
      <c r="C2632" s="69" t="s">
        <v>5</v>
      </c>
      <c r="D2632" s="70" t="s">
        <v>38</v>
      </c>
      <c r="E2632" s="71" t="s">
        <v>39</v>
      </c>
      <c r="F2632" s="70"/>
      <c r="G2632" s="70" t="s">
        <v>705</v>
      </c>
      <c r="H2632" s="71" t="s">
        <v>901</v>
      </c>
      <c r="I2632" s="248" t="s">
        <v>211</v>
      </c>
      <c r="J2632" s="249"/>
      <c r="K2632" s="249">
        <v>1</v>
      </c>
      <c r="L2632" s="249">
        <v>1</v>
      </c>
      <c r="M2632" s="121"/>
    </row>
    <row r="2633" spans="1:13" ht="36">
      <c r="A2633" s="1"/>
      <c r="B2633" s="1"/>
      <c r="C2633" s="69" t="s">
        <v>5</v>
      </c>
      <c r="D2633" s="70" t="s">
        <v>38</v>
      </c>
      <c r="E2633" s="71" t="s">
        <v>39</v>
      </c>
      <c r="F2633" s="70"/>
      <c r="G2633" s="70" t="s">
        <v>705</v>
      </c>
      <c r="H2633" s="71" t="s">
        <v>901</v>
      </c>
      <c r="I2633" s="71" t="s">
        <v>212</v>
      </c>
      <c r="J2633" s="249">
        <v>0</v>
      </c>
      <c r="K2633" s="249">
        <v>9363000</v>
      </c>
      <c r="L2633" s="249">
        <v>10100001</v>
      </c>
      <c r="M2633" s="121">
        <v>0</v>
      </c>
    </row>
    <row r="2634" spans="1:13" ht="36">
      <c r="A2634" s="1"/>
      <c r="B2634" s="1"/>
      <c r="C2634" s="69" t="s">
        <v>5</v>
      </c>
      <c r="D2634" s="70" t="s">
        <v>38</v>
      </c>
      <c r="E2634" s="71" t="s">
        <v>39</v>
      </c>
      <c r="F2634" s="70"/>
      <c r="G2634" s="70" t="s">
        <v>705</v>
      </c>
      <c r="H2634" s="71" t="s">
        <v>901</v>
      </c>
      <c r="I2634" s="71" t="s">
        <v>213</v>
      </c>
      <c r="J2634" s="249">
        <v>0</v>
      </c>
      <c r="K2634" s="249">
        <v>9363000</v>
      </c>
      <c r="L2634" s="249">
        <v>10100001</v>
      </c>
      <c r="M2634" s="121">
        <v>0</v>
      </c>
    </row>
    <row r="2635" spans="1:13" ht="24">
      <c r="A2635" s="1"/>
      <c r="B2635" s="1"/>
      <c r="C2635" s="69"/>
      <c r="D2635" s="70"/>
      <c r="E2635" s="71"/>
      <c r="F2635" s="70"/>
      <c r="G2635" s="70"/>
      <c r="H2635" s="250" t="s">
        <v>214</v>
      </c>
      <c r="I2635" s="248"/>
      <c r="J2635" s="251"/>
      <c r="K2635" s="251">
        <v>9363000</v>
      </c>
      <c r="L2635" s="251">
        <v>737001</v>
      </c>
      <c r="M2635" s="252">
        <v>-10100001</v>
      </c>
    </row>
    <row r="2636" spans="1:13" ht="36">
      <c r="A2636" s="1"/>
      <c r="B2636" s="1"/>
      <c r="C2636" s="69" t="s">
        <v>5</v>
      </c>
      <c r="D2636" s="70" t="s">
        <v>38</v>
      </c>
      <c r="E2636" s="71" t="s">
        <v>39</v>
      </c>
      <c r="F2636" s="70"/>
      <c r="G2636" s="70" t="s">
        <v>705</v>
      </c>
      <c r="H2636" s="71" t="s">
        <v>901</v>
      </c>
      <c r="I2636" s="248" t="s">
        <v>215</v>
      </c>
      <c r="J2636" s="249"/>
      <c r="K2636" s="249">
        <v>1</v>
      </c>
      <c r="L2636" s="249">
        <v>1</v>
      </c>
      <c r="M2636" s="121"/>
    </row>
    <row r="2637" spans="1:13" ht="36">
      <c r="A2637" s="1"/>
      <c r="B2637" s="1"/>
      <c r="C2637" s="69" t="s">
        <v>5</v>
      </c>
      <c r="D2637" s="70" t="s">
        <v>38</v>
      </c>
      <c r="E2637" s="71" t="s">
        <v>39</v>
      </c>
      <c r="F2637" s="70"/>
      <c r="G2637" s="70" t="s">
        <v>705</v>
      </c>
      <c r="H2637" s="71" t="s">
        <v>901</v>
      </c>
      <c r="I2637" s="71" t="s">
        <v>216</v>
      </c>
      <c r="J2637" s="249">
        <v>0</v>
      </c>
      <c r="K2637" s="249">
        <v>9082523</v>
      </c>
      <c r="L2637" s="249">
        <v>10099014</v>
      </c>
      <c r="M2637" s="121">
        <v>0</v>
      </c>
    </row>
    <row r="2638" spans="1:13" ht="36">
      <c r="A2638" s="1"/>
      <c r="B2638" s="1"/>
      <c r="C2638" s="69" t="s">
        <v>5</v>
      </c>
      <c r="D2638" s="70" t="s">
        <v>38</v>
      </c>
      <c r="E2638" s="71" t="s">
        <v>39</v>
      </c>
      <c r="F2638" s="70"/>
      <c r="G2638" s="70" t="s">
        <v>705</v>
      </c>
      <c r="H2638" s="71" t="s">
        <v>901</v>
      </c>
      <c r="I2638" s="71" t="s">
        <v>217</v>
      </c>
      <c r="J2638" s="249">
        <v>0</v>
      </c>
      <c r="K2638" s="249">
        <v>9082523</v>
      </c>
      <c r="L2638" s="249">
        <v>10099014</v>
      </c>
      <c r="M2638" s="121">
        <v>0</v>
      </c>
    </row>
    <row r="2639" spans="1:13" ht="24">
      <c r="A2639" s="1"/>
      <c r="B2639" s="1"/>
      <c r="C2639" s="69"/>
      <c r="D2639" s="70"/>
      <c r="E2639" s="71"/>
      <c r="F2639" s="70"/>
      <c r="G2639" s="70"/>
      <c r="H2639" s="253" t="s">
        <v>218</v>
      </c>
      <c r="I2639" s="71"/>
      <c r="J2639" s="254"/>
      <c r="K2639" s="254">
        <v>9082523</v>
      </c>
      <c r="L2639" s="254">
        <v>1016491</v>
      </c>
      <c r="M2639" s="255">
        <v>-10099014</v>
      </c>
    </row>
    <row r="2640" spans="1:13" ht="24">
      <c r="A2640" s="1"/>
      <c r="B2640" s="1"/>
      <c r="C2640" s="69" t="s">
        <v>5</v>
      </c>
      <c r="D2640" s="70" t="s">
        <v>38</v>
      </c>
      <c r="E2640" s="71" t="s">
        <v>39</v>
      </c>
      <c r="F2640" s="70"/>
      <c r="G2640" s="70" t="s">
        <v>707</v>
      </c>
      <c r="H2640" s="71" t="s">
        <v>792</v>
      </c>
      <c r="I2640" s="248" t="s">
        <v>207</v>
      </c>
      <c r="J2640" s="249"/>
      <c r="K2640" s="249"/>
      <c r="L2640" s="249">
        <v>1</v>
      </c>
      <c r="M2640" s="121">
        <v>0</v>
      </c>
    </row>
    <row r="2641" spans="1:13" ht="24">
      <c r="A2641" s="1"/>
      <c r="B2641" s="1"/>
      <c r="C2641" s="69" t="s">
        <v>5</v>
      </c>
      <c r="D2641" s="70" t="s">
        <v>38</v>
      </c>
      <c r="E2641" s="71" t="s">
        <v>39</v>
      </c>
      <c r="F2641" s="70"/>
      <c r="G2641" s="70" t="s">
        <v>707</v>
      </c>
      <c r="H2641" s="71" t="s">
        <v>792</v>
      </c>
      <c r="I2641" s="71" t="s">
        <v>208</v>
      </c>
      <c r="J2641" s="249">
        <v>0</v>
      </c>
      <c r="K2641" s="249">
        <v>0</v>
      </c>
      <c r="L2641" s="249">
        <v>45694840</v>
      </c>
      <c r="M2641" s="121">
        <v>10000000</v>
      </c>
    </row>
    <row r="2642" spans="1:13" ht="24">
      <c r="A2642" s="1"/>
      <c r="B2642" s="1"/>
      <c r="C2642" s="69" t="s">
        <v>5</v>
      </c>
      <c r="D2642" s="70" t="s">
        <v>38</v>
      </c>
      <c r="E2642" s="71" t="s">
        <v>39</v>
      </c>
      <c r="F2642" s="70"/>
      <c r="G2642" s="70" t="s">
        <v>707</v>
      </c>
      <c r="H2642" s="71" t="s">
        <v>792</v>
      </c>
      <c r="I2642" s="71" t="s">
        <v>209</v>
      </c>
      <c r="J2642" s="249">
        <v>0</v>
      </c>
      <c r="K2642" s="249">
        <v>0</v>
      </c>
      <c r="L2642" s="249">
        <v>45694840</v>
      </c>
      <c r="M2642" s="121" t="e">
        <f>+M2641/M2640</f>
        <v>#DIV/0!</v>
      </c>
    </row>
    <row r="2643" spans="1:13" ht="24">
      <c r="A2643" s="1"/>
      <c r="B2643" s="1"/>
      <c r="C2643" s="69"/>
      <c r="D2643" s="70"/>
      <c r="E2643" s="71"/>
      <c r="F2643" s="70"/>
      <c r="G2643" s="70"/>
      <c r="H2643" s="250" t="s">
        <v>210</v>
      </c>
      <c r="I2643" s="248"/>
      <c r="J2643" s="251"/>
      <c r="K2643" s="251">
        <v>0</v>
      </c>
      <c r="L2643" s="251">
        <v>45694840</v>
      </c>
      <c r="M2643" s="255" t="e">
        <f>M2642-L2642</f>
        <v>#DIV/0!</v>
      </c>
    </row>
    <row r="2644" spans="1:13" ht="24">
      <c r="A2644" s="1"/>
      <c r="B2644" s="1"/>
      <c r="C2644" s="69" t="s">
        <v>5</v>
      </c>
      <c r="D2644" s="70" t="s">
        <v>38</v>
      </c>
      <c r="E2644" s="71" t="s">
        <v>39</v>
      </c>
      <c r="F2644" s="70"/>
      <c r="G2644" s="70" t="s">
        <v>707</v>
      </c>
      <c r="H2644" s="71" t="s">
        <v>792</v>
      </c>
      <c r="I2644" s="248" t="s">
        <v>211</v>
      </c>
      <c r="J2644" s="249"/>
      <c r="K2644" s="249">
        <v>1</v>
      </c>
      <c r="L2644" s="249">
        <v>1</v>
      </c>
      <c r="M2644" s="121">
        <v>0</v>
      </c>
    </row>
    <row r="2645" spans="1:13" ht="24">
      <c r="A2645" s="1"/>
      <c r="B2645" s="1"/>
      <c r="C2645" s="69" t="s">
        <v>5</v>
      </c>
      <c r="D2645" s="70" t="s">
        <v>38</v>
      </c>
      <c r="E2645" s="71" t="s">
        <v>39</v>
      </c>
      <c r="F2645" s="70"/>
      <c r="G2645" s="70" t="s">
        <v>707</v>
      </c>
      <c r="H2645" s="71" t="s">
        <v>792</v>
      </c>
      <c r="I2645" s="71" t="s">
        <v>212</v>
      </c>
      <c r="J2645" s="249">
        <v>0</v>
      </c>
      <c r="K2645" s="249">
        <v>15000000</v>
      </c>
      <c r="L2645" s="249">
        <v>45694840</v>
      </c>
      <c r="M2645" s="121">
        <v>10000000</v>
      </c>
    </row>
    <row r="2646" spans="1:13" ht="24">
      <c r="A2646" s="1"/>
      <c r="B2646" s="1"/>
      <c r="C2646" s="69" t="s">
        <v>5</v>
      </c>
      <c r="D2646" s="70" t="s">
        <v>38</v>
      </c>
      <c r="E2646" s="71" t="s">
        <v>39</v>
      </c>
      <c r="F2646" s="70"/>
      <c r="G2646" s="70" t="s">
        <v>707</v>
      </c>
      <c r="H2646" s="71" t="s">
        <v>792</v>
      </c>
      <c r="I2646" s="71" t="s">
        <v>213</v>
      </c>
      <c r="J2646" s="249">
        <v>0</v>
      </c>
      <c r="K2646" s="249">
        <v>15000000</v>
      </c>
      <c r="L2646" s="249">
        <v>45694840</v>
      </c>
      <c r="M2646" s="121" t="e">
        <f>+M2645/M2644</f>
        <v>#DIV/0!</v>
      </c>
    </row>
    <row r="2647" spans="1:13" ht="24">
      <c r="A2647" s="1"/>
      <c r="B2647" s="1"/>
      <c r="C2647" s="69"/>
      <c r="D2647" s="70"/>
      <c r="E2647" s="71"/>
      <c r="F2647" s="70"/>
      <c r="G2647" s="70"/>
      <c r="H2647" s="250" t="s">
        <v>214</v>
      </c>
      <c r="I2647" s="248"/>
      <c r="J2647" s="251"/>
      <c r="K2647" s="251">
        <v>15000000</v>
      </c>
      <c r="L2647" s="251">
        <v>30694840</v>
      </c>
      <c r="M2647" s="255" t="e">
        <f>M2646-L2646</f>
        <v>#DIV/0!</v>
      </c>
    </row>
    <row r="2648" spans="1:13" ht="24">
      <c r="A2648" s="1"/>
      <c r="B2648" s="1"/>
      <c r="C2648" s="69" t="s">
        <v>5</v>
      </c>
      <c r="D2648" s="70" t="s">
        <v>38</v>
      </c>
      <c r="E2648" s="71" t="s">
        <v>39</v>
      </c>
      <c r="F2648" s="70"/>
      <c r="G2648" s="70" t="s">
        <v>707</v>
      </c>
      <c r="H2648" s="71" t="s">
        <v>792</v>
      </c>
      <c r="I2648" s="248" t="s">
        <v>215</v>
      </c>
      <c r="J2648" s="249"/>
      <c r="K2648" s="249">
        <v>1</v>
      </c>
      <c r="L2648" s="249">
        <v>1</v>
      </c>
      <c r="M2648" s="121">
        <v>0</v>
      </c>
    </row>
    <row r="2649" spans="1:13" ht="24">
      <c r="A2649" s="1"/>
      <c r="B2649" s="1"/>
      <c r="C2649" s="69" t="s">
        <v>5</v>
      </c>
      <c r="D2649" s="70" t="s">
        <v>38</v>
      </c>
      <c r="E2649" s="71" t="s">
        <v>39</v>
      </c>
      <c r="F2649" s="70"/>
      <c r="G2649" s="70" t="s">
        <v>707</v>
      </c>
      <c r="H2649" s="71" t="s">
        <v>792</v>
      </c>
      <c r="I2649" s="71" t="s">
        <v>216</v>
      </c>
      <c r="J2649" s="249">
        <v>0</v>
      </c>
      <c r="K2649" s="249">
        <v>15000000</v>
      </c>
      <c r="L2649" s="249">
        <v>45694840</v>
      </c>
      <c r="M2649" s="121">
        <v>9997040</v>
      </c>
    </row>
    <row r="2650" spans="1:13" ht="24">
      <c r="A2650" s="1"/>
      <c r="B2650" s="1"/>
      <c r="C2650" s="69" t="s">
        <v>5</v>
      </c>
      <c r="D2650" s="70" t="s">
        <v>38</v>
      </c>
      <c r="E2650" s="71" t="s">
        <v>39</v>
      </c>
      <c r="F2650" s="70"/>
      <c r="G2650" s="70" t="s">
        <v>707</v>
      </c>
      <c r="H2650" s="71" t="s">
        <v>792</v>
      </c>
      <c r="I2650" s="71" t="s">
        <v>217</v>
      </c>
      <c r="J2650" s="249">
        <v>0</v>
      </c>
      <c r="K2650" s="249">
        <v>15000000</v>
      </c>
      <c r="L2650" s="249">
        <v>45694840</v>
      </c>
      <c r="M2650" s="121" t="e">
        <f>+M2649/M2648</f>
        <v>#DIV/0!</v>
      </c>
    </row>
    <row r="2651" spans="1:13" ht="24">
      <c r="A2651" s="1"/>
      <c r="B2651" s="1"/>
      <c r="C2651" s="69"/>
      <c r="D2651" s="70"/>
      <c r="E2651" s="71"/>
      <c r="F2651" s="70"/>
      <c r="G2651" s="70"/>
      <c r="H2651" s="253" t="s">
        <v>218</v>
      </c>
      <c r="I2651" s="71"/>
      <c r="J2651" s="254"/>
      <c r="K2651" s="254">
        <v>15000000</v>
      </c>
      <c r="L2651" s="254">
        <v>30694840</v>
      </c>
      <c r="M2651" s="255" t="e">
        <f>M2650-L2650</f>
        <v>#DIV/0!</v>
      </c>
    </row>
    <row r="2652" spans="1:13" ht="24">
      <c r="A2652" s="1"/>
      <c r="B2652" s="1"/>
      <c r="C2652" s="69" t="s">
        <v>5</v>
      </c>
      <c r="D2652" s="70" t="s">
        <v>38</v>
      </c>
      <c r="E2652" s="71" t="s">
        <v>39</v>
      </c>
      <c r="F2652" s="70"/>
      <c r="G2652" s="70" t="s">
        <v>709</v>
      </c>
      <c r="H2652" s="71" t="s">
        <v>710</v>
      </c>
      <c r="I2652" s="248" t="s">
        <v>207</v>
      </c>
      <c r="J2652" s="249"/>
      <c r="K2652" s="249"/>
      <c r="L2652" s="249">
        <v>1</v>
      </c>
      <c r="M2652" s="121"/>
    </row>
    <row r="2653" spans="1:13" ht="24">
      <c r="A2653" s="1"/>
      <c r="B2653" s="1"/>
      <c r="C2653" s="69" t="s">
        <v>5</v>
      </c>
      <c r="D2653" s="70" t="s">
        <v>38</v>
      </c>
      <c r="E2653" s="71" t="s">
        <v>39</v>
      </c>
      <c r="F2653" s="70"/>
      <c r="G2653" s="70" t="s">
        <v>709</v>
      </c>
      <c r="H2653" s="71" t="s">
        <v>710</v>
      </c>
      <c r="I2653" s="71" t="s">
        <v>208</v>
      </c>
      <c r="J2653" s="249">
        <v>0</v>
      </c>
      <c r="K2653" s="249">
        <v>0</v>
      </c>
      <c r="L2653" s="249">
        <v>22396293</v>
      </c>
      <c r="M2653" s="121">
        <v>0</v>
      </c>
    </row>
    <row r="2654" spans="1:13" ht="24">
      <c r="A2654" s="1"/>
      <c r="B2654" s="1"/>
      <c r="C2654" s="69" t="s">
        <v>5</v>
      </c>
      <c r="D2654" s="70" t="s">
        <v>38</v>
      </c>
      <c r="E2654" s="71" t="s">
        <v>39</v>
      </c>
      <c r="F2654" s="70"/>
      <c r="G2654" s="70" t="s">
        <v>709</v>
      </c>
      <c r="H2654" s="71" t="s">
        <v>710</v>
      </c>
      <c r="I2654" s="71" t="s">
        <v>209</v>
      </c>
      <c r="J2654" s="249">
        <v>0</v>
      </c>
      <c r="K2654" s="249">
        <v>0</v>
      </c>
      <c r="L2654" s="249">
        <v>22396293</v>
      </c>
      <c r="M2654" s="121">
        <v>0</v>
      </c>
    </row>
    <row r="2655" spans="1:13" ht="24">
      <c r="A2655" s="1"/>
      <c r="B2655" s="1"/>
      <c r="C2655" s="69"/>
      <c r="D2655" s="70"/>
      <c r="E2655" s="71"/>
      <c r="F2655" s="70"/>
      <c r="G2655" s="70"/>
      <c r="H2655" s="250" t="s">
        <v>210</v>
      </c>
      <c r="I2655" s="248"/>
      <c r="J2655" s="251"/>
      <c r="K2655" s="251">
        <v>0</v>
      </c>
      <c r="L2655" s="251">
        <v>22396293</v>
      </c>
      <c r="M2655" s="252">
        <v>-22396293</v>
      </c>
    </row>
    <row r="2656" spans="1:13" ht="24">
      <c r="A2656" s="1"/>
      <c r="B2656" s="1"/>
      <c r="C2656" s="69" t="s">
        <v>5</v>
      </c>
      <c r="D2656" s="70" t="s">
        <v>38</v>
      </c>
      <c r="E2656" s="71" t="s">
        <v>39</v>
      </c>
      <c r="F2656" s="70"/>
      <c r="G2656" s="70" t="s">
        <v>709</v>
      </c>
      <c r="H2656" s="71" t="s">
        <v>710</v>
      </c>
      <c r="I2656" s="248" t="s">
        <v>211</v>
      </c>
      <c r="J2656" s="249"/>
      <c r="K2656" s="249">
        <v>1</v>
      </c>
      <c r="L2656" s="249">
        <v>1</v>
      </c>
      <c r="M2656" s="121"/>
    </row>
    <row r="2657" spans="1:13" ht="24">
      <c r="A2657" s="1"/>
      <c r="B2657" s="1"/>
      <c r="C2657" s="69" t="s">
        <v>5</v>
      </c>
      <c r="D2657" s="70" t="s">
        <v>38</v>
      </c>
      <c r="E2657" s="71" t="s">
        <v>39</v>
      </c>
      <c r="F2657" s="70"/>
      <c r="G2657" s="70" t="s">
        <v>709</v>
      </c>
      <c r="H2657" s="71" t="s">
        <v>710</v>
      </c>
      <c r="I2657" s="71" t="s">
        <v>212</v>
      </c>
      <c r="J2657" s="249">
        <v>0</v>
      </c>
      <c r="K2657" s="249">
        <v>6300000</v>
      </c>
      <c r="L2657" s="249">
        <v>22396293</v>
      </c>
      <c r="M2657" s="121">
        <v>0</v>
      </c>
    </row>
    <row r="2658" spans="1:13" ht="24">
      <c r="A2658" s="1"/>
      <c r="B2658" s="1"/>
      <c r="C2658" s="69" t="s">
        <v>5</v>
      </c>
      <c r="D2658" s="70" t="s">
        <v>38</v>
      </c>
      <c r="E2658" s="71" t="s">
        <v>39</v>
      </c>
      <c r="F2658" s="70"/>
      <c r="G2658" s="70" t="s">
        <v>709</v>
      </c>
      <c r="H2658" s="71" t="s">
        <v>710</v>
      </c>
      <c r="I2658" s="71" t="s">
        <v>213</v>
      </c>
      <c r="J2658" s="249">
        <v>0</v>
      </c>
      <c r="K2658" s="249">
        <v>6300000</v>
      </c>
      <c r="L2658" s="249">
        <v>22396293</v>
      </c>
      <c r="M2658" s="121">
        <v>0</v>
      </c>
    </row>
    <row r="2659" spans="1:13" ht="24">
      <c r="A2659" s="1"/>
      <c r="B2659" s="1"/>
      <c r="C2659" s="69"/>
      <c r="D2659" s="70"/>
      <c r="E2659" s="71"/>
      <c r="F2659" s="70"/>
      <c r="G2659" s="70"/>
      <c r="H2659" s="250" t="s">
        <v>214</v>
      </c>
      <c r="I2659" s="248"/>
      <c r="J2659" s="251"/>
      <c r="K2659" s="251">
        <v>6300000</v>
      </c>
      <c r="L2659" s="251">
        <v>16096293</v>
      </c>
      <c r="M2659" s="252">
        <v>-22396293</v>
      </c>
    </row>
    <row r="2660" spans="1:13" ht="24">
      <c r="A2660" s="1"/>
      <c r="B2660" s="1"/>
      <c r="C2660" s="69" t="s">
        <v>5</v>
      </c>
      <c r="D2660" s="70" t="s">
        <v>38</v>
      </c>
      <c r="E2660" s="71" t="s">
        <v>39</v>
      </c>
      <c r="F2660" s="70"/>
      <c r="G2660" s="70" t="s">
        <v>709</v>
      </c>
      <c r="H2660" s="71" t="s">
        <v>710</v>
      </c>
      <c r="I2660" s="248" t="s">
        <v>215</v>
      </c>
      <c r="J2660" s="249"/>
      <c r="K2660" s="249">
        <v>1</v>
      </c>
      <c r="L2660" s="249">
        <v>1</v>
      </c>
      <c r="M2660" s="121"/>
    </row>
    <row r="2661" spans="1:13" ht="24">
      <c r="A2661" s="1"/>
      <c r="B2661" s="1"/>
      <c r="C2661" s="69" t="s">
        <v>5</v>
      </c>
      <c r="D2661" s="70" t="s">
        <v>38</v>
      </c>
      <c r="E2661" s="71" t="s">
        <v>39</v>
      </c>
      <c r="F2661" s="70"/>
      <c r="G2661" s="70" t="s">
        <v>709</v>
      </c>
      <c r="H2661" s="71" t="s">
        <v>710</v>
      </c>
      <c r="I2661" s="71" t="s">
        <v>216</v>
      </c>
      <c r="J2661" s="249">
        <v>0</v>
      </c>
      <c r="K2661" s="249">
        <v>6300000</v>
      </c>
      <c r="L2661" s="249">
        <v>22396293</v>
      </c>
      <c r="M2661" s="121">
        <v>0</v>
      </c>
    </row>
    <row r="2662" spans="1:13" ht="24">
      <c r="A2662" s="1"/>
      <c r="B2662" s="1"/>
      <c r="C2662" s="69" t="s">
        <v>5</v>
      </c>
      <c r="D2662" s="70" t="s">
        <v>38</v>
      </c>
      <c r="E2662" s="71" t="s">
        <v>39</v>
      </c>
      <c r="F2662" s="70"/>
      <c r="G2662" s="70" t="s">
        <v>709</v>
      </c>
      <c r="H2662" s="71" t="s">
        <v>710</v>
      </c>
      <c r="I2662" s="71" t="s">
        <v>217</v>
      </c>
      <c r="J2662" s="249">
        <v>0</v>
      </c>
      <c r="K2662" s="249">
        <v>6300000</v>
      </c>
      <c r="L2662" s="249">
        <v>22396293</v>
      </c>
      <c r="M2662" s="121">
        <v>0</v>
      </c>
    </row>
    <row r="2663" spans="1:13" ht="24">
      <c r="A2663" s="1"/>
      <c r="B2663" s="1"/>
      <c r="C2663" s="69"/>
      <c r="D2663" s="70"/>
      <c r="E2663" s="71"/>
      <c r="F2663" s="70"/>
      <c r="G2663" s="70"/>
      <c r="H2663" s="253" t="s">
        <v>218</v>
      </c>
      <c r="I2663" s="71"/>
      <c r="J2663" s="254"/>
      <c r="K2663" s="254">
        <v>6300000</v>
      </c>
      <c r="L2663" s="254">
        <v>16096293</v>
      </c>
      <c r="M2663" s="255">
        <v>-22396293</v>
      </c>
    </row>
    <row r="2664" spans="1:13">
      <c r="A2664" s="1"/>
      <c r="B2664" s="1"/>
      <c r="C2664" s="69" t="s">
        <v>5</v>
      </c>
      <c r="D2664" s="70" t="s">
        <v>38</v>
      </c>
      <c r="E2664" s="71" t="s">
        <v>39</v>
      </c>
      <c r="F2664" s="70"/>
      <c r="G2664" s="70" t="s">
        <v>711</v>
      </c>
      <c r="H2664" s="71" t="s">
        <v>712</v>
      </c>
      <c r="I2664" s="248" t="s">
        <v>207</v>
      </c>
      <c r="J2664" s="249"/>
      <c r="K2664" s="249"/>
      <c r="L2664" s="249">
        <v>1</v>
      </c>
      <c r="M2664" s="121"/>
    </row>
    <row r="2665" spans="1:13">
      <c r="A2665" s="1"/>
      <c r="B2665" s="1"/>
      <c r="C2665" s="69" t="s">
        <v>5</v>
      </c>
      <c r="D2665" s="70" t="s">
        <v>38</v>
      </c>
      <c r="E2665" s="71" t="s">
        <v>39</v>
      </c>
      <c r="F2665" s="70"/>
      <c r="G2665" s="70" t="s">
        <v>711</v>
      </c>
      <c r="H2665" s="71" t="s">
        <v>712</v>
      </c>
      <c r="I2665" s="71" t="s">
        <v>208</v>
      </c>
      <c r="J2665" s="249">
        <v>0</v>
      </c>
      <c r="K2665" s="249">
        <v>0</v>
      </c>
      <c r="L2665" s="249">
        <v>8909163</v>
      </c>
      <c r="M2665" s="121">
        <v>0</v>
      </c>
    </row>
    <row r="2666" spans="1:13">
      <c r="A2666" s="1"/>
      <c r="B2666" s="1"/>
      <c r="C2666" s="69" t="s">
        <v>5</v>
      </c>
      <c r="D2666" s="70" t="s">
        <v>38</v>
      </c>
      <c r="E2666" s="71" t="s">
        <v>39</v>
      </c>
      <c r="F2666" s="70"/>
      <c r="G2666" s="70" t="s">
        <v>711</v>
      </c>
      <c r="H2666" s="71" t="s">
        <v>712</v>
      </c>
      <c r="I2666" s="71" t="s">
        <v>209</v>
      </c>
      <c r="J2666" s="249">
        <v>0</v>
      </c>
      <c r="K2666" s="249">
        <v>0</v>
      </c>
      <c r="L2666" s="249">
        <v>8909163</v>
      </c>
      <c r="M2666" s="121">
        <v>0</v>
      </c>
    </row>
    <row r="2667" spans="1:13" ht="24">
      <c r="A2667" s="1"/>
      <c r="B2667" s="1"/>
      <c r="C2667" s="69"/>
      <c r="D2667" s="70"/>
      <c r="E2667" s="71"/>
      <c r="F2667" s="70"/>
      <c r="G2667" s="70"/>
      <c r="H2667" s="250" t="s">
        <v>210</v>
      </c>
      <c r="I2667" s="248"/>
      <c r="J2667" s="251"/>
      <c r="K2667" s="251">
        <v>0</v>
      </c>
      <c r="L2667" s="251">
        <v>8909163</v>
      </c>
      <c r="M2667" s="252">
        <v>-8909163</v>
      </c>
    </row>
    <row r="2668" spans="1:13">
      <c r="A2668" s="1"/>
      <c r="B2668" s="1"/>
      <c r="C2668" s="69" t="s">
        <v>5</v>
      </c>
      <c r="D2668" s="70" t="s">
        <v>38</v>
      </c>
      <c r="E2668" s="71" t="s">
        <v>39</v>
      </c>
      <c r="F2668" s="70"/>
      <c r="G2668" s="70" t="s">
        <v>711</v>
      </c>
      <c r="H2668" s="71" t="s">
        <v>712</v>
      </c>
      <c r="I2668" s="248" t="s">
        <v>211</v>
      </c>
      <c r="J2668" s="249"/>
      <c r="K2668" s="249">
        <v>1</v>
      </c>
      <c r="L2668" s="249">
        <v>1</v>
      </c>
      <c r="M2668" s="121"/>
    </row>
    <row r="2669" spans="1:13">
      <c r="A2669" s="1"/>
      <c r="B2669" s="1"/>
      <c r="C2669" s="69" t="s">
        <v>5</v>
      </c>
      <c r="D2669" s="70" t="s">
        <v>38</v>
      </c>
      <c r="E2669" s="71" t="s">
        <v>39</v>
      </c>
      <c r="F2669" s="70"/>
      <c r="G2669" s="70" t="s">
        <v>711</v>
      </c>
      <c r="H2669" s="71" t="s">
        <v>712</v>
      </c>
      <c r="I2669" s="71" t="s">
        <v>212</v>
      </c>
      <c r="J2669" s="249">
        <v>0</v>
      </c>
      <c r="K2669" s="249">
        <v>2500000</v>
      </c>
      <c r="L2669" s="249">
        <v>8909163</v>
      </c>
      <c r="M2669" s="121">
        <v>0</v>
      </c>
    </row>
    <row r="2670" spans="1:13">
      <c r="A2670" s="1"/>
      <c r="B2670" s="1"/>
      <c r="C2670" s="69" t="s">
        <v>5</v>
      </c>
      <c r="D2670" s="70" t="s">
        <v>38</v>
      </c>
      <c r="E2670" s="71" t="s">
        <v>39</v>
      </c>
      <c r="F2670" s="70"/>
      <c r="G2670" s="70" t="s">
        <v>711</v>
      </c>
      <c r="H2670" s="71" t="s">
        <v>712</v>
      </c>
      <c r="I2670" s="71" t="s">
        <v>213</v>
      </c>
      <c r="J2670" s="249">
        <v>0</v>
      </c>
      <c r="K2670" s="249">
        <v>2500000</v>
      </c>
      <c r="L2670" s="249">
        <v>8909163</v>
      </c>
      <c r="M2670" s="121">
        <v>0</v>
      </c>
    </row>
    <row r="2671" spans="1:13" ht="24">
      <c r="A2671" s="1"/>
      <c r="B2671" s="1"/>
      <c r="C2671" s="69"/>
      <c r="D2671" s="70"/>
      <c r="E2671" s="71"/>
      <c r="F2671" s="70"/>
      <c r="G2671" s="70"/>
      <c r="H2671" s="250" t="s">
        <v>214</v>
      </c>
      <c r="I2671" s="248"/>
      <c r="J2671" s="251"/>
      <c r="K2671" s="251">
        <v>2500000</v>
      </c>
      <c r="L2671" s="251">
        <v>6409163</v>
      </c>
      <c r="M2671" s="252">
        <v>-8909163</v>
      </c>
    </row>
    <row r="2672" spans="1:13">
      <c r="A2672" s="1"/>
      <c r="B2672" s="1"/>
      <c r="C2672" s="69" t="s">
        <v>5</v>
      </c>
      <c r="D2672" s="70" t="s">
        <v>38</v>
      </c>
      <c r="E2672" s="71" t="s">
        <v>39</v>
      </c>
      <c r="F2672" s="70"/>
      <c r="G2672" s="70" t="s">
        <v>711</v>
      </c>
      <c r="H2672" s="71" t="s">
        <v>712</v>
      </c>
      <c r="I2672" s="248" t="s">
        <v>215</v>
      </c>
      <c r="J2672" s="249"/>
      <c r="K2672" s="249">
        <v>1</v>
      </c>
      <c r="L2672" s="249">
        <v>1</v>
      </c>
      <c r="M2672" s="121"/>
    </row>
    <row r="2673" spans="1:13">
      <c r="A2673" s="1"/>
      <c r="B2673" s="1"/>
      <c r="C2673" s="69" t="s">
        <v>5</v>
      </c>
      <c r="D2673" s="70" t="s">
        <v>38</v>
      </c>
      <c r="E2673" s="71" t="s">
        <v>39</v>
      </c>
      <c r="F2673" s="70"/>
      <c r="G2673" s="70" t="s">
        <v>711</v>
      </c>
      <c r="H2673" s="71" t="s">
        <v>712</v>
      </c>
      <c r="I2673" s="71" t="s">
        <v>216</v>
      </c>
      <c r="J2673" s="249">
        <v>0</v>
      </c>
      <c r="K2673" s="249">
        <v>2500000</v>
      </c>
      <c r="L2673" s="249">
        <v>8909163</v>
      </c>
      <c r="M2673" s="121">
        <v>0</v>
      </c>
    </row>
    <row r="2674" spans="1:13">
      <c r="A2674" s="1"/>
      <c r="B2674" s="1"/>
      <c r="C2674" s="69" t="s">
        <v>5</v>
      </c>
      <c r="D2674" s="70" t="s">
        <v>38</v>
      </c>
      <c r="E2674" s="71" t="s">
        <v>39</v>
      </c>
      <c r="F2674" s="70"/>
      <c r="G2674" s="70" t="s">
        <v>711</v>
      </c>
      <c r="H2674" s="71" t="s">
        <v>712</v>
      </c>
      <c r="I2674" s="71" t="s">
        <v>217</v>
      </c>
      <c r="J2674" s="249">
        <v>0</v>
      </c>
      <c r="K2674" s="249">
        <v>2500000</v>
      </c>
      <c r="L2674" s="249">
        <v>8909163</v>
      </c>
      <c r="M2674" s="121">
        <v>0</v>
      </c>
    </row>
    <row r="2675" spans="1:13" ht="24">
      <c r="A2675" s="1"/>
      <c r="B2675" s="1"/>
      <c r="C2675" s="69"/>
      <c r="D2675" s="70"/>
      <c r="E2675" s="71"/>
      <c r="F2675" s="70"/>
      <c r="G2675" s="70"/>
      <c r="H2675" s="253" t="s">
        <v>218</v>
      </c>
      <c r="I2675" s="71"/>
      <c r="J2675" s="254"/>
      <c r="K2675" s="254">
        <v>2500000</v>
      </c>
      <c r="L2675" s="254">
        <v>6409163</v>
      </c>
      <c r="M2675" s="255">
        <v>-8909163</v>
      </c>
    </row>
    <row r="2676" spans="1:13" ht="24">
      <c r="A2676" s="1"/>
      <c r="B2676" s="1"/>
      <c r="C2676" s="69" t="s">
        <v>5</v>
      </c>
      <c r="D2676" s="70" t="s">
        <v>38</v>
      </c>
      <c r="E2676" s="71" t="s">
        <v>39</v>
      </c>
      <c r="F2676" s="70"/>
      <c r="G2676" s="70" t="s">
        <v>713</v>
      </c>
      <c r="H2676" s="71" t="s">
        <v>714</v>
      </c>
      <c r="I2676" s="248" t="s">
        <v>207</v>
      </c>
      <c r="J2676" s="249"/>
      <c r="K2676" s="249"/>
      <c r="L2676" s="249">
        <v>1</v>
      </c>
      <c r="M2676" s="121"/>
    </row>
    <row r="2677" spans="1:13" ht="24">
      <c r="A2677" s="1"/>
      <c r="B2677" s="1"/>
      <c r="C2677" s="69" t="s">
        <v>5</v>
      </c>
      <c r="D2677" s="70" t="s">
        <v>38</v>
      </c>
      <c r="E2677" s="71" t="s">
        <v>39</v>
      </c>
      <c r="F2677" s="70"/>
      <c r="G2677" s="70" t="s">
        <v>713</v>
      </c>
      <c r="H2677" s="71" t="s">
        <v>714</v>
      </c>
      <c r="I2677" s="71" t="s">
        <v>208</v>
      </c>
      <c r="J2677" s="249">
        <v>0</v>
      </c>
      <c r="K2677" s="249">
        <v>0</v>
      </c>
      <c r="L2677" s="249">
        <v>14257933</v>
      </c>
      <c r="M2677" s="121">
        <v>0</v>
      </c>
    </row>
    <row r="2678" spans="1:13" ht="24">
      <c r="A2678" s="1"/>
      <c r="B2678" s="1"/>
      <c r="C2678" s="69" t="s">
        <v>5</v>
      </c>
      <c r="D2678" s="70" t="s">
        <v>38</v>
      </c>
      <c r="E2678" s="71" t="s">
        <v>39</v>
      </c>
      <c r="F2678" s="70"/>
      <c r="G2678" s="70" t="s">
        <v>713</v>
      </c>
      <c r="H2678" s="71" t="s">
        <v>714</v>
      </c>
      <c r="I2678" s="71" t="s">
        <v>209</v>
      </c>
      <c r="J2678" s="249">
        <v>0</v>
      </c>
      <c r="K2678" s="249">
        <v>0</v>
      </c>
      <c r="L2678" s="249">
        <v>14257933</v>
      </c>
      <c r="M2678" s="121">
        <v>0</v>
      </c>
    </row>
    <row r="2679" spans="1:13" ht="24">
      <c r="A2679" s="1"/>
      <c r="B2679" s="1"/>
      <c r="C2679" s="69"/>
      <c r="D2679" s="70"/>
      <c r="E2679" s="71"/>
      <c r="F2679" s="70"/>
      <c r="G2679" s="70"/>
      <c r="H2679" s="250" t="s">
        <v>210</v>
      </c>
      <c r="I2679" s="248"/>
      <c r="J2679" s="251"/>
      <c r="K2679" s="251">
        <v>0</v>
      </c>
      <c r="L2679" s="251">
        <v>14257933</v>
      </c>
      <c r="M2679" s="252">
        <v>-14257933</v>
      </c>
    </row>
    <row r="2680" spans="1:13" ht="24">
      <c r="A2680" s="1"/>
      <c r="B2680" s="1"/>
      <c r="C2680" s="69" t="s">
        <v>5</v>
      </c>
      <c r="D2680" s="70" t="s">
        <v>38</v>
      </c>
      <c r="E2680" s="71" t="s">
        <v>39</v>
      </c>
      <c r="F2680" s="70"/>
      <c r="G2680" s="70" t="s">
        <v>713</v>
      </c>
      <c r="H2680" s="71" t="s">
        <v>714</v>
      </c>
      <c r="I2680" s="248" t="s">
        <v>211</v>
      </c>
      <c r="J2680" s="249"/>
      <c r="K2680" s="249">
        <v>1</v>
      </c>
      <c r="L2680" s="249">
        <v>1</v>
      </c>
      <c r="M2680" s="121"/>
    </row>
    <row r="2681" spans="1:13" ht="24">
      <c r="A2681" s="1"/>
      <c r="B2681" s="1"/>
      <c r="C2681" s="69" t="s">
        <v>5</v>
      </c>
      <c r="D2681" s="70" t="s">
        <v>38</v>
      </c>
      <c r="E2681" s="71" t="s">
        <v>39</v>
      </c>
      <c r="F2681" s="70"/>
      <c r="G2681" s="70" t="s">
        <v>713</v>
      </c>
      <c r="H2681" s="71" t="s">
        <v>714</v>
      </c>
      <c r="I2681" s="71" t="s">
        <v>212</v>
      </c>
      <c r="J2681" s="249">
        <v>0</v>
      </c>
      <c r="K2681" s="249">
        <v>6700000</v>
      </c>
      <c r="L2681" s="249">
        <v>14257933</v>
      </c>
      <c r="M2681" s="121">
        <v>0</v>
      </c>
    </row>
    <row r="2682" spans="1:13" ht="24">
      <c r="A2682" s="1"/>
      <c r="B2682" s="1"/>
      <c r="C2682" s="69" t="s">
        <v>5</v>
      </c>
      <c r="D2682" s="70" t="s">
        <v>38</v>
      </c>
      <c r="E2682" s="71" t="s">
        <v>39</v>
      </c>
      <c r="F2682" s="70"/>
      <c r="G2682" s="70" t="s">
        <v>713</v>
      </c>
      <c r="H2682" s="71" t="s">
        <v>714</v>
      </c>
      <c r="I2682" s="71" t="s">
        <v>213</v>
      </c>
      <c r="J2682" s="249">
        <v>0</v>
      </c>
      <c r="K2682" s="249">
        <v>6700000</v>
      </c>
      <c r="L2682" s="249">
        <v>14257933</v>
      </c>
      <c r="M2682" s="121">
        <v>0</v>
      </c>
    </row>
    <row r="2683" spans="1:13" ht="24">
      <c r="A2683" s="1"/>
      <c r="B2683" s="1"/>
      <c r="C2683" s="69"/>
      <c r="D2683" s="70"/>
      <c r="E2683" s="71"/>
      <c r="F2683" s="70"/>
      <c r="G2683" s="70"/>
      <c r="H2683" s="250" t="s">
        <v>214</v>
      </c>
      <c r="I2683" s="248"/>
      <c r="J2683" s="251"/>
      <c r="K2683" s="251">
        <v>6700000</v>
      </c>
      <c r="L2683" s="251">
        <v>7557933</v>
      </c>
      <c r="M2683" s="252">
        <v>-14257933</v>
      </c>
    </row>
    <row r="2684" spans="1:13" ht="24">
      <c r="A2684" s="1"/>
      <c r="B2684" s="1"/>
      <c r="C2684" s="69" t="s">
        <v>5</v>
      </c>
      <c r="D2684" s="70" t="s">
        <v>38</v>
      </c>
      <c r="E2684" s="71" t="s">
        <v>39</v>
      </c>
      <c r="F2684" s="70"/>
      <c r="G2684" s="70" t="s">
        <v>713</v>
      </c>
      <c r="H2684" s="71" t="s">
        <v>714</v>
      </c>
      <c r="I2684" s="248" t="s">
        <v>215</v>
      </c>
      <c r="J2684" s="249"/>
      <c r="K2684" s="249">
        <v>1</v>
      </c>
      <c r="L2684" s="249">
        <v>1</v>
      </c>
      <c r="M2684" s="121"/>
    </row>
    <row r="2685" spans="1:13" ht="24">
      <c r="A2685" s="1"/>
      <c r="B2685" s="1"/>
      <c r="C2685" s="69" t="s">
        <v>5</v>
      </c>
      <c r="D2685" s="70" t="s">
        <v>38</v>
      </c>
      <c r="E2685" s="71" t="s">
        <v>39</v>
      </c>
      <c r="F2685" s="70"/>
      <c r="G2685" s="70" t="s">
        <v>713</v>
      </c>
      <c r="H2685" s="71" t="s">
        <v>714</v>
      </c>
      <c r="I2685" s="71" t="s">
        <v>216</v>
      </c>
      <c r="J2685" s="249">
        <v>0</v>
      </c>
      <c r="K2685" s="249">
        <v>6700000</v>
      </c>
      <c r="L2685" s="249">
        <v>14257933</v>
      </c>
      <c r="M2685" s="121">
        <v>0</v>
      </c>
    </row>
    <row r="2686" spans="1:13" ht="24">
      <c r="A2686" s="1"/>
      <c r="B2686" s="1"/>
      <c r="C2686" s="69" t="s">
        <v>5</v>
      </c>
      <c r="D2686" s="70" t="s">
        <v>38</v>
      </c>
      <c r="E2686" s="71" t="s">
        <v>39</v>
      </c>
      <c r="F2686" s="70"/>
      <c r="G2686" s="70" t="s">
        <v>713</v>
      </c>
      <c r="H2686" s="71" t="s">
        <v>714</v>
      </c>
      <c r="I2686" s="71" t="s">
        <v>217</v>
      </c>
      <c r="J2686" s="249">
        <v>0</v>
      </c>
      <c r="K2686" s="249">
        <v>6700000</v>
      </c>
      <c r="L2686" s="249">
        <v>14257933</v>
      </c>
      <c r="M2686" s="121">
        <v>0</v>
      </c>
    </row>
    <row r="2687" spans="1:13" ht="24">
      <c r="A2687" s="1"/>
      <c r="B2687" s="1"/>
      <c r="C2687" s="69"/>
      <c r="D2687" s="70"/>
      <c r="E2687" s="71"/>
      <c r="F2687" s="70"/>
      <c r="G2687" s="70"/>
      <c r="H2687" s="253" t="s">
        <v>218</v>
      </c>
      <c r="I2687" s="71"/>
      <c r="J2687" s="254"/>
      <c r="K2687" s="254">
        <v>6700000</v>
      </c>
      <c r="L2687" s="254">
        <v>7557933</v>
      </c>
      <c r="M2687" s="255">
        <v>-14257933</v>
      </c>
    </row>
    <row r="2688" spans="1:13">
      <c r="A2688" s="1"/>
      <c r="B2688" s="1"/>
      <c r="C2688" s="69" t="s">
        <v>5</v>
      </c>
      <c r="D2688" s="70" t="s">
        <v>38</v>
      </c>
      <c r="E2688" s="71" t="s">
        <v>39</v>
      </c>
      <c r="F2688" s="70"/>
      <c r="G2688" s="70" t="s">
        <v>715</v>
      </c>
      <c r="H2688" s="71" t="s">
        <v>716</v>
      </c>
      <c r="I2688" s="248" t="s">
        <v>207</v>
      </c>
      <c r="J2688" s="249"/>
      <c r="K2688" s="249"/>
      <c r="L2688" s="249">
        <v>1</v>
      </c>
      <c r="M2688" s="121"/>
    </row>
    <row r="2689" spans="1:13">
      <c r="A2689" s="1"/>
      <c r="B2689" s="1"/>
      <c r="C2689" s="69" t="s">
        <v>5</v>
      </c>
      <c r="D2689" s="70" t="s">
        <v>38</v>
      </c>
      <c r="E2689" s="71" t="s">
        <v>39</v>
      </c>
      <c r="F2689" s="70"/>
      <c r="G2689" s="70" t="s">
        <v>715</v>
      </c>
      <c r="H2689" s="71" t="s">
        <v>716</v>
      </c>
      <c r="I2689" s="71" t="s">
        <v>208</v>
      </c>
      <c r="J2689" s="249">
        <v>0</v>
      </c>
      <c r="K2689" s="249">
        <v>0</v>
      </c>
      <c r="L2689" s="249">
        <v>10087766</v>
      </c>
      <c r="M2689" s="121">
        <v>0</v>
      </c>
    </row>
    <row r="2690" spans="1:13">
      <c r="A2690" s="1"/>
      <c r="B2690" s="1"/>
      <c r="C2690" s="69" t="s">
        <v>5</v>
      </c>
      <c r="D2690" s="70" t="s">
        <v>38</v>
      </c>
      <c r="E2690" s="71" t="s">
        <v>39</v>
      </c>
      <c r="F2690" s="70"/>
      <c r="G2690" s="70" t="s">
        <v>715</v>
      </c>
      <c r="H2690" s="71" t="s">
        <v>716</v>
      </c>
      <c r="I2690" s="71" t="s">
        <v>209</v>
      </c>
      <c r="J2690" s="249">
        <v>0</v>
      </c>
      <c r="K2690" s="249">
        <v>0</v>
      </c>
      <c r="L2690" s="249">
        <v>10087766</v>
      </c>
      <c r="M2690" s="121">
        <v>0</v>
      </c>
    </row>
    <row r="2691" spans="1:13" ht="24">
      <c r="A2691" s="1"/>
      <c r="B2691" s="1"/>
      <c r="C2691" s="69"/>
      <c r="D2691" s="70"/>
      <c r="E2691" s="71"/>
      <c r="F2691" s="70"/>
      <c r="G2691" s="70"/>
      <c r="H2691" s="250" t="s">
        <v>210</v>
      </c>
      <c r="I2691" s="248"/>
      <c r="J2691" s="251"/>
      <c r="K2691" s="251">
        <v>0</v>
      </c>
      <c r="L2691" s="251">
        <v>10087766</v>
      </c>
      <c r="M2691" s="252">
        <v>-10087766</v>
      </c>
    </row>
    <row r="2692" spans="1:13">
      <c r="A2692" s="1"/>
      <c r="B2692" s="1"/>
      <c r="C2692" s="69" t="s">
        <v>5</v>
      </c>
      <c r="D2692" s="70" t="s">
        <v>38</v>
      </c>
      <c r="E2692" s="71" t="s">
        <v>39</v>
      </c>
      <c r="F2692" s="70"/>
      <c r="G2692" s="70" t="s">
        <v>715</v>
      </c>
      <c r="H2692" s="71" t="s">
        <v>716</v>
      </c>
      <c r="I2692" s="248" t="s">
        <v>211</v>
      </c>
      <c r="J2692" s="249"/>
      <c r="K2692" s="249">
        <v>1</v>
      </c>
      <c r="L2692" s="249">
        <v>1</v>
      </c>
      <c r="M2692" s="121"/>
    </row>
    <row r="2693" spans="1:13">
      <c r="A2693" s="1"/>
      <c r="B2693" s="1"/>
      <c r="C2693" s="69" t="s">
        <v>5</v>
      </c>
      <c r="D2693" s="70" t="s">
        <v>38</v>
      </c>
      <c r="E2693" s="71" t="s">
        <v>39</v>
      </c>
      <c r="F2693" s="70"/>
      <c r="G2693" s="70" t="s">
        <v>715</v>
      </c>
      <c r="H2693" s="71" t="s">
        <v>716</v>
      </c>
      <c r="I2693" s="71" t="s">
        <v>212</v>
      </c>
      <c r="J2693" s="249">
        <v>0</v>
      </c>
      <c r="K2693" s="249">
        <v>4000000</v>
      </c>
      <c r="L2693" s="249">
        <v>10087766</v>
      </c>
      <c r="M2693" s="121">
        <v>0</v>
      </c>
    </row>
    <row r="2694" spans="1:13">
      <c r="A2694" s="1"/>
      <c r="B2694" s="1"/>
      <c r="C2694" s="69" t="s">
        <v>5</v>
      </c>
      <c r="D2694" s="70" t="s">
        <v>38</v>
      </c>
      <c r="E2694" s="71" t="s">
        <v>39</v>
      </c>
      <c r="F2694" s="70"/>
      <c r="G2694" s="70" t="s">
        <v>715</v>
      </c>
      <c r="H2694" s="71" t="s">
        <v>716</v>
      </c>
      <c r="I2694" s="71" t="s">
        <v>213</v>
      </c>
      <c r="J2694" s="249">
        <v>0</v>
      </c>
      <c r="K2694" s="249">
        <v>4000000</v>
      </c>
      <c r="L2694" s="249">
        <v>10087766</v>
      </c>
      <c r="M2694" s="121">
        <v>0</v>
      </c>
    </row>
    <row r="2695" spans="1:13" ht="24">
      <c r="A2695" s="1"/>
      <c r="B2695" s="1"/>
      <c r="C2695" s="69"/>
      <c r="D2695" s="70"/>
      <c r="E2695" s="71"/>
      <c r="F2695" s="70"/>
      <c r="G2695" s="70"/>
      <c r="H2695" s="250" t="s">
        <v>214</v>
      </c>
      <c r="I2695" s="248"/>
      <c r="J2695" s="251"/>
      <c r="K2695" s="251">
        <v>4000000</v>
      </c>
      <c r="L2695" s="251">
        <v>6087766</v>
      </c>
      <c r="M2695" s="252">
        <v>-10087766</v>
      </c>
    </row>
    <row r="2696" spans="1:13">
      <c r="A2696" s="1"/>
      <c r="B2696" s="1"/>
      <c r="C2696" s="69" t="s">
        <v>5</v>
      </c>
      <c r="D2696" s="70" t="s">
        <v>38</v>
      </c>
      <c r="E2696" s="71" t="s">
        <v>39</v>
      </c>
      <c r="F2696" s="70"/>
      <c r="G2696" s="70" t="s">
        <v>715</v>
      </c>
      <c r="H2696" s="71" t="s">
        <v>716</v>
      </c>
      <c r="I2696" s="248" t="s">
        <v>215</v>
      </c>
      <c r="J2696" s="249"/>
      <c r="K2696" s="249">
        <v>1</v>
      </c>
      <c r="L2696" s="249">
        <v>1</v>
      </c>
      <c r="M2696" s="121"/>
    </row>
    <row r="2697" spans="1:13">
      <c r="A2697" s="1"/>
      <c r="B2697" s="1"/>
      <c r="C2697" s="69" t="s">
        <v>5</v>
      </c>
      <c r="D2697" s="70" t="s">
        <v>38</v>
      </c>
      <c r="E2697" s="71" t="s">
        <v>39</v>
      </c>
      <c r="F2697" s="70"/>
      <c r="G2697" s="70" t="s">
        <v>715</v>
      </c>
      <c r="H2697" s="71" t="s">
        <v>716</v>
      </c>
      <c r="I2697" s="71" t="s">
        <v>216</v>
      </c>
      <c r="J2697" s="249">
        <v>0</v>
      </c>
      <c r="K2697" s="249">
        <v>4000000</v>
      </c>
      <c r="L2697" s="249">
        <v>10085765</v>
      </c>
      <c r="M2697" s="121">
        <v>0</v>
      </c>
    </row>
    <row r="2698" spans="1:13">
      <c r="A2698" s="1"/>
      <c r="B2698" s="1"/>
      <c r="C2698" s="69" t="s">
        <v>5</v>
      </c>
      <c r="D2698" s="70" t="s">
        <v>38</v>
      </c>
      <c r="E2698" s="71" t="s">
        <v>39</v>
      </c>
      <c r="F2698" s="70"/>
      <c r="G2698" s="70" t="s">
        <v>715</v>
      </c>
      <c r="H2698" s="71" t="s">
        <v>716</v>
      </c>
      <c r="I2698" s="71" t="s">
        <v>217</v>
      </c>
      <c r="J2698" s="249">
        <v>0</v>
      </c>
      <c r="K2698" s="249">
        <v>4000000</v>
      </c>
      <c r="L2698" s="249">
        <v>10085765</v>
      </c>
      <c r="M2698" s="121">
        <v>0</v>
      </c>
    </row>
    <row r="2699" spans="1:13" ht="24">
      <c r="A2699" s="1"/>
      <c r="B2699" s="1"/>
      <c r="C2699" s="69"/>
      <c r="D2699" s="70"/>
      <c r="E2699" s="71"/>
      <c r="F2699" s="70"/>
      <c r="G2699" s="70"/>
      <c r="H2699" s="253" t="s">
        <v>218</v>
      </c>
      <c r="I2699" s="71"/>
      <c r="J2699" s="254"/>
      <c r="K2699" s="254">
        <v>4000000</v>
      </c>
      <c r="L2699" s="254">
        <v>6085765</v>
      </c>
      <c r="M2699" s="255">
        <v>-10085765</v>
      </c>
    </row>
    <row r="2700" spans="1:13" ht="24">
      <c r="A2700" s="1"/>
      <c r="B2700" s="1"/>
      <c r="C2700" s="69" t="s">
        <v>5</v>
      </c>
      <c r="D2700" s="70" t="s">
        <v>38</v>
      </c>
      <c r="E2700" s="71" t="s">
        <v>39</v>
      </c>
      <c r="F2700" s="70"/>
      <c r="G2700" s="70" t="s">
        <v>717</v>
      </c>
      <c r="H2700" s="71" t="s">
        <v>718</v>
      </c>
      <c r="I2700" s="248" t="s">
        <v>207</v>
      </c>
      <c r="J2700" s="249"/>
      <c r="K2700" s="249"/>
      <c r="L2700" s="249">
        <v>1</v>
      </c>
      <c r="M2700" s="121"/>
    </row>
    <row r="2701" spans="1:13" ht="24">
      <c r="A2701" s="1"/>
      <c r="B2701" s="1"/>
      <c r="C2701" s="69" t="s">
        <v>5</v>
      </c>
      <c r="D2701" s="70" t="s">
        <v>38</v>
      </c>
      <c r="E2701" s="71" t="s">
        <v>39</v>
      </c>
      <c r="F2701" s="70"/>
      <c r="G2701" s="70" t="s">
        <v>717</v>
      </c>
      <c r="H2701" s="71" t="s">
        <v>718</v>
      </c>
      <c r="I2701" s="71" t="s">
        <v>208</v>
      </c>
      <c r="J2701" s="249">
        <v>0</v>
      </c>
      <c r="K2701" s="249">
        <v>0</v>
      </c>
      <c r="L2701" s="249">
        <v>19643212</v>
      </c>
      <c r="M2701" s="121">
        <v>0</v>
      </c>
    </row>
    <row r="2702" spans="1:13" ht="24">
      <c r="A2702" s="1"/>
      <c r="B2702" s="1"/>
      <c r="C2702" s="69" t="s">
        <v>5</v>
      </c>
      <c r="D2702" s="70" t="s">
        <v>38</v>
      </c>
      <c r="E2702" s="71" t="s">
        <v>39</v>
      </c>
      <c r="F2702" s="70"/>
      <c r="G2702" s="70" t="s">
        <v>717</v>
      </c>
      <c r="H2702" s="71" t="s">
        <v>718</v>
      </c>
      <c r="I2702" s="71" t="s">
        <v>209</v>
      </c>
      <c r="J2702" s="249">
        <v>0</v>
      </c>
      <c r="K2702" s="249">
        <v>0</v>
      </c>
      <c r="L2702" s="249">
        <v>19643212</v>
      </c>
      <c r="M2702" s="121">
        <v>0</v>
      </c>
    </row>
    <row r="2703" spans="1:13" ht="24">
      <c r="A2703" s="1"/>
      <c r="B2703" s="1"/>
      <c r="C2703" s="69"/>
      <c r="D2703" s="70"/>
      <c r="E2703" s="71"/>
      <c r="F2703" s="70"/>
      <c r="G2703" s="70"/>
      <c r="H2703" s="250" t="s">
        <v>210</v>
      </c>
      <c r="I2703" s="248"/>
      <c r="J2703" s="251"/>
      <c r="K2703" s="251">
        <v>0</v>
      </c>
      <c r="L2703" s="251">
        <v>19643212</v>
      </c>
      <c r="M2703" s="252">
        <v>-19643212</v>
      </c>
    </row>
    <row r="2704" spans="1:13" ht="24">
      <c r="A2704" s="1"/>
      <c r="B2704" s="1"/>
      <c r="C2704" s="69" t="s">
        <v>5</v>
      </c>
      <c r="D2704" s="70" t="s">
        <v>38</v>
      </c>
      <c r="E2704" s="71" t="s">
        <v>39</v>
      </c>
      <c r="F2704" s="70"/>
      <c r="G2704" s="70" t="s">
        <v>717</v>
      </c>
      <c r="H2704" s="71" t="s">
        <v>718</v>
      </c>
      <c r="I2704" s="248" t="s">
        <v>211</v>
      </c>
      <c r="J2704" s="249"/>
      <c r="K2704" s="249">
        <v>1</v>
      </c>
      <c r="L2704" s="249">
        <v>1</v>
      </c>
      <c r="M2704" s="121"/>
    </row>
    <row r="2705" spans="1:13" ht="24">
      <c r="A2705" s="1"/>
      <c r="B2705" s="1"/>
      <c r="C2705" s="69" t="s">
        <v>5</v>
      </c>
      <c r="D2705" s="70" t="s">
        <v>38</v>
      </c>
      <c r="E2705" s="71" t="s">
        <v>39</v>
      </c>
      <c r="F2705" s="70"/>
      <c r="G2705" s="70" t="s">
        <v>717</v>
      </c>
      <c r="H2705" s="71" t="s">
        <v>718</v>
      </c>
      <c r="I2705" s="71" t="s">
        <v>212</v>
      </c>
      <c r="J2705" s="249">
        <v>0</v>
      </c>
      <c r="K2705" s="249">
        <v>5500000</v>
      </c>
      <c r="L2705" s="249">
        <v>39286424</v>
      </c>
      <c r="M2705" s="121">
        <v>0</v>
      </c>
    </row>
    <row r="2706" spans="1:13" ht="24">
      <c r="A2706" s="1"/>
      <c r="B2706" s="1"/>
      <c r="C2706" s="69" t="s">
        <v>5</v>
      </c>
      <c r="D2706" s="70" t="s">
        <v>38</v>
      </c>
      <c r="E2706" s="71" t="s">
        <v>39</v>
      </c>
      <c r="F2706" s="70"/>
      <c r="G2706" s="70" t="s">
        <v>717</v>
      </c>
      <c r="H2706" s="71" t="s">
        <v>718</v>
      </c>
      <c r="I2706" s="71" t="s">
        <v>213</v>
      </c>
      <c r="J2706" s="249">
        <v>0</v>
      </c>
      <c r="K2706" s="249">
        <v>5500000</v>
      </c>
      <c r="L2706" s="249">
        <v>39286424</v>
      </c>
      <c r="M2706" s="121">
        <v>0</v>
      </c>
    </row>
    <row r="2707" spans="1:13" ht="24">
      <c r="A2707" s="1"/>
      <c r="B2707" s="1"/>
      <c r="C2707" s="69"/>
      <c r="D2707" s="70"/>
      <c r="E2707" s="71"/>
      <c r="F2707" s="70"/>
      <c r="G2707" s="70"/>
      <c r="H2707" s="250" t="s">
        <v>214</v>
      </c>
      <c r="I2707" s="248"/>
      <c r="J2707" s="251"/>
      <c r="K2707" s="251">
        <v>5500000</v>
      </c>
      <c r="L2707" s="251">
        <v>33786424</v>
      </c>
      <c r="M2707" s="252">
        <v>-39286424</v>
      </c>
    </row>
    <row r="2708" spans="1:13" ht="24">
      <c r="A2708" s="1"/>
      <c r="B2708" s="1"/>
      <c r="C2708" s="69" t="s">
        <v>5</v>
      </c>
      <c r="D2708" s="70" t="s">
        <v>38</v>
      </c>
      <c r="E2708" s="71" t="s">
        <v>39</v>
      </c>
      <c r="F2708" s="70"/>
      <c r="G2708" s="70" t="s">
        <v>717</v>
      </c>
      <c r="H2708" s="71" t="s">
        <v>718</v>
      </c>
      <c r="I2708" s="248" t="s">
        <v>215</v>
      </c>
      <c r="J2708" s="249"/>
      <c r="K2708" s="249">
        <v>1</v>
      </c>
      <c r="L2708" s="249">
        <v>1</v>
      </c>
      <c r="M2708" s="121"/>
    </row>
    <row r="2709" spans="1:13" ht="24">
      <c r="A2709" s="1"/>
      <c r="B2709" s="1"/>
      <c r="C2709" s="69" t="s">
        <v>5</v>
      </c>
      <c r="D2709" s="70" t="s">
        <v>38</v>
      </c>
      <c r="E2709" s="71" t="s">
        <v>39</v>
      </c>
      <c r="F2709" s="70"/>
      <c r="G2709" s="70" t="s">
        <v>717</v>
      </c>
      <c r="H2709" s="71" t="s">
        <v>718</v>
      </c>
      <c r="I2709" s="71" t="s">
        <v>216</v>
      </c>
      <c r="J2709" s="249">
        <v>0</v>
      </c>
      <c r="K2709" s="249">
        <v>0</v>
      </c>
      <c r="L2709" s="249">
        <v>39286124</v>
      </c>
      <c r="M2709" s="121">
        <v>0</v>
      </c>
    </row>
    <row r="2710" spans="1:13" ht="24">
      <c r="A2710" s="1"/>
      <c r="B2710" s="1"/>
      <c r="C2710" s="69" t="s">
        <v>5</v>
      </c>
      <c r="D2710" s="70" t="s">
        <v>38</v>
      </c>
      <c r="E2710" s="71" t="s">
        <v>39</v>
      </c>
      <c r="F2710" s="70"/>
      <c r="G2710" s="70" t="s">
        <v>717</v>
      </c>
      <c r="H2710" s="71" t="s">
        <v>718</v>
      </c>
      <c r="I2710" s="71" t="s">
        <v>217</v>
      </c>
      <c r="J2710" s="249">
        <v>0</v>
      </c>
      <c r="K2710" s="249">
        <v>0</v>
      </c>
      <c r="L2710" s="249">
        <v>39286124</v>
      </c>
      <c r="M2710" s="121">
        <v>0</v>
      </c>
    </row>
    <row r="2711" spans="1:13" ht="24">
      <c r="A2711" s="1"/>
      <c r="B2711" s="1"/>
      <c r="C2711" s="69"/>
      <c r="D2711" s="70"/>
      <c r="E2711" s="71"/>
      <c r="F2711" s="70"/>
      <c r="G2711" s="70"/>
      <c r="H2711" s="253" t="s">
        <v>218</v>
      </c>
      <c r="I2711" s="71"/>
      <c r="J2711" s="254"/>
      <c r="K2711" s="254">
        <v>0</v>
      </c>
      <c r="L2711" s="254">
        <v>39286124</v>
      </c>
      <c r="M2711" s="255">
        <v>-39286124</v>
      </c>
    </row>
    <row r="2712" spans="1:13" ht="24">
      <c r="A2712" s="1"/>
      <c r="B2712" s="1"/>
      <c r="C2712" s="69" t="s">
        <v>5</v>
      </c>
      <c r="D2712" s="70" t="s">
        <v>38</v>
      </c>
      <c r="E2712" s="71" t="s">
        <v>39</v>
      </c>
      <c r="F2712" s="70"/>
      <c r="G2712" s="70" t="s">
        <v>719</v>
      </c>
      <c r="H2712" s="71" t="s">
        <v>720</v>
      </c>
      <c r="I2712" s="248" t="s">
        <v>207</v>
      </c>
      <c r="J2712" s="249"/>
      <c r="K2712" s="249"/>
      <c r="L2712" s="249">
        <v>1</v>
      </c>
      <c r="M2712" s="121"/>
    </row>
    <row r="2713" spans="1:13" ht="24">
      <c r="A2713" s="1"/>
      <c r="B2713" s="1"/>
      <c r="C2713" s="69" t="s">
        <v>5</v>
      </c>
      <c r="D2713" s="70" t="s">
        <v>38</v>
      </c>
      <c r="E2713" s="71" t="s">
        <v>39</v>
      </c>
      <c r="F2713" s="70"/>
      <c r="G2713" s="70" t="s">
        <v>719</v>
      </c>
      <c r="H2713" s="71" t="s">
        <v>720</v>
      </c>
      <c r="I2713" s="71" t="s">
        <v>208</v>
      </c>
      <c r="J2713" s="249">
        <v>0</v>
      </c>
      <c r="K2713" s="249">
        <v>0</v>
      </c>
      <c r="L2713" s="249">
        <v>33938182</v>
      </c>
      <c r="M2713" s="121">
        <v>0</v>
      </c>
    </row>
    <row r="2714" spans="1:13" ht="24">
      <c r="A2714" s="1"/>
      <c r="B2714" s="1"/>
      <c r="C2714" s="69" t="s">
        <v>5</v>
      </c>
      <c r="D2714" s="70" t="s">
        <v>38</v>
      </c>
      <c r="E2714" s="71" t="s">
        <v>39</v>
      </c>
      <c r="F2714" s="70"/>
      <c r="G2714" s="70" t="s">
        <v>719</v>
      </c>
      <c r="H2714" s="71" t="s">
        <v>720</v>
      </c>
      <c r="I2714" s="71" t="s">
        <v>209</v>
      </c>
      <c r="J2714" s="249">
        <v>0</v>
      </c>
      <c r="K2714" s="249">
        <v>0</v>
      </c>
      <c r="L2714" s="249">
        <v>33938182</v>
      </c>
      <c r="M2714" s="121">
        <v>0</v>
      </c>
    </row>
    <row r="2715" spans="1:13" ht="24">
      <c r="A2715" s="1"/>
      <c r="B2715" s="1"/>
      <c r="C2715" s="69"/>
      <c r="D2715" s="70"/>
      <c r="E2715" s="71"/>
      <c r="F2715" s="70"/>
      <c r="G2715" s="70"/>
      <c r="H2715" s="250" t="s">
        <v>210</v>
      </c>
      <c r="I2715" s="248"/>
      <c r="J2715" s="251"/>
      <c r="K2715" s="251">
        <v>0</v>
      </c>
      <c r="L2715" s="251">
        <v>33938182</v>
      </c>
      <c r="M2715" s="252">
        <v>-33938182</v>
      </c>
    </row>
    <row r="2716" spans="1:13" ht="24">
      <c r="A2716" s="1"/>
      <c r="B2716" s="1"/>
      <c r="C2716" s="69" t="s">
        <v>5</v>
      </c>
      <c r="D2716" s="70" t="s">
        <v>38</v>
      </c>
      <c r="E2716" s="71" t="s">
        <v>39</v>
      </c>
      <c r="F2716" s="70"/>
      <c r="G2716" s="70" t="s">
        <v>719</v>
      </c>
      <c r="H2716" s="71" t="s">
        <v>720</v>
      </c>
      <c r="I2716" s="248" t="s">
        <v>211</v>
      </c>
      <c r="J2716" s="249"/>
      <c r="K2716" s="249">
        <v>1</v>
      </c>
      <c r="L2716" s="249">
        <v>1</v>
      </c>
      <c r="M2716" s="121"/>
    </row>
    <row r="2717" spans="1:13" ht="24">
      <c r="A2717" s="1"/>
      <c r="B2717" s="1"/>
      <c r="C2717" s="69" t="s">
        <v>5</v>
      </c>
      <c r="D2717" s="70" t="s">
        <v>38</v>
      </c>
      <c r="E2717" s="71" t="s">
        <v>39</v>
      </c>
      <c r="F2717" s="70"/>
      <c r="G2717" s="70" t="s">
        <v>719</v>
      </c>
      <c r="H2717" s="71" t="s">
        <v>720</v>
      </c>
      <c r="I2717" s="71" t="s">
        <v>212</v>
      </c>
      <c r="J2717" s="249">
        <v>0</v>
      </c>
      <c r="K2717" s="249">
        <v>4725718</v>
      </c>
      <c r="L2717" s="249">
        <v>51406639</v>
      </c>
      <c r="M2717" s="121">
        <v>0</v>
      </c>
    </row>
    <row r="2718" spans="1:13" ht="24">
      <c r="A2718" s="1"/>
      <c r="B2718" s="1"/>
      <c r="C2718" s="69" t="s">
        <v>5</v>
      </c>
      <c r="D2718" s="70" t="s">
        <v>38</v>
      </c>
      <c r="E2718" s="71" t="s">
        <v>39</v>
      </c>
      <c r="F2718" s="70"/>
      <c r="G2718" s="70" t="s">
        <v>719</v>
      </c>
      <c r="H2718" s="71" t="s">
        <v>720</v>
      </c>
      <c r="I2718" s="71" t="s">
        <v>213</v>
      </c>
      <c r="J2718" s="249">
        <v>0</v>
      </c>
      <c r="K2718" s="249">
        <v>4725718</v>
      </c>
      <c r="L2718" s="249">
        <v>51406639</v>
      </c>
      <c r="M2718" s="121">
        <v>0</v>
      </c>
    </row>
    <row r="2719" spans="1:13" ht="24">
      <c r="A2719" s="1"/>
      <c r="B2719" s="1"/>
      <c r="C2719" s="69"/>
      <c r="D2719" s="70"/>
      <c r="E2719" s="71"/>
      <c r="F2719" s="70"/>
      <c r="G2719" s="70"/>
      <c r="H2719" s="250" t="s">
        <v>214</v>
      </c>
      <c r="I2719" s="248"/>
      <c r="J2719" s="251"/>
      <c r="K2719" s="251">
        <v>4725718</v>
      </c>
      <c r="L2719" s="251">
        <v>46680921</v>
      </c>
      <c r="M2719" s="252">
        <v>-51406639</v>
      </c>
    </row>
    <row r="2720" spans="1:13" ht="24">
      <c r="A2720" s="1"/>
      <c r="B2720" s="1"/>
      <c r="C2720" s="69" t="s">
        <v>5</v>
      </c>
      <c r="D2720" s="70" t="s">
        <v>38</v>
      </c>
      <c r="E2720" s="71" t="s">
        <v>39</v>
      </c>
      <c r="F2720" s="70"/>
      <c r="G2720" s="70" t="s">
        <v>719</v>
      </c>
      <c r="H2720" s="71" t="s">
        <v>720</v>
      </c>
      <c r="I2720" s="248" t="s">
        <v>215</v>
      </c>
      <c r="J2720" s="249"/>
      <c r="K2720" s="249">
        <v>1</v>
      </c>
      <c r="L2720" s="249">
        <v>1</v>
      </c>
      <c r="M2720" s="121"/>
    </row>
    <row r="2721" spans="1:13" ht="24">
      <c r="A2721" s="1"/>
      <c r="B2721" s="1"/>
      <c r="C2721" s="69" t="s">
        <v>5</v>
      </c>
      <c r="D2721" s="70" t="s">
        <v>38</v>
      </c>
      <c r="E2721" s="71" t="s">
        <v>39</v>
      </c>
      <c r="F2721" s="70"/>
      <c r="G2721" s="70" t="s">
        <v>719</v>
      </c>
      <c r="H2721" s="71" t="s">
        <v>720</v>
      </c>
      <c r="I2721" s="71" t="s">
        <v>216</v>
      </c>
      <c r="J2721" s="249">
        <v>0</v>
      </c>
      <c r="K2721" s="249">
        <v>4725718</v>
      </c>
      <c r="L2721" s="249">
        <v>51406590</v>
      </c>
      <c r="M2721" s="121">
        <v>0</v>
      </c>
    </row>
    <row r="2722" spans="1:13" ht="24">
      <c r="A2722" s="1"/>
      <c r="B2722" s="1"/>
      <c r="C2722" s="69" t="s">
        <v>5</v>
      </c>
      <c r="D2722" s="70" t="s">
        <v>38</v>
      </c>
      <c r="E2722" s="71" t="s">
        <v>39</v>
      </c>
      <c r="F2722" s="70"/>
      <c r="G2722" s="70" t="s">
        <v>719</v>
      </c>
      <c r="H2722" s="71" t="s">
        <v>720</v>
      </c>
      <c r="I2722" s="71" t="s">
        <v>217</v>
      </c>
      <c r="J2722" s="249">
        <v>0</v>
      </c>
      <c r="K2722" s="249">
        <v>4725718</v>
      </c>
      <c r="L2722" s="249">
        <v>51406590</v>
      </c>
      <c r="M2722" s="121">
        <v>0</v>
      </c>
    </row>
    <row r="2723" spans="1:13" ht="24">
      <c r="A2723" s="1"/>
      <c r="B2723" s="1"/>
      <c r="C2723" s="69"/>
      <c r="D2723" s="70"/>
      <c r="E2723" s="71"/>
      <c r="F2723" s="70"/>
      <c r="G2723" s="70"/>
      <c r="H2723" s="253" t="s">
        <v>218</v>
      </c>
      <c r="I2723" s="71"/>
      <c r="J2723" s="254"/>
      <c r="K2723" s="254">
        <v>4725718</v>
      </c>
      <c r="L2723" s="254">
        <v>46680872</v>
      </c>
      <c r="M2723" s="255">
        <v>-51406590</v>
      </c>
    </row>
    <row r="2724" spans="1:13" ht="24">
      <c r="A2724" s="1"/>
      <c r="B2724" s="1"/>
      <c r="C2724" s="69" t="s">
        <v>5</v>
      </c>
      <c r="D2724" s="70" t="s">
        <v>38</v>
      </c>
      <c r="E2724" s="71" t="s">
        <v>39</v>
      </c>
      <c r="F2724" s="70"/>
      <c r="G2724" s="70" t="s">
        <v>721</v>
      </c>
      <c r="H2724" s="71" t="s">
        <v>722</v>
      </c>
      <c r="I2724" s="248" t="s">
        <v>207</v>
      </c>
      <c r="J2724" s="249"/>
      <c r="K2724" s="249"/>
      <c r="L2724" s="249">
        <v>1</v>
      </c>
      <c r="M2724" s="122">
        <v>0.1</v>
      </c>
    </row>
    <row r="2725" spans="1:13" ht="24">
      <c r="A2725" s="1"/>
      <c r="B2725" s="1"/>
      <c r="C2725" s="69" t="s">
        <v>5</v>
      </c>
      <c r="D2725" s="70" t="s">
        <v>38</v>
      </c>
      <c r="E2725" s="71" t="s">
        <v>39</v>
      </c>
      <c r="F2725" s="70"/>
      <c r="G2725" s="70" t="s">
        <v>721</v>
      </c>
      <c r="H2725" s="71" t="s">
        <v>722</v>
      </c>
      <c r="I2725" s="71" t="s">
        <v>208</v>
      </c>
      <c r="J2725" s="249">
        <v>0</v>
      </c>
      <c r="K2725" s="249">
        <v>0</v>
      </c>
      <c r="L2725" s="249">
        <v>10000000</v>
      </c>
      <c r="M2725" s="121">
        <v>24332053</v>
      </c>
    </row>
    <row r="2726" spans="1:13" ht="24">
      <c r="A2726" s="1"/>
      <c r="B2726" s="1"/>
      <c r="C2726" s="69" t="s">
        <v>5</v>
      </c>
      <c r="D2726" s="70" t="s">
        <v>38</v>
      </c>
      <c r="E2726" s="71" t="s">
        <v>39</v>
      </c>
      <c r="F2726" s="70"/>
      <c r="G2726" s="70" t="s">
        <v>721</v>
      </c>
      <c r="H2726" s="71" t="s">
        <v>722</v>
      </c>
      <c r="I2726" s="71" t="s">
        <v>209</v>
      </c>
      <c r="J2726" s="249">
        <v>0</v>
      </c>
      <c r="K2726" s="249">
        <v>0</v>
      </c>
      <c r="L2726" s="249">
        <v>10000000</v>
      </c>
      <c r="M2726" s="123">
        <f>+M2725/M2724</f>
        <v>243320530</v>
      </c>
    </row>
    <row r="2727" spans="1:13" ht="24">
      <c r="A2727" s="1"/>
      <c r="B2727" s="1"/>
      <c r="C2727" s="69"/>
      <c r="D2727" s="70"/>
      <c r="E2727" s="71"/>
      <c r="F2727" s="70"/>
      <c r="G2727" s="70"/>
      <c r="H2727" s="250" t="s">
        <v>210</v>
      </c>
      <c r="I2727" s="248"/>
      <c r="J2727" s="251"/>
      <c r="K2727" s="251">
        <v>0</v>
      </c>
      <c r="L2727" s="251">
        <v>10000000</v>
      </c>
      <c r="M2727" s="255">
        <f>M2726-L2726</f>
        <v>233320530</v>
      </c>
    </row>
    <row r="2728" spans="1:13" ht="24">
      <c r="A2728" s="1"/>
      <c r="B2728" s="1"/>
      <c r="C2728" s="69" t="s">
        <v>5</v>
      </c>
      <c r="D2728" s="70" t="s">
        <v>38</v>
      </c>
      <c r="E2728" s="71" t="s">
        <v>39</v>
      </c>
      <c r="F2728" s="70"/>
      <c r="G2728" s="70" t="s">
        <v>721</v>
      </c>
      <c r="H2728" s="71" t="s">
        <v>722</v>
      </c>
      <c r="I2728" s="248" t="s">
        <v>211</v>
      </c>
      <c r="J2728" s="249"/>
      <c r="K2728" s="249"/>
      <c r="L2728" s="249">
        <v>1</v>
      </c>
      <c r="M2728" s="122">
        <v>0.1</v>
      </c>
    </row>
    <row r="2729" spans="1:13" ht="24">
      <c r="A2729" s="1"/>
      <c r="B2729" s="1"/>
      <c r="C2729" s="69" t="s">
        <v>5</v>
      </c>
      <c r="D2729" s="70" t="s">
        <v>38</v>
      </c>
      <c r="E2729" s="71" t="s">
        <v>39</v>
      </c>
      <c r="F2729" s="70"/>
      <c r="G2729" s="70" t="s">
        <v>721</v>
      </c>
      <c r="H2729" s="71" t="s">
        <v>722</v>
      </c>
      <c r="I2729" s="71" t="s">
        <v>212</v>
      </c>
      <c r="J2729" s="249">
        <v>0</v>
      </c>
      <c r="K2729" s="249">
        <v>0</v>
      </c>
      <c r="L2729" s="249">
        <v>10000000</v>
      </c>
      <c r="M2729" s="121">
        <v>24332053</v>
      </c>
    </row>
    <row r="2730" spans="1:13" ht="24">
      <c r="A2730" s="1"/>
      <c r="B2730" s="1"/>
      <c r="C2730" s="69" t="s">
        <v>5</v>
      </c>
      <c r="D2730" s="70" t="s">
        <v>38</v>
      </c>
      <c r="E2730" s="71" t="s">
        <v>39</v>
      </c>
      <c r="F2730" s="70"/>
      <c r="G2730" s="70" t="s">
        <v>721</v>
      </c>
      <c r="H2730" s="71" t="s">
        <v>722</v>
      </c>
      <c r="I2730" s="71" t="s">
        <v>213</v>
      </c>
      <c r="J2730" s="249">
        <v>0</v>
      </c>
      <c r="K2730" s="249">
        <v>0</v>
      </c>
      <c r="L2730" s="249">
        <v>10000000</v>
      </c>
      <c r="M2730" s="123">
        <f>+M2729/M2728</f>
        <v>243320530</v>
      </c>
    </row>
    <row r="2731" spans="1:13" ht="24">
      <c r="A2731" s="1"/>
      <c r="B2731" s="1"/>
      <c r="C2731" s="69"/>
      <c r="D2731" s="70"/>
      <c r="E2731" s="71"/>
      <c r="F2731" s="70"/>
      <c r="G2731" s="70"/>
      <c r="H2731" s="250" t="s">
        <v>214</v>
      </c>
      <c r="I2731" s="248"/>
      <c r="J2731" s="251"/>
      <c r="K2731" s="251">
        <v>0</v>
      </c>
      <c r="L2731" s="251">
        <v>10000000</v>
      </c>
      <c r="M2731" s="255">
        <f>M2730-L2730</f>
        <v>233320530</v>
      </c>
    </row>
    <row r="2732" spans="1:13" ht="24">
      <c r="A2732" s="1"/>
      <c r="B2732" s="1"/>
      <c r="C2732" s="69" t="s">
        <v>5</v>
      </c>
      <c r="D2732" s="70" t="s">
        <v>38</v>
      </c>
      <c r="E2732" s="71" t="s">
        <v>39</v>
      </c>
      <c r="F2732" s="70"/>
      <c r="G2732" s="70" t="s">
        <v>721</v>
      </c>
      <c r="H2732" s="71" t="s">
        <v>722</v>
      </c>
      <c r="I2732" s="248" t="s">
        <v>215</v>
      </c>
      <c r="J2732" s="249"/>
      <c r="K2732" s="249"/>
      <c r="L2732" s="249">
        <v>1</v>
      </c>
      <c r="M2732" s="122">
        <v>0.1</v>
      </c>
    </row>
    <row r="2733" spans="1:13" ht="24">
      <c r="A2733" s="1"/>
      <c r="B2733" s="1"/>
      <c r="C2733" s="69" t="s">
        <v>5</v>
      </c>
      <c r="D2733" s="70" t="s">
        <v>38</v>
      </c>
      <c r="E2733" s="71" t="s">
        <v>39</v>
      </c>
      <c r="F2733" s="70"/>
      <c r="G2733" s="70" t="s">
        <v>721</v>
      </c>
      <c r="H2733" s="71" t="s">
        <v>722</v>
      </c>
      <c r="I2733" s="71" t="s">
        <v>216</v>
      </c>
      <c r="J2733" s="249">
        <v>0</v>
      </c>
      <c r="K2733" s="249">
        <v>0</v>
      </c>
      <c r="L2733" s="249">
        <v>10000000</v>
      </c>
      <c r="M2733" s="121">
        <v>24332052</v>
      </c>
    </row>
    <row r="2734" spans="1:13" ht="24">
      <c r="A2734" s="1"/>
      <c r="B2734" s="1"/>
      <c r="C2734" s="69" t="s">
        <v>5</v>
      </c>
      <c r="D2734" s="70" t="s">
        <v>38</v>
      </c>
      <c r="E2734" s="71" t="s">
        <v>39</v>
      </c>
      <c r="F2734" s="70"/>
      <c r="G2734" s="70" t="s">
        <v>721</v>
      </c>
      <c r="H2734" s="71" t="s">
        <v>722</v>
      </c>
      <c r="I2734" s="71" t="s">
        <v>217</v>
      </c>
      <c r="J2734" s="249">
        <v>0</v>
      </c>
      <c r="K2734" s="249">
        <v>0</v>
      </c>
      <c r="L2734" s="249">
        <v>10000000</v>
      </c>
      <c r="M2734" s="123">
        <f>+M2733/M2732</f>
        <v>243320520</v>
      </c>
    </row>
    <row r="2735" spans="1:13" ht="24">
      <c r="A2735" s="1"/>
      <c r="B2735" s="1"/>
      <c r="C2735" s="69"/>
      <c r="D2735" s="70"/>
      <c r="E2735" s="71"/>
      <c r="F2735" s="70"/>
      <c r="G2735" s="70"/>
      <c r="H2735" s="253" t="s">
        <v>218</v>
      </c>
      <c r="I2735" s="71"/>
      <c r="J2735" s="254"/>
      <c r="K2735" s="254">
        <v>0</v>
      </c>
      <c r="L2735" s="254">
        <v>10000000</v>
      </c>
      <c r="M2735" s="255">
        <f>M2734-L2734</f>
        <v>233320520</v>
      </c>
    </row>
    <row r="2736" spans="1:13">
      <c r="A2736" s="1"/>
      <c r="B2736" s="1"/>
      <c r="C2736" s="69" t="s">
        <v>5</v>
      </c>
      <c r="D2736" s="70" t="s">
        <v>38</v>
      </c>
      <c r="E2736" s="71" t="s">
        <v>39</v>
      </c>
      <c r="F2736" s="70"/>
      <c r="G2736" s="70" t="s">
        <v>723</v>
      </c>
      <c r="H2736" s="71" t="s">
        <v>724</v>
      </c>
      <c r="I2736" s="248" t="s">
        <v>207</v>
      </c>
      <c r="J2736" s="249"/>
      <c r="K2736" s="249"/>
      <c r="L2736" s="249">
        <v>0</v>
      </c>
      <c r="M2736" s="122">
        <v>0.2</v>
      </c>
    </row>
    <row r="2737" spans="1:13">
      <c r="A2737" s="1"/>
      <c r="B2737" s="1"/>
      <c r="C2737" s="69" t="s">
        <v>5</v>
      </c>
      <c r="D2737" s="70" t="s">
        <v>38</v>
      </c>
      <c r="E2737" s="71" t="s">
        <v>39</v>
      </c>
      <c r="F2737" s="70"/>
      <c r="G2737" s="70" t="s">
        <v>723</v>
      </c>
      <c r="H2737" s="71" t="s">
        <v>724</v>
      </c>
      <c r="I2737" s="71" t="s">
        <v>208</v>
      </c>
      <c r="J2737" s="249">
        <v>0</v>
      </c>
      <c r="K2737" s="249">
        <v>0</v>
      </c>
      <c r="L2737" s="249">
        <v>0</v>
      </c>
      <c r="M2737" s="121">
        <v>50676708</v>
      </c>
    </row>
    <row r="2738" spans="1:13">
      <c r="A2738" s="1"/>
      <c r="B2738" s="1"/>
      <c r="C2738" s="69" t="s">
        <v>5</v>
      </c>
      <c r="D2738" s="70" t="s">
        <v>38</v>
      </c>
      <c r="E2738" s="71" t="s">
        <v>39</v>
      </c>
      <c r="F2738" s="70"/>
      <c r="G2738" s="70" t="s">
        <v>723</v>
      </c>
      <c r="H2738" s="71" t="s">
        <v>724</v>
      </c>
      <c r="I2738" s="71" t="s">
        <v>209</v>
      </c>
      <c r="J2738" s="249">
        <v>0</v>
      </c>
      <c r="K2738" s="249">
        <v>0</v>
      </c>
      <c r="L2738" s="249">
        <v>0</v>
      </c>
      <c r="M2738" s="123">
        <f>+M2737/M2736</f>
        <v>253383540</v>
      </c>
    </row>
    <row r="2739" spans="1:13" ht="24">
      <c r="A2739" s="1"/>
      <c r="B2739" s="1"/>
      <c r="C2739" s="69"/>
      <c r="D2739" s="70"/>
      <c r="E2739" s="71"/>
      <c r="F2739" s="70"/>
      <c r="G2739" s="70"/>
      <c r="H2739" s="250" t="s">
        <v>210</v>
      </c>
      <c r="I2739" s="248"/>
      <c r="J2739" s="251"/>
      <c r="K2739" s="251">
        <v>0</v>
      </c>
      <c r="L2739" s="251">
        <v>0</v>
      </c>
      <c r="M2739" s="255">
        <f>M2738-L2738</f>
        <v>253383540</v>
      </c>
    </row>
    <row r="2740" spans="1:13">
      <c r="A2740" s="1"/>
      <c r="B2740" s="1"/>
      <c r="C2740" s="69" t="s">
        <v>5</v>
      </c>
      <c r="D2740" s="70" t="s">
        <v>38</v>
      </c>
      <c r="E2740" s="71" t="s">
        <v>39</v>
      </c>
      <c r="F2740" s="70"/>
      <c r="G2740" s="70" t="s">
        <v>723</v>
      </c>
      <c r="H2740" s="71" t="s">
        <v>724</v>
      </c>
      <c r="I2740" s="248" t="s">
        <v>211</v>
      </c>
      <c r="J2740" s="249"/>
      <c r="K2740" s="249"/>
      <c r="L2740" s="249">
        <v>0</v>
      </c>
      <c r="M2740" s="122">
        <v>0.2</v>
      </c>
    </row>
    <row r="2741" spans="1:13">
      <c r="A2741" s="1"/>
      <c r="B2741" s="1"/>
      <c r="C2741" s="69" t="s">
        <v>5</v>
      </c>
      <c r="D2741" s="70" t="s">
        <v>38</v>
      </c>
      <c r="E2741" s="71" t="s">
        <v>39</v>
      </c>
      <c r="F2741" s="70"/>
      <c r="G2741" s="70" t="s">
        <v>723</v>
      </c>
      <c r="H2741" s="71" t="s">
        <v>724</v>
      </c>
      <c r="I2741" s="71" t="s">
        <v>212</v>
      </c>
      <c r="J2741" s="249">
        <v>0</v>
      </c>
      <c r="K2741" s="249">
        <v>0</v>
      </c>
      <c r="L2741" s="249">
        <v>0</v>
      </c>
      <c r="M2741" s="121">
        <v>50676708</v>
      </c>
    </row>
    <row r="2742" spans="1:13">
      <c r="A2742" s="1"/>
      <c r="B2742" s="1"/>
      <c r="C2742" s="69" t="s">
        <v>5</v>
      </c>
      <c r="D2742" s="70" t="s">
        <v>38</v>
      </c>
      <c r="E2742" s="71" t="s">
        <v>39</v>
      </c>
      <c r="F2742" s="70"/>
      <c r="G2742" s="70" t="s">
        <v>723</v>
      </c>
      <c r="H2742" s="71" t="s">
        <v>724</v>
      </c>
      <c r="I2742" s="71" t="s">
        <v>213</v>
      </c>
      <c r="J2742" s="249">
        <v>0</v>
      </c>
      <c r="K2742" s="249">
        <v>0</v>
      </c>
      <c r="L2742" s="249">
        <v>0</v>
      </c>
      <c r="M2742" s="123">
        <f>+M2741/M2740</f>
        <v>253383540</v>
      </c>
    </row>
    <row r="2743" spans="1:13" ht="24">
      <c r="A2743" s="1"/>
      <c r="B2743" s="1"/>
      <c r="C2743" s="69"/>
      <c r="D2743" s="70"/>
      <c r="E2743" s="71"/>
      <c r="F2743" s="70"/>
      <c r="G2743" s="70"/>
      <c r="H2743" s="250" t="s">
        <v>214</v>
      </c>
      <c r="I2743" s="248"/>
      <c r="J2743" s="251"/>
      <c r="K2743" s="251">
        <v>0</v>
      </c>
      <c r="L2743" s="251">
        <v>0</v>
      </c>
      <c r="M2743" s="255">
        <f>M2742-L2742</f>
        <v>253383540</v>
      </c>
    </row>
    <row r="2744" spans="1:13">
      <c r="A2744" s="1"/>
      <c r="B2744" s="1"/>
      <c r="C2744" s="69" t="s">
        <v>5</v>
      </c>
      <c r="D2744" s="70" t="s">
        <v>38</v>
      </c>
      <c r="E2744" s="71" t="s">
        <v>39</v>
      </c>
      <c r="F2744" s="70"/>
      <c r="G2744" s="70" t="s">
        <v>723</v>
      </c>
      <c r="H2744" s="71" t="s">
        <v>724</v>
      </c>
      <c r="I2744" s="248" t="s">
        <v>215</v>
      </c>
      <c r="J2744" s="249"/>
      <c r="K2744" s="249"/>
      <c r="L2744" s="249"/>
      <c r="M2744" s="257">
        <v>0.2</v>
      </c>
    </row>
    <row r="2745" spans="1:13">
      <c r="A2745" s="1"/>
      <c r="B2745" s="1"/>
      <c r="C2745" s="69" t="s">
        <v>5</v>
      </c>
      <c r="D2745" s="70" t="s">
        <v>38</v>
      </c>
      <c r="E2745" s="71" t="s">
        <v>39</v>
      </c>
      <c r="F2745" s="70"/>
      <c r="G2745" s="70" t="s">
        <v>723</v>
      </c>
      <c r="H2745" s="71" t="s">
        <v>724</v>
      </c>
      <c r="I2745" s="71" t="s">
        <v>216</v>
      </c>
      <c r="J2745" s="249">
        <v>0</v>
      </c>
      <c r="K2745" s="249">
        <v>0</v>
      </c>
      <c r="L2745" s="249">
        <v>0</v>
      </c>
      <c r="M2745" s="121">
        <v>50676708</v>
      </c>
    </row>
    <row r="2746" spans="1:13">
      <c r="A2746" s="1"/>
      <c r="B2746" s="1"/>
      <c r="C2746" s="69" t="s">
        <v>5</v>
      </c>
      <c r="D2746" s="70" t="s">
        <v>38</v>
      </c>
      <c r="E2746" s="71" t="s">
        <v>39</v>
      </c>
      <c r="F2746" s="70"/>
      <c r="G2746" s="70" t="s">
        <v>723</v>
      </c>
      <c r="H2746" s="71" t="s">
        <v>724</v>
      </c>
      <c r="I2746" s="71" t="s">
        <v>217</v>
      </c>
      <c r="J2746" s="249">
        <v>0</v>
      </c>
      <c r="K2746" s="249">
        <v>0</v>
      </c>
      <c r="L2746" s="249">
        <v>0</v>
      </c>
      <c r="M2746" s="121">
        <f>+M2745/M2744</f>
        <v>253383540</v>
      </c>
    </row>
    <row r="2747" spans="1:13" ht="24">
      <c r="A2747" s="1"/>
      <c r="B2747" s="1"/>
      <c r="C2747" s="69"/>
      <c r="D2747" s="70"/>
      <c r="E2747" s="71"/>
      <c r="F2747" s="70"/>
      <c r="G2747" s="70"/>
      <c r="H2747" s="253" t="s">
        <v>218</v>
      </c>
      <c r="I2747" s="71"/>
      <c r="J2747" s="254"/>
      <c r="K2747" s="254">
        <v>0</v>
      </c>
      <c r="L2747" s="254">
        <v>0</v>
      </c>
      <c r="M2747" s="255">
        <f>M2746-L2746</f>
        <v>253383540</v>
      </c>
    </row>
    <row r="2748" spans="1:13" ht="24">
      <c r="A2748" s="1"/>
      <c r="B2748" s="1"/>
      <c r="C2748" s="69" t="s">
        <v>5</v>
      </c>
      <c r="D2748" s="70" t="s">
        <v>38</v>
      </c>
      <c r="E2748" s="71" t="s">
        <v>39</v>
      </c>
      <c r="F2748" s="70"/>
      <c r="G2748" s="70" t="s">
        <v>725</v>
      </c>
      <c r="H2748" s="71" t="s">
        <v>726</v>
      </c>
      <c r="I2748" s="248" t="s">
        <v>207</v>
      </c>
      <c r="J2748" s="249"/>
      <c r="K2748" s="249"/>
      <c r="L2748" s="249">
        <v>1</v>
      </c>
      <c r="M2748" s="122">
        <v>0</v>
      </c>
    </row>
    <row r="2749" spans="1:13" ht="24">
      <c r="A2749" s="1"/>
      <c r="B2749" s="1"/>
      <c r="C2749" s="69" t="s">
        <v>5</v>
      </c>
      <c r="D2749" s="70" t="s">
        <v>38</v>
      </c>
      <c r="E2749" s="71" t="s">
        <v>39</v>
      </c>
      <c r="F2749" s="70"/>
      <c r="G2749" s="70" t="s">
        <v>725</v>
      </c>
      <c r="H2749" s="71" t="s">
        <v>726</v>
      </c>
      <c r="I2749" s="71" t="s">
        <v>208</v>
      </c>
      <c r="J2749" s="249">
        <v>0</v>
      </c>
      <c r="K2749" s="249">
        <v>0</v>
      </c>
      <c r="L2749" s="249">
        <v>20000000</v>
      </c>
      <c r="M2749" s="121">
        <v>15145047</v>
      </c>
    </row>
    <row r="2750" spans="1:13" ht="24">
      <c r="A2750" s="1"/>
      <c r="B2750" s="1"/>
      <c r="C2750" s="69" t="s">
        <v>5</v>
      </c>
      <c r="D2750" s="70" t="s">
        <v>38</v>
      </c>
      <c r="E2750" s="71" t="s">
        <v>39</v>
      </c>
      <c r="F2750" s="70"/>
      <c r="G2750" s="70" t="s">
        <v>725</v>
      </c>
      <c r="H2750" s="71" t="s">
        <v>726</v>
      </c>
      <c r="I2750" s="71" t="s">
        <v>209</v>
      </c>
      <c r="J2750" s="249">
        <v>0</v>
      </c>
      <c r="K2750" s="249">
        <v>0</v>
      </c>
      <c r="L2750" s="249">
        <v>20000000</v>
      </c>
      <c r="M2750" s="123" t="e">
        <f>M2749/M2748</f>
        <v>#DIV/0!</v>
      </c>
    </row>
    <row r="2751" spans="1:13" ht="24">
      <c r="A2751" s="1"/>
      <c r="B2751" s="1"/>
      <c r="C2751" s="69"/>
      <c r="D2751" s="70"/>
      <c r="E2751" s="71"/>
      <c r="F2751" s="70"/>
      <c r="G2751" s="70"/>
      <c r="H2751" s="250" t="s">
        <v>210</v>
      </c>
      <c r="I2751" s="248"/>
      <c r="J2751" s="251"/>
      <c r="K2751" s="251">
        <v>0</v>
      </c>
      <c r="L2751" s="251">
        <v>20000000</v>
      </c>
      <c r="M2751" s="255" t="e">
        <f>M2750-L2750</f>
        <v>#DIV/0!</v>
      </c>
    </row>
    <row r="2752" spans="1:13" ht="24">
      <c r="A2752" s="1"/>
      <c r="B2752" s="1"/>
      <c r="C2752" s="69" t="s">
        <v>5</v>
      </c>
      <c r="D2752" s="70" t="s">
        <v>38</v>
      </c>
      <c r="E2752" s="71" t="s">
        <v>39</v>
      </c>
      <c r="F2752" s="70"/>
      <c r="G2752" s="70" t="s">
        <v>725</v>
      </c>
      <c r="H2752" s="71" t="s">
        <v>726</v>
      </c>
      <c r="I2752" s="248" t="s">
        <v>211</v>
      </c>
      <c r="J2752" s="249"/>
      <c r="K2752" s="249"/>
      <c r="L2752" s="249">
        <v>1</v>
      </c>
      <c r="M2752" s="122">
        <v>0.04</v>
      </c>
    </row>
    <row r="2753" spans="1:13" ht="24">
      <c r="A2753" s="1"/>
      <c r="B2753" s="1"/>
      <c r="C2753" s="69" t="s">
        <v>5</v>
      </c>
      <c r="D2753" s="70" t="s">
        <v>38</v>
      </c>
      <c r="E2753" s="71" t="s">
        <v>39</v>
      </c>
      <c r="F2753" s="70"/>
      <c r="G2753" s="70" t="s">
        <v>725</v>
      </c>
      <c r="H2753" s="71" t="s">
        <v>726</v>
      </c>
      <c r="I2753" s="71" t="s">
        <v>212</v>
      </c>
      <c r="J2753" s="249">
        <v>0</v>
      </c>
      <c r="K2753" s="249">
        <v>0</v>
      </c>
      <c r="L2753" s="249">
        <v>17822047</v>
      </c>
      <c r="M2753" s="121">
        <v>15145047</v>
      </c>
    </row>
    <row r="2754" spans="1:13" ht="24">
      <c r="A2754" s="1"/>
      <c r="B2754" s="1"/>
      <c r="C2754" s="69" t="s">
        <v>5</v>
      </c>
      <c r="D2754" s="70" t="s">
        <v>38</v>
      </c>
      <c r="E2754" s="71" t="s">
        <v>39</v>
      </c>
      <c r="F2754" s="70"/>
      <c r="G2754" s="70" t="s">
        <v>725</v>
      </c>
      <c r="H2754" s="71" t="s">
        <v>726</v>
      </c>
      <c r="I2754" s="71" t="s">
        <v>213</v>
      </c>
      <c r="J2754" s="249">
        <v>0</v>
      </c>
      <c r="K2754" s="249">
        <v>0</v>
      </c>
      <c r="L2754" s="249">
        <v>17822047</v>
      </c>
      <c r="M2754" s="123">
        <f>+M2753/M2752</f>
        <v>378626175</v>
      </c>
    </row>
    <row r="2755" spans="1:13" ht="24">
      <c r="A2755" s="1"/>
      <c r="B2755" s="1"/>
      <c r="C2755" s="69"/>
      <c r="D2755" s="70"/>
      <c r="E2755" s="71"/>
      <c r="F2755" s="70"/>
      <c r="G2755" s="70"/>
      <c r="H2755" s="250" t="s">
        <v>214</v>
      </c>
      <c r="I2755" s="248"/>
      <c r="J2755" s="251"/>
      <c r="K2755" s="251">
        <v>0</v>
      </c>
      <c r="L2755" s="251">
        <v>17822047</v>
      </c>
      <c r="M2755" s="255">
        <f>M2754-L2754</f>
        <v>360804128</v>
      </c>
    </row>
    <row r="2756" spans="1:13" ht="24">
      <c r="A2756" s="1"/>
      <c r="B2756" s="1"/>
      <c r="C2756" s="69" t="s">
        <v>5</v>
      </c>
      <c r="D2756" s="70" t="s">
        <v>38</v>
      </c>
      <c r="E2756" s="71" t="s">
        <v>39</v>
      </c>
      <c r="F2756" s="70"/>
      <c r="G2756" s="70" t="s">
        <v>725</v>
      </c>
      <c r="H2756" s="71" t="s">
        <v>726</v>
      </c>
      <c r="I2756" s="248" t="s">
        <v>215</v>
      </c>
      <c r="J2756" s="249"/>
      <c r="K2756" s="249"/>
      <c r="L2756" s="249">
        <v>1</v>
      </c>
      <c r="M2756" s="122">
        <v>0.04</v>
      </c>
    </row>
    <row r="2757" spans="1:13" ht="24">
      <c r="A2757" s="1"/>
      <c r="B2757" s="1"/>
      <c r="C2757" s="69" t="s">
        <v>5</v>
      </c>
      <c r="D2757" s="70" t="s">
        <v>38</v>
      </c>
      <c r="E2757" s="71" t="s">
        <v>39</v>
      </c>
      <c r="F2757" s="70"/>
      <c r="G2757" s="70" t="s">
        <v>725</v>
      </c>
      <c r="H2757" s="71" t="s">
        <v>726</v>
      </c>
      <c r="I2757" s="71" t="s">
        <v>216</v>
      </c>
      <c r="J2757" s="249">
        <v>0</v>
      </c>
      <c r="K2757" s="249">
        <v>0</v>
      </c>
      <c r="L2757" s="249">
        <v>17822047</v>
      </c>
      <c r="M2757" s="121">
        <v>15145047</v>
      </c>
    </row>
    <row r="2758" spans="1:13" ht="24">
      <c r="A2758" s="1"/>
      <c r="B2758" s="1"/>
      <c r="C2758" s="69" t="s">
        <v>5</v>
      </c>
      <c r="D2758" s="70" t="s">
        <v>38</v>
      </c>
      <c r="E2758" s="71" t="s">
        <v>39</v>
      </c>
      <c r="F2758" s="70"/>
      <c r="G2758" s="70" t="s">
        <v>725</v>
      </c>
      <c r="H2758" s="71" t="s">
        <v>726</v>
      </c>
      <c r="I2758" s="71" t="s">
        <v>217</v>
      </c>
      <c r="J2758" s="249">
        <v>0</v>
      </c>
      <c r="K2758" s="249">
        <v>0</v>
      </c>
      <c r="L2758" s="249">
        <v>17822047</v>
      </c>
      <c r="M2758" s="123">
        <f>+M2757/M2756</f>
        <v>378626175</v>
      </c>
    </row>
    <row r="2759" spans="1:13" ht="24">
      <c r="A2759" s="1"/>
      <c r="B2759" s="1"/>
      <c r="C2759" s="69"/>
      <c r="D2759" s="70"/>
      <c r="E2759" s="71"/>
      <c r="F2759" s="70"/>
      <c r="G2759" s="70"/>
      <c r="H2759" s="253" t="s">
        <v>218</v>
      </c>
      <c r="I2759" s="71"/>
      <c r="J2759" s="254"/>
      <c r="K2759" s="254">
        <v>0</v>
      </c>
      <c r="L2759" s="254">
        <v>17822047</v>
      </c>
      <c r="M2759" s="255">
        <f>M2758-L2758</f>
        <v>360804128</v>
      </c>
    </row>
    <row r="2760" spans="1:13" ht="24">
      <c r="A2760" s="1"/>
      <c r="B2760" s="1"/>
      <c r="C2760" s="69" t="s">
        <v>5</v>
      </c>
      <c r="D2760" s="70" t="s">
        <v>38</v>
      </c>
      <c r="E2760" s="71" t="s">
        <v>39</v>
      </c>
      <c r="F2760" s="70"/>
      <c r="G2760" s="70" t="s">
        <v>727</v>
      </c>
      <c r="H2760" s="71" t="s">
        <v>728</v>
      </c>
      <c r="I2760" s="248" t="s">
        <v>207</v>
      </c>
      <c r="J2760" s="249"/>
      <c r="K2760" s="249"/>
      <c r="L2760" s="249">
        <v>1</v>
      </c>
      <c r="M2760" s="122">
        <v>0.8</v>
      </c>
    </row>
    <row r="2761" spans="1:13" ht="24">
      <c r="A2761" s="1"/>
      <c r="B2761" s="1"/>
      <c r="C2761" s="69" t="s">
        <v>5</v>
      </c>
      <c r="D2761" s="70" t="s">
        <v>38</v>
      </c>
      <c r="E2761" s="71" t="s">
        <v>39</v>
      </c>
      <c r="F2761" s="70"/>
      <c r="G2761" s="70" t="s">
        <v>727</v>
      </c>
      <c r="H2761" s="71" t="s">
        <v>728</v>
      </c>
      <c r="I2761" s="71" t="s">
        <v>208</v>
      </c>
      <c r="J2761" s="249">
        <v>0</v>
      </c>
      <c r="K2761" s="249">
        <v>0</v>
      </c>
      <c r="L2761" s="249">
        <v>25000000</v>
      </c>
      <c r="M2761" s="121">
        <v>31563937</v>
      </c>
    </row>
    <row r="2762" spans="1:13" ht="24">
      <c r="A2762" s="1"/>
      <c r="B2762" s="1"/>
      <c r="C2762" s="69" t="s">
        <v>5</v>
      </c>
      <c r="D2762" s="70" t="s">
        <v>38</v>
      </c>
      <c r="E2762" s="71" t="s">
        <v>39</v>
      </c>
      <c r="F2762" s="70"/>
      <c r="G2762" s="70" t="s">
        <v>727</v>
      </c>
      <c r="H2762" s="71" t="s">
        <v>728</v>
      </c>
      <c r="I2762" s="71" t="s">
        <v>209</v>
      </c>
      <c r="J2762" s="249">
        <v>0</v>
      </c>
      <c r="K2762" s="249">
        <v>0</v>
      </c>
      <c r="L2762" s="249">
        <v>25000000</v>
      </c>
      <c r="M2762" s="123">
        <f>+M2761/M2760</f>
        <v>39454921.25</v>
      </c>
    </row>
    <row r="2763" spans="1:13" ht="24">
      <c r="A2763" s="1"/>
      <c r="B2763" s="1"/>
      <c r="C2763" s="69"/>
      <c r="D2763" s="70"/>
      <c r="E2763" s="71"/>
      <c r="F2763" s="70"/>
      <c r="G2763" s="70"/>
      <c r="H2763" s="250" t="s">
        <v>210</v>
      </c>
      <c r="I2763" s="248"/>
      <c r="J2763" s="251"/>
      <c r="K2763" s="251">
        <v>0</v>
      </c>
      <c r="L2763" s="251">
        <v>25000000</v>
      </c>
      <c r="M2763" s="255">
        <f>M2762-L2762</f>
        <v>14454921.25</v>
      </c>
    </row>
    <row r="2764" spans="1:13" ht="24">
      <c r="A2764" s="1"/>
      <c r="B2764" s="1"/>
      <c r="C2764" s="69" t="s">
        <v>5</v>
      </c>
      <c r="D2764" s="70" t="s">
        <v>38</v>
      </c>
      <c r="E2764" s="71" t="s">
        <v>39</v>
      </c>
      <c r="F2764" s="70"/>
      <c r="G2764" s="70" t="s">
        <v>727</v>
      </c>
      <c r="H2764" s="71" t="s">
        <v>728</v>
      </c>
      <c r="I2764" s="248" t="s">
        <v>211</v>
      </c>
      <c r="J2764" s="249"/>
      <c r="K2764" s="249"/>
      <c r="L2764" s="249">
        <v>1</v>
      </c>
      <c r="M2764" s="122">
        <v>0.8</v>
      </c>
    </row>
    <row r="2765" spans="1:13" ht="24">
      <c r="A2765" s="1"/>
      <c r="B2765" s="1"/>
      <c r="C2765" s="69" t="s">
        <v>5</v>
      </c>
      <c r="D2765" s="70" t="s">
        <v>38</v>
      </c>
      <c r="E2765" s="71" t="s">
        <v>39</v>
      </c>
      <c r="F2765" s="70"/>
      <c r="G2765" s="70" t="s">
        <v>727</v>
      </c>
      <c r="H2765" s="71" t="s">
        <v>728</v>
      </c>
      <c r="I2765" s="71" t="s">
        <v>212</v>
      </c>
      <c r="J2765" s="249">
        <v>0</v>
      </c>
      <c r="K2765" s="249">
        <v>0</v>
      </c>
      <c r="L2765" s="249">
        <v>21042624</v>
      </c>
      <c r="M2765" s="121">
        <v>83896643</v>
      </c>
    </row>
    <row r="2766" spans="1:13" ht="24">
      <c r="A2766" s="1"/>
      <c r="B2766" s="1"/>
      <c r="C2766" s="69" t="s">
        <v>5</v>
      </c>
      <c r="D2766" s="70" t="s">
        <v>38</v>
      </c>
      <c r="E2766" s="71" t="s">
        <v>39</v>
      </c>
      <c r="F2766" s="70"/>
      <c r="G2766" s="70" t="s">
        <v>727</v>
      </c>
      <c r="H2766" s="71" t="s">
        <v>728</v>
      </c>
      <c r="I2766" s="71" t="s">
        <v>213</v>
      </c>
      <c r="J2766" s="249">
        <v>0</v>
      </c>
      <c r="K2766" s="249">
        <v>0</v>
      </c>
      <c r="L2766" s="249">
        <v>21042624</v>
      </c>
      <c r="M2766" s="123">
        <f>+M2765/M2764</f>
        <v>104870803.75</v>
      </c>
    </row>
    <row r="2767" spans="1:13" ht="24">
      <c r="A2767" s="1"/>
      <c r="B2767" s="1"/>
      <c r="C2767" s="69"/>
      <c r="D2767" s="70"/>
      <c r="E2767" s="71"/>
      <c r="F2767" s="70"/>
      <c r="G2767" s="70"/>
      <c r="H2767" s="250" t="s">
        <v>214</v>
      </c>
      <c r="I2767" s="248"/>
      <c r="J2767" s="251"/>
      <c r="K2767" s="251">
        <v>0</v>
      </c>
      <c r="L2767" s="251">
        <v>21042624</v>
      </c>
      <c r="M2767" s="255">
        <f>M2766-L2766</f>
        <v>83828179.75</v>
      </c>
    </row>
    <row r="2768" spans="1:13" ht="24">
      <c r="A2768" s="1"/>
      <c r="B2768" s="1"/>
      <c r="C2768" s="69" t="s">
        <v>5</v>
      </c>
      <c r="D2768" s="70" t="s">
        <v>38</v>
      </c>
      <c r="E2768" s="71" t="s">
        <v>39</v>
      </c>
      <c r="F2768" s="70"/>
      <c r="G2768" s="70" t="s">
        <v>727</v>
      </c>
      <c r="H2768" s="71" t="s">
        <v>728</v>
      </c>
      <c r="I2768" s="248" t="s">
        <v>215</v>
      </c>
      <c r="J2768" s="249"/>
      <c r="K2768" s="249"/>
      <c r="L2768" s="249">
        <v>1</v>
      </c>
      <c r="M2768" s="122">
        <v>0.8</v>
      </c>
    </row>
    <row r="2769" spans="1:13" ht="24">
      <c r="A2769" s="1"/>
      <c r="B2769" s="1"/>
      <c r="C2769" s="69" t="s">
        <v>5</v>
      </c>
      <c r="D2769" s="70" t="s">
        <v>38</v>
      </c>
      <c r="E2769" s="71" t="s">
        <v>39</v>
      </c>
      <c r="F2769" s="70"/>
      <c r="G2769" s="70" t="s">
        <v>727</v>
      </c>
      <c r="H2769" s="71" t="s">
        <v>728</v>
      </c>
      <c r="I2769" s="71" t="s">
        <v>216</v>
      </c>
      <c r="J2769" s="249">
        <v>0</v>
      </c>
      <c r="K2769" s="249">
        <v>0</v>
      </c>
      <c r="L2769" s="249">
        <v>21042624</v>
      </c>
      <c r="M2769" s="121">
        <v>83896643</v>
      </c>
    </row>
    <row r="2770" spans="1:13" ht="24">
      <c r="A2770" s="1"/>
      <c r="B2770" s="1"/>
      <c r="C2770" s="69" t="s">
        <v>5</v>
      </c>
      <c r="D2770" s="70" t="s">
        <v>38</v>
      </c>
      <c r="E2770" s="71" t="s">
        <v>39</v>
      </c>
      <c r="F2770" s="70"/>
      <c r="G2770" s="70" t="s">
        <v>727</v>
      </c>
      <c r="H2770" s="71" t="s">
        <v>728</v>
      </c>
      <c r="I2770" s="71" t="s">
        <v>217</v>
      </c>
      <c r="J2770" s="249">
        <v>0</v>
      </c>
      <c r="K2770" s="249">
        <v>0</v>
      </c>
      <c r="L2770" s="249">
        <v>21042624</v>
      </c>
      <c r="M2770" s="123">
        <f>+M2769/M2768</f>
        <v>104870803.75</v>
      </c>
    </row>
    <row r="2771" spans="1:13" ht="24">
      <c r="A2771" s="1"/>
      <c r="B2771" s="1"/>
      <c r="C2771" s="69"/>
      <c r="D2771" s="70"/>
      <c r="E2771" s="71"/>
      <c r="F2771" s="70"/>
      <c r="G2771" s="70"/>
      <c r="H2771" s="253" t="s">
        <v>218</v>
      </c>
      <c r="I2771" s="71"/>
      <c r="J2771" s="254"/>
      <c r="K2771" s="254">
        <v>0</v>
      </c>
      <c r="L2771" s="254">
        <v>21042624</v>
      </c>
      <c r="M2771" s="255">
        <f>M2770-L2770</f>
        <v>83828179.75</v>
      </c>
    </row>
    <row r="2772" spans="1:13" ht="24">
      <c r="A2772" s="1"/>
      <c r="B2772" s="1"/>
      <c r="C2772" s="69" t="s">
        <v>5</v>
      </c>
      <c r="D2772" s="70" t="s">
        <v>38</v>
      </c>
      <c r="E2772" s="71" t="s">
        <v>39</v>
      </c>
      <c r="F2772" s="70"/>
      <c r="G2772" s="70" t="s">
        <v>729</v>
      </c>
      <c r="H2772" s="71" t="s">
        <v>730</v>
      </c>
      <c r="I2772" s="248" t="s">
        <v>207</v>
      </c>
      <c r="J2772" s="249"/>
      <c r="K2772" s="249"/>
      <c r="L2772" s="249">
        <v>1</v>
      </c>
      <c r="M2772" s="122">
        <v>0</v>
      </c>
    </row>
    <row r="2773" spans="1:13" ht="24">
      <c r="A2773" s="1"/>
      <c r="B2773" s="1"/>
      <c r="C2773" s="69" t="s">
        <v>5</v>
      </c>
      <c r="D2773" s="70" t="s">
        <v>38</v>
      </c>
      <c r="E2773" s="71" t="s">
        <v>39</v>
      </c>
      <c r="F2773" s="70"/>
      <c r="G2773" s="70" t="s">
        <v>729</v>
      </c>
      <c r="H2773" s="71" t="s">
        <v>730</v>
      </c>
      <c r="I2773" s="71" t="s">
        <v>208</v>
      </c>
      <c r="J2773" s="249">
        <v>0</v>
      </c>
      <c r="K2773" s="249">
        <v>0</v>
      </c>
      <c r="L2773" s="249">
        <v>30000000</v>
      </c>
      <c r="M2773" s="121">
        <v>25684498</v>
      </c>
    </row>
    <row r="2774" spans="1:13" ht="24">
      <c r="A2774" s="1"/>
      <c r="B2774" s="1"/>
      <c r="C2774" s="69" t="s">
        <v>5</v>
      </c>
      <c r="D2774" s="70" t="s">
        <v>38</v>
      </c>
      <c r="E2774" s="71" t="s">
        <v>39</v>
      </c>
      <c r="F2774" s="70"/>
      <c r="G2774" s="70" t="s">
        <v>729</v>
      </c>
      <c r="H2774" s="71" t="s">
        <v>730</v>
      </c>
      <c r="I2774" s="71" t="s">
        <v>209</v>
      </c>
      <c r="J2774" s="249">
        <v>0</v>
      </c>
      <c r="K2774" s="249">
        <v>0</v>
      </c>
      <c r="L2774" s="249">
        <v>30000000</v>
      </c>
      <c r="M2774" s="123" t="e">
        <f>+M2773/M2772</f>
        <v>#DIV/0!</v>
      </c>
    </row>
    <row r="2775" spans="1:13" ht="24">
      <c r="A2775" s="1"/>
      <c r="B2775" s="1"/>
      <c r="C2775" s="69"/>
      <c r="D2775" s="70"/>
      <c r="E2775" s="71"/>
      <c r="F2775" s="70"/>
      <c r="G2775" s="70"/>
      <c r="H2775" s="250" t="s">
        <v>210</v>
      </c>
      <c r="I2775" s="248"/>
      <c r="J2775" s="251"/>
      <c r="K2775" s="251">
        <v>0</v>
      </c>
      <c r="L2775" s="251">
        <v>30000000</v>
      </c>
      <c r="M2775" s="255" t="e">
        <f>M2774-L2774</f>
        <v>#DIV/0!</v>
      </c>
    </row>
    <row r="2776" spans="1:13" ht="24">
      <c r="A2776" s="1"/>
      <c r="B2776" s="1"/>
      <c r="C2776" s="69" t="s">
        <v>5</v>
      </c>
      <c r="D2776" s="70" t="s">
        <v>38</v>
      </c>
      <c r="E2776" s="71" t="s">
        <v>39</v>
      </c>
      <c r="F2776" s="70"/>
      <c r="G2776" s="70" t="s">
        <v>729</v>
      </c>
      <c r="H2776" s="71" t="s">
        <v>730</v>
      </c>
      <c r="I2776" s="248" t="s">
        <v>211</v>
      </c>
      <c r="J2776" s="249"/>
      <c r="K2776" s="249"/>
      <c r="L2776" s="249">
        <v>1</v>
      </c>
      <c r="M2776" s="122">
        <v>0.04</v>
      </c>
    </row>
    <row r="2777" spans="1:13" ht="24">
      <c r="A2777" s="1"/>
      <c r="B2777" s="1"/>
      <c r="C2777" s="69" t="s">
        <v>5</v>
      </c>
      <c r="D2777" s="70" t="s">
        <v>38</v>
      </c>
      <c r="E2777" s="71" t="s">
        <v>39</v>
      </c>
      <c r="F2777" s="70"/>
      <c r="G2777" s="70" t="s">
        <v>729</v>
      </c>
      <c r="H2777" s="71" t="s">
        <v>730</v>
      </c>
      <c r="I2777" s="71" t="s">
        <v>212</v>
      </c>
      <c r="J2777" s="249">
        <v>0</v>
      </c>
      <c r="K2777" s="249">
        <v>0</v>
      </c>
      <c r="L2777" s="249">
        <v>17122999</v>
      </c>
      <c r="M2777" s="121">
        <v>25684498</v>
      </c>
    </row>
    <row r="2778" spans="1:13" ht="24">
      <c r="A2778" s="1"/>
      <c r="B2778" s="1"/>
      <c r="C2778" s="69" t="s">
        <v>5</v>
      </c>
      <c r="D2778" s="70" t="s">
        <v>38</v>
      </c>
      <c r="E2778" s="71" t="s">
        <v>39</v>
      </c>
      <c r="F2778" s="70"/>
      <c r="G2778" s="70" t="s">
        <v>729</v>
      </c>
      <c r="H2778" s="71" t="s">
        <v>730</v>
      </c>
      <c r="I2778" s="71" t="s">
        <v>213</v>
      </c>
      <c r="J2778" s="249">
        <v>0</v>
      </c>
      <c r="K2778" s="249">
        <v>0</v>
      </c>
      <c r="L2778" s="249">
        <v>17122999</v>
      </c>
      <c r="M2778" s="123">
        <f>+M2777/M2776</f>
        <v>642112450</v>
      </c>
    </row>
    <row r="2779" spans="1:13" ht="24">
      <c r="A2779" s="1"/>
      <c r="B2779" s="1"/>
      <c r="C2779" s="69"/>
      <c r="D2779" s="70"/>
      <c r="E2779" s="71"/>
      <c r="F2779" s="70"/>
      <c r="G2779" s="70"/>
      <c r="H2779" s="250" t="s">
        <v>214</v>
      </c>
      <c r="I2779" s="248"/>
      <c r="J2779" s="251"/>
      <c r="K2779" s="251">
        <v>0</v>
      </c>
      <c r="L2779" s="251">
        <v>17122999</v>
      </c>
      <c r="M2779" s="255">
        <f>M2778-L2778</f>
        <v>624989451</v>
      </c>
    </row>
    <row r="2780" spans="1:13" ht="24">
      <c r="A2780" s="1"/>
      <c r="B2780" s="1"/>
      <c r="C2780" s="69" t="s">
        <v>5</v>
      </c>
      <c r="D2780" s="70" t="s">
        <v>38</v>
      </c>
      <c r="E2780" s="71" t="s">
        <v>39</v>
      </c>
      <c r="F2780" s="70"/>
      <c r="G2780" s="70" t="s">
        <v>729</v>
      </c>
      <c r="H2780" s="71" t="s">
        <v>730</v>
      </c>
      <c r="I2780" s="248" t="s">
        <v>215</v>
      </c>
      <c r="J2780" s="249"/>
      <c r="K2780" s="249"/>
      <c r="L2780" s="249">
        <v>1</v>
      </c>
      <c r="M2780" s="122">
        <v>0.04</v>
      </c>
    </row>
    <row r="2781" spans="1:13" ht="24">
      <c r="A2781" s="1"/>
      <c r="B2781" s="1"/>
      <c r="C2781" s="69" t="s">
        <v>5</v>
      </c>
      <c r="D2781" s="70" t="s">
        <v>38</v>
      </c>
      <c r="E2781" s="71" t="s">
        <v>39</v>
      </c>
      <c r="F2781" s="70"/>
      <c r="G2781" s="70" t="s">
        <v>729</v>
      </c>
      <c r="H2781" s="71" t="s">
        <v>730</v>
      </c>
      <c r="I2781" s="71" t="s">
        <v>216</v>
      </c>
      <c r="J2781" s="249">
        <v>0</v>
      </c>
      <c r="K2781" s="249">
        <v>0</v>
      </c>
      <c r="L2781" s="249">
        <v>17122399</v>
      </c>
      <c r="M2781" s="121">
        <v>25683790</v>
      </c>
    </row>
    <row r="2782" spans="1:13" ht="24">
      <c r="A2782" s="1"/>
      <c r="B2782" s="1"/>
      <c r="C2782" s="69" t="s">
        <v>5</v>
      </c>
      <c r="D2782" s="70" t="s">
        <v>38</v>
      </c>
      <c r="E2782" s="71" t="s">
        <v>39</v>
      </c>
      <c r="F2782" s="70"/>
      <c r="G2782" s="70" t="s">
        <v>729</v>
      </c>
      <c r="H2782" s="71" t="s">
        <v>730</v>
      </c>
      <c r="I2782" s="71" t="s">
        <v>217</v>
      </c>
      <c r="J2782" s="249">
        <v>0</v>
      </c>
      <c r="K2782" s="249">
        <v>0</v>
      </c>
      <c r="L2782" s="249">
        <v>17122399</v>
      </c>
      <c r="M2782" s="123">
        <f>+M2781/M2780</f>
        <v>642094750</v>
      </c>
    </row>
    <row r="2783" spans="1:13" ht="24">
      <c r="A2783" s="1"/>
      <c r="B2783" s="1"/>
      <c r="C2783" s="69"/>
      <c r="D2783" s="70"/>
      <c r="E2783" s="71"/>
      <c r="F2783" s="70"/>
      <c r="G2783" s="70"/>
      <c r="H2783" s="253" t="s">
        <v>218</v>
      </c>
      <c r="I2783" s="71"/>
      <c r="J2783" s="254"/>
      <c r="K2783" s="254">
        <v>0</v>
      </c>
      <c r="L2783" s="254">
        <v>17122399</v>
      </c>
      <c r="M2783" s="255">
        <f>M2782-L2782</f>
        <v>624972351</v>
      </c>
    </row>
    <row r="2784" spans="1:13" ht="24">
      <c r="A2784" s="1"/>
      <c r="B2784" s="1"/>
      <c r="C2784" s="69" t="s">
        <v>5</v>
      </c>
      <c r="D2784" s="70" t="s">
        <v>38</v>
      </c>
      <c r="E2784" s="71" t="s">
        <v>39</v>
      </c>
      <c r="F2784" s="70"/>
      <c r="G2784" s="70" t="s">
        <v>731</v>
      </c>
      <c r="H2784" s="71" t="s">
        <v>732</v>
      </c>
      <c r="I2784" s="248" t="s">
        <v>207</v>
      </c>
      <c r="J2784" s="249"/>
      <c r="K2784" s="249"/>
      <c r="L2784" s="249">
        <v>1</v>
      </c>
      <c r="M2784" s="258">
        <v>0.04</v>
      </c>
    </row>
    <row r="2785" spans="1:13" ht="24">
      <c r="A2785" s="1"/>
      <c r="B2785" s="1"/>
      <c r="C2785" s="69" t="s">
        <v>5</v>
      </c>
      <c r="D2785" s="70" t="s">
        <v>38</v>
      </c>
      <c r="E2785" s="71" t="s">
        <v>39</v>
      </c>
      <c r="F2785" s="70"/>
      <c r="G2785" s="70" t="s">
        <v>731</v>
      </c>
      <c r="H2785" s="71" t="s">
        <v>732</v>
      </c>
      <c r="I2785" s="71" t="s">
        <v>208</v>
      </c>
      <c r="J2785" s="249">
        <v>0</v>
      </c>
      <c r="K2785" s="249">
        <v>0</v>
      </c>
      <c r="L2785" s="249">
        <v>16597990</v>
      </c>
      <c r="M2785" s="121">
        <v>0</v>
      </c>
    </row>
    <row r="2786" spans="1:13" ht="24">
      <c r="A2786" s="1"/>
      <c r="B2786" s="1"/>
      <c r="C2786" s="69" t="s">
        <v>5</v>
      </c>
      <c r="D2786" s="70" t="s">
        <v>38</v>
      </c>
      <c r="E2786" s="71" t="s">
        <v>39</v>
      </c>
      <c r="F2786" s="70"/>
      <c r="G2786" s="70" t="s">
        <v>731</v>
      </c>
      <c r="H2786" s="71" t="s">
        <v>732</v>
      </c>
      <c r="I2786" s="71" t="s">
        <v>209</v>
      </c>
      <c r="J2786" s="249">
        <v>0</v>
      </c>
      <c r="K2786" s="249">
        <v>0</v>
      </c>
      <c r="L2786" s="249">
        <v>16597990</v>
      </c>
      <c r="M2786" s="121">
        <v>0</v>
      </c>
    </row>
    <row r="2787" spans="1:13" ht="24">
      <c r="A2787" s="1"/>
      <c r="B2787" s="1"/>
      <c r="C2787" s="69"/>
      <c r="D2787" s="70"/>
      <c r="E2787" s="71"/>
      <c r="F2787" s="70"/>
      <c r="G2787" s="70"/>
      <c r="H2787" s="250" t="s">
        <v>210</v>
      </c>
      <c r="I2787" s="248"/>
      <c r="J2787" s="251"/>
      <c r="K2787" s="251">
        <v>0</v>
      </c>
      <c r="L2787" s="251">
        <v>16597990</v>
      </c>
      <c r="M2787" s="252">
        <v>-16597990</v>
      </c>
    </row>
    <row r="2788" spans="1:13" ht="24">
      <c r="A2788" s="1"/>
      <c r="B2788" s="1"/>
      <c r="C2788" s="69" t="s">
        <v>5</v>
      </c>
      <c r="D2788" s="70" t="s">
        <v>38</v>
      </c>
      <c r="E2788" s="71" t="s">
        <v>39</v>
      </c>
      <c r="F2788" s="70"/>
      <c r="G2788" s="70" t="s">
        <v>731</v>
      </c>
      <c r="H2788" s="71" t="s">
        <v>732</v>
      </c>
      <c r="I2788" s="248" t="s">
        <v>211</v>
      </c>
      <c r="J2788" s="249"/>
      <c r="K2788" s="249"/>
      <c r="L2788" s="249">
        <v>1</v>
      </c>
      <c r="M2788" s="121"/>
    </row>
    <row r="2789" spans="1:13" ht="24">
      <c r="A2789" s="1"/>
      <c r="B2789" s="1"/>
      <c r="C2789" s="69" t="s">
        <v>5</v>
      </c>
      <c r="D2789" s="70" t="s">
        <v>38</v>
      </c>
      <c r="E2789" s="71" t="s">
        <v>39</v>
      </c>
      <c r="F2789" s="70"/>
      <c r="G2789" s="70" t="s">
        <v>731</v>
      </c>
      <c r="H2789" s="71" t="s">
        <v>732</v>
      </c>
      <c r="I2789" s="71" t="s">
        <v>212</v>
      </c>
      <c r="J2789" s="249">
        <v>0</v>
      </c>
      <c r="K2789" s="249">
        <v>0</v>
      </c>
      <c r="L2789" s="249">
        <v>15993694</v>
      </c>
      <c r="M2789" s="121">
        <v>0</v>
      </c>
    </row>
    <row r="2790" spans="1:13" ht="24">
      <c r="A2790" s="1"/>
      <c r="B2790" s="1"/>
      <c r="C2790" s="69" t="s">
        <v>5</v>
      </c>
      <c r="D2790" s="70" t="s">
        <v>38</v>
      </c>
      <c r="E2790" s="71" t="s">
        <v>39</v>
      </c>
      <c r="F2790" s="70"/>
      <c r="G2790" s="70" t="s">
        <v>731</v>
      </c>
      <c r="H2790" s="71" t="s">
        <v>732</v>
      </c>
      <c r="I2790" s="71" t="s">
        <v>213</v>
      </c>
      <c r="J2790" s="249">
        <v>0</v>
      </c>
      <c r="K2790" s="249">
        <v>0</v>
      </c>
      <c r="L2790" s="249">
        <v>15993694</v>
      </c>
      <c r="M2790" s="121">
        <v>0</v>
      </c>
    </row>
    <row r="2791" spans="1:13" ht="24">
      <c r="A2791" s="1"/>
      <c r="B2791" s="1"/>
      <c r="C2791" s="69"/>
      <c r="D2791" s="70"/>
      <c r="E2791" s="71"/>
      <c r="F2791" s="70"/>
      <c r="G2791" s="70"/>
      <c r="H2791" s="250" t="s">
        <v>214</v>
      </c>
      <c r="I2791" s="248"/>
      <c r="J2791" s="251"/>
      <c r="K2791" s="251">
        <v>0</v>
      </c>
      <c r="L2791" s="251">
        <v>15993694</v>
      </c>
      <c r="M2791" s="252">
        <v>-15993694</v>
      </c>
    </row>
    <row r="2792" spans="1:13" ht="24">
      <c r="A2792" s="1"/>
      <c r="B2792" s="1"/>
      <c r="C2792" s="69" t="s">
        <v>5</v>
      </c>
      <c r="D2792" s="70" t="s">
        <v>38</v>
      </c>
      <c r="E2792" s="71" t="s">
        <v>39</v>
      </c>
      <c r="F2792" s="70"/>
      <c r="G2792" s="70" t="s">
        <v>731</v>
      </c>
      <c r="H2792" s="71" t="s">
        <v>732</v>
      </c>
      <c r="I2792" s="248" t="s">
        <v>215</v>
      </c>
      <c r="J2792" s="249"/>
      <c r="K2792" s="249"/>
      <c r="L2792" s="249">
        <v>1</v>
      </c>
      <c r="M2792" s="121"/>
    </row>
    <row r="2793" spans="1:13" ht="24">
      <c r="A2793" s="1"/>
      <c r="B2793" s="1"/>
      <c r="C2793" s="69" t="s">
        <v>5</v>
      </c>
      <c r="D2793" s="70" t="s">
        <v>38</v>
      </c>
      <c r="E2793" s="71" t="s">
        <v>39</v>
      </c>
      <c r="F2793" s="70"/>
      <c r="G2793" s="70" t="s">
        <v>731</v>
      </c>
      <c r="H2793" s="71" t="s">
        <v>732</v>
      </c>
      <c r="I2793" s="71" t="s">
        <v>216</v>
      </c>
      <c r="J2793" s="249">
        <v>0</v>
      </c>
      <c r="K2793" s="249">
        <v>0</v>
      </c>
      <c r="L2793" s="249">
        <v>15993693</v>
      </c>
      <c r="M2793" s="121">
        <v>0</v>
      </c>
    </row>
    <row r="2794" spans="1:13" ht="24">
      <c r="A2794" s="1"/>
      <c r="B2794" s="1"/>
      <c r="C2794" s="69" t="s">
        <v>5</v>
      </c>
      <c r="D2794" s="70" t="s">
        <v>38</v>
      </c>
      <c r="E2794" s="71" t="s">
        <v>39</v>
      </c>
      <c r="F2794" s="70"/>
      <c r="G2794" s="70" t="s">
        <v>731</v>
      </c>
      <c r="H2794" s="71" t="s">
        <v>732</v>
      </c>
      <c r="I2794" s="71" t="s">
        <v>217</v>
      </c>
      <c r="J2794" s="249">
        <v>0</v>
      </c>
      <c r="K2794" s="249">
        <v>0</v>
      </c>
      <c r="L2794" s="249">
        <v>15993693</v>
      </c>
      <c r="M2794" s="121">
        <v>0</v>
      </c>
    </row>
    <row r="2795" spans="1:13" ht="24">
      <c r="A2795" s="1"/>
      <c r="B2795" s="1"/>
      <c r="C2795" s="69"/>
      <c r="D2795" s="70"/>
      <c r="E2795" s="71"/>
      <c r="F2795" s="70"/>
      <c r="G2795" s="70"/>
      <c r="H2795" s="253" t="s">
        <v>218</v>
      </c>
      <c r="I2795" s="71"/>
      <c r="J2795" s="254"/>
      <c r="K2795" s="254">
        <v>0</v>
      </c>
      <c r="L2795" s="254">
        <v>15993693</v>
      </c>
      <c r="M2795" s="255">
        <v>-15993693</v>
      </c>
    </row>
    <row r="2796" spans="1:13" ht="24">
      <c r="A2796" s="1"/>
      <c r="B2796" s="1"/>
      <c r="C2796" s="69" t="s">
        <v>5</v>
      </c>
      <c r="D2796" s="70" t="s">
        <v>38</v>
      </c>
      <c r="E2796" s="71" t="s">
        <v>39</v>
      </c>
      <c r="F2796" s="70"/>
      <c r="G2796" s="70" t="s">
        <v>733</v>
      </c>
      <c r="H2796" s="71" t="s">
        <v>734</v>
      </c>
      <c r="I2796" s="248" t="s">
        <v>207</v>
      </c>
      <c r="J2796" s="249"/>
      <c r="K2796" s="249"/>
      <c r="L2796" s="249">
        <v>1</v>
      </c>
      <c r="M2796" s="122">
        <v>3</v>
      </c>
    </row>
    <row r="2797" spans="1:13" ht="24">
      <c r="A2797" s="1"/>
      <c r="B2797" s="1"/>
      <c r="C2797" s="69" t="s">
        <v>5</v>
      </c>
      <c r="D2797" s="70" t="s">
        <v>38</v>
      </c>
      <c r="E2797" s="71" t="s">
        <v>39</v>
      </c>
      <c r="F2797" s="70"/>
      <c r="G2797" s="70" t="s">
        <v>733</v>
      </c>
      <c r="H2797" s="71" t="s">
        <v>734</v>
      </c>
      <c r="I2797" s="71" t="s">
        <v>208</v>
      </c>
      <c r="J2797" s="249">
        <v>0</v>
      </c>
      <c r="K2797" s="249">
        <v>0</v>
      </c>
      <c r="L2797" s="249">
        <v>35000000</v>
      </c>
      <c r="M2797" s="121">
        <v>42696679</v>
      </c>
    </row>
    <row r="2798" spans="1:13" ht="24">
      <c r="A2798" s="1"/>
      <c r="B2798" s="1"/>
      <c r="C2798" s="69" t="s">
        <v>5</v>
      </c>
      <c r="D2798" s="70" t="s">
        <v>38</v>
      </c>
      <c r="E2798" s="71" t="s">
        <v>39</v>
      </c>
      <c r="F2798" s="70"/>
      <c r="G2798" s="70" t="s">
        <v>733</v>
      </c>
      <c r="H2798" s="71" t="s">
        <v>734</v>
      </c>
      <c r="I2798" s="71" t="s">
        <v>209</v>
      </c>
      <c r="J2798" s="249">
        <v>0</v>
      </c>
      <c r="K2798" s="249">
        <v>0</v>
      </c>
      <c r="L2798" s="249">
        <v>35000000</v>
      </c>
      <c r="M2798" s="123">
        <f>+M2797/M2796</f>
        <v>14232226.333333334</v>
      </c>
    </row>
    <row r="2799" spans="1:13" ht="24">
      <c r="A2799" s="1"/>
      <c r="B2799" s="1"/>
      <c r="C2799" s="69"/>
      <c r="D2799" s="70"/>
      <c r="E2799" s="71"/>
      <c r="F2799" s="70"/>
      <c r="G2799" s="70"/>
      <c r="H2799" s="250" t="s">
        <v>210</v>
      </c>
      <c r="I2799" s="248"/>
      <c r="J2799" s="251"/>
      <c r="K2799" s="251">
        <v>0</v>
      </c>
      <c r="L2799" s="251">
        <v>35000000</v>
      </c>
      <c r="M2799" s="255">
        <f>M2798-L2798</f>
        <v>-20767773.666666664</v>
      </c>
    </row>
    <row r="2800" spans="1:13" ht="24">
      <c r="A2800" s="1"/>
      <c r="B2800" s="1"/>
      <c r="C2800" s="69" t="s">
        <v>5</v>
      </c>
      <c r="D2800" s="70" t="s">
        <v>38</v>
      </c>
      <c r="E2800" s="71" t="s">
        <v>39</v>
      </c>
      <c r="F2800" s="70"/>
      <c r="G2800" s="70" t="s">
        <v>733</v>
      </c>
      <c r="H2800" s="71" t="s">
        <v>734</v>
      </c>
      <c r="I2800" s="248" t="s">
        <v>211</v>
      </c>
      <c r="J2800" s="249"/>
      <c r="K2800" s="249"/>
      <c r="L2800" s="249">
        <v>1</v>
      </c>
      <c r="M2800" s="122">
        <v>3</v>
      </c>
    </row>
    <row r="2801" spans="1:13" ht="24">
      <c r="A2801" s="1"/>
      <c r="B2801" s="1"/>
      <c r="C2801" s="69" t="s">
        <v>5</v>
      </c>
      <c r="D2801" s="70" t="s">
        <v>38</v>
      </c>
      <c r="E2801" s="71" t="s">
        <v>39</v>
      </c>
      <c r="F2801" s="70"/>
      <c r="G2801" s="70" t="s">
        <v>733</v>
      </c>
      <c r="H2801" s="71" t="s">
        <v>734</v>
      </c>
      <c r="I2801" s="71" t="s">
        <v>212</v>
      </c>
      <c r="J2801" s="249">
        <v>0</v>
      </c>
      <c r="K2801" s="249">
        <v>0</v>
      </c>
      <c r="L2801" s="249">
        <v>28464452</v>
      </c>
      <c r="M2801" s="121">
        <v>101659039</v>
      </c>
    </row>
    <row r="2802" spans="1:13" ht="24">
      <c r="A2802" s="1"/>
      <c r="B2802" s="1"/>
      <c r="C2802" s="69" t="s">
        <v>5</v>
      </c>
      <c r="D2802" s="70" t="s">
        <v>38</v>
      </c>
      <c r="E2802" s="71" t="s">
        <v>39</v>
      </c>
      <c r="F2802" s="70"/>
      <c r="G2802" s="70" t="s">
        <v>733</v>
      </c>
      <c r="H2802" s="71" t="s">
        <v>734</v>
      </c>
      <c r="I2802" s="71" t="s">
        <v>213</v>
      </c>
      <c r="J2802" s="249">
        <v>0</v>
      </c>
      <c r="K2802" s="249">
        <v>0</v>
      </c>
      <c r="L2802" s="249">
        <v>28464452</v>
      </c>
      <c r="M2802" s="123">
        <f>+M2801/M2800</f>
        <v>33886346.333333336</v>
      </c>
    </row>
    <row r="2803" spans="1:13" ht="24">
      <c r="A2803" s="1"/>
      <c r="B2803" s="1"/>
      <c r="C2803" s="69"/>
      <c r="D2803" s="70"/>
      <c r="E2803" s="71"/>
      <c r="F2803" s="70"/>
      <c r="G2803" s="70"/>
      <c r="H2803" s="250" t="s">
        <v>214</v>
      </c>
      <c r="I2803" s="248"/>
      <c r="J2803" s="251"/>
      <c r="K2803" s="251">
        <v>0</v>
      </c>
      <c r="L2803" s="251">
        <v>28464452</v>
      </c>
      <c r="M2803" s="255">
        <f>M2802-L2802</f>
        <v>5421894.3333333358</v>
      </c>
    </row>
    <row r="2804" spans="1:13" ht="24">
      <c r="A2804" s="1"/>
      <c r="B2804" s="1"/>
      <c r="C2804" s="69" t="s">
        <v>5</v>
      </c>
      <c r="D2804" s="70" t="s">
        <v>38</v>
      </c>
      <c r="E2804" s="71" t="s">
        <v>39</v>
      </c>
      <c r="F2804" s="70"/>
      <c r="G2804" s="70" t="s">
        <v>733</v>
      </c>
      <c r="H2804" s="71" t="s">
        <v>734</v>
      </c>
      <c r="I2804" s="248" t="s">
        <v>215</v>
      </c>
      <c r="J2804" s="249"/>
      <c r="K2804" s="249"/>
      <c r="L2804" s="249">
        <v>1</v>
      </c>
      <c r="M2804" s="122">
        <v>3</v>
      </c>
    </row>
    <row r="2805" spans="1:13" ht="24">
      <c r="A2805" s="1"/>
      <c r="B2805" s="1"/>
      <c r="C2805" s="69" t="s">
        <v>5</v>
      </c>
      <c r="D2805" s="70" t="s">
        <v>38</v>
      </c>
      <c r="E2805" s="71" t="s">
        <v>39</v>
      </c>
      <c r="F2805" s="70"/>
      <c r="G2805" s="70" t="s">
        <v>733</v>
      </c>
      <c r="H2805" s="71" t="s">
        <v>734</v>
      </c>
      <c r="I2805" s="71" t="s">
        <v>216</v>
      </c>
      <c r="J2805" s="249">
        <v>0</v>
      </c>
      <c r="K2805" s="249">
        <v>0</v>
      </c>
      <c r="L2805" s="249">
        <v>28464452</v>
      </c>
      <c r="M2805" s="121">
        <v>101659039</v>
      </c>
    </row>
    <row r="2806" spans="1:13" ht="24">
      <c r="A2806" s="1"/>
      <c r="B2806" s="1"/>
      <c r="C2806" s="69" t="s">
        <v>5</v>
      </c>
      <c r="D2806" s="70" t="s">
        <v>38</v>
      </c>
      <c r="E2806" s="71" t="s">
        <v>39</v>
      </c>
      <c r="F2806" s="70"/>
      <c r="G2806" s="70" t="s">
        <v>733</v>
      </c>
      <c r="H2806" s="71" t="s">
        <v>734</v>
      </c>
      <c r="I2806" s="71" t="s">
        <v>217</v>
      </c>
      <c r="J2806" s="249">
        <v>0</v>
      </c>
      <c r="K2806" s="249">
        <v>0</v>
      </c>
      <c r="L2806" s="249">
        <v>28464452</v>
      </c>
      <c r="M2806" s="123">
        <f>+M2805/M2804</f>
        <v>33886346.333333336</v>
      </c>
    </row>
    <row r="2807" spans="1:13" ht="24">
      <c r="A2807" s="1"/>
      <c r="B2807" s="1"/>
      <c r="C2807" s="69"/>
      <c r="D2807" s="70"/>
      <c r="E2807" s="71"/>
      <c r="F2807" s="70"/>
      <c r="G2807" s="70"/>
      <c r="H2807" s="253" t="s">
        <v>218</v>
      </c>
      <c r="I2807" s="71"/>
      <c r="J2807" s="254"/>
      <c r="K2807" s="254">
        <v>0</v>
      </c>
      <c r="L2807" s="254">
        <v>28464452</v>
      </c>
      <c r="M2807" s="255">
        <f>M2806-L2806</f>
        <v>5421894.3333333358</v>
      </c>
    </row>
    <row r="2808" spans="1:13" ht="24">
      <c r="A2808" s="1"/>
      <c r="B2808" s="1"/>
      <c r="C2808" s="69" t="s">
        <v>5</v>
      </c>
      <c r="D2808" s="70" t="s">
        <v>38</v>
      </c>
      <c r="E2808" s="71" t="s">
        <v>39</v>
      </c>
      <c r="F2808" s="70"/>
      <c r="G2808" s="70" t="s">
        <v>735</v>
      </c>
      <c r="H2808" s="71" t="s">
        <v>736</v>
      </c>
      <c r="I2808" s="248" t="s">
        <v>207</v>
      </c>
      <c r="J2808" s="249"/>
      <c r="K2808" s="249"/>
      <c r="L2808" s="249">
        <v>0</v>
      </c>
      <c r="M2808" s="122">
        <v>0.2</v>
      </c>
    </row>
    <row r="2809" spans="1:13" ht="24">
      <c r="A2809" s="1"/>
      <c r="B2809" s="1"/>
      <c r="C2809" s="69" t="s">
        <v>5</v>
      </c>
      <c r="D2809" s="70" t="s">
        <v>38</v>
      </c>
      <c r="E2809" s="71" t="s">
        <v>39</v>
      </c>
      <c r="F2809" s="70"/>
      <c r="G2809" s="70" t="s">
        <v>735</v>
      </c>
      <c r="H2809" s="71" t="s">
        <v>736</v>
      </c>
      <c r="I2809" s="71" t="s">
        <v>208</v>
      </c>
      <c r="J2809" s="249">
        <v>0</v>
      </c>
      <c r="K2809" s="249">
        <v>0</v>
      </c>
      <c r="L2809" s="249">
        <v>0</v>
      </c>
      <c r="M2809" s="121">
        <v>7392449</v>
      </c>
    </row>
    <row r="2810" spans="1:13" ht="24">
      <c r="A2810" s="1"/>
      <c r="B2810" s="1"/>
      <c r="C2810" s="69" t="s">
        <v>5</v>
      </c>
      <c r="D2810" s="70" t="s">
        <v>38</v>
      </c>
      <c r="E2810" s="71" t="s">
        <v>39</v>
      </c>
      <c r="F2810" s="70"/>
      <c r="G2810" s="70" t="s">
        <v>735</v>
      </c>
      <c r="H2810" s="71" t="s">
        <v>736</v>
      </c>
      <c r="I2810" s="71" t="s">
        <v>209</v>
      </c>
      <c r="J2810" s="249">
        <v>0</v>
      </c>
      <c r="K2810" s="249">
        <v>0</v>
      </c>
      <c r="L2810" s="249">
        <v>0</v>
      </c>
      <c r="M2810" s="123">
        <f>+M2809/M2808</f>
        <v>36962245</v>
      </c>
    </row>
    <row r="2811" spans="1:13" ht="24">
      <c r="A2811" s="1"/>
      <c r="B2811" s="1"/>
      <c r="C2811" s="69"/>
      <c r="D2811" s="70"/>
      <c r="E2811" s="71"/>
      <c r="F2811" s="70"/>
      <c r="G2811" s="70"/>
      <c r="H2811" s="250" t="s">
        <v>210</v>
      </c>
      <c r="I2811" s="248"/>
      <c r="J2811" s="251"/>
      <c r="K2811" s="251">
        <v>0</v>
      </c>
      <c r="L2811" s="251">
        <v>0</v>
      </c>
      <c r="M2811" s="255">
        <f>M2810-L2810</f>
        <v>36962245</v>
      </c>
    </row>
    <row r="2812" spans="1:13" ht="24">
      <c r="A2812" s="1"/>
      <c r="B2812" s="1"/>
      <c r="C2812" s="69" t="s">
        <v>5</v>
      </c>
      <c r="D2812" s="70" t="s">
        <v>38</v>
      </c>
      <c r="E2812" s="71" t="s">
        <v>39</v>
      </c>
      <c r="F2812" s="70"/>
      <c r="G2812" s="70" t="s">
        <v>735</v>
      </c>
      <c r="H2812" s="71" t="s">
        <v>736</v>
      </c>
      <c r="I2812" s="248" t="s">
        <v>211</v>
      </c>
      <c r="J2812" s="249"/>
      <c r="K2812" s="249"/>
      <c r="L2812" s="249">
        <v>0</v>
      </c>
      <c r="M2812" s="122">
        <v>0.2</v>
      </c>
    </row>
    <row r="2813" spans="1:13" ht="24">
      <c r="A2813" s="1"/>
      <c r="B2813" s="1"/>
      <c r="C2813" s="69" t="s">
        <v>5</v>
      </c>
      <c r="D2813" s="70" t="s">
        <v>38</v>
      </c>
      <c r="E2813" s="71" t="s">
        <v>39</v>
      </c>
      <c r="F2813" s="70"/>
      <c r="G2813" s="70" t="s">
        <v>735</v>
      </c>
      <c r="H2813" s="71" t="s">
        <v>736</v>
      </c>
      <c r="I2813" s="71" t="s">
        <v>212</v>
      </c>
      <c r="J2813" s="249">
        <v>0</v>
      </c>
      <c r="K2813" s="249">
        <v>0</v>
      </c>
      <c r="L2813" s="249">
        <v>0</v>
      </c>
      <c r="M2813" s="121">
        <v>7392449</v>
      </c>
    </row>
    <row r="2814" spans="1:13" ht="24">
      <c r="A2814" s="1"/>
      <c r="B2814" s="1"/>
      <c r="C2814" s="69" t="s">
        <v>5</v>
      </c>
      <c r="D2814" s="70" t="s">
        <v>38</v>
      </c>
      <c r="E2814" s="71" t="s">
        <v>39</v>
      </c>
      <c r="F2814" s="70"/>
      <c r="G2814" s="70" t="s">
        <v>735</v>
      </c>
      <c r="H2814" s="71" t="s">
        <v>736</v>
      </c>
      <c r="I2814" s="71" t="s">
        <v>213</v>
      </c>
      <c r="J2814" s="249">
        <v>0</v>
      </c>
      <c r="K2814" s="249">
        <v>0</v>
      </c>
      <c r="L2814" s="249">
        <v>0</v>
      </c>
      <c r="M2814" s="123">
        <f>+M2813/M2812</f>
        <v>36962245</v>
      </c>
    </row>
    <row r="2815" spans="1:13" ht="24">
      <c r="A2815" s="1"/>
      <c r="B2815" s="1"/>
      <c r="C2815" s="69"/>
      <c r="D2815" s="70"/>
      <c r="E2815" s="71"/>
      <c r="F2815" s="70"/>
      <c r="G2815" s="70"/>
      <c r="H2815" s="250" t="s">
        <v>214</v>
      </c>
      <c r="I2815" s="248"/>
      <c r="J2815" s="251"/>
      <c r="K2815" s="251">
        <v>0</v>
      </c>
      <c r="L2815" s="251">
        <v>0</v>
      </c>
      <c r="M2815" s="255">
        <f>M2814-L2814</f>
        <v>36962245</v>
      </c>
    </row>
    <row r="2816" spans="1:13" ht="24">
      <c r="A2816" s="1"/>
      <c r="B2816" s="1"/>
      <c r="C2816" s="69" t="s">
        <v>5</v>
      </c>
      <c r="D2816" s="70" t="s">
        <v>38</v>
      </c>
      <c r="E2816" s="71" t="s">
        <v>39</v>
      </c>
      <c r="F2816" s="70"/>
      <c r="G2816" s="70" t="s">
        <v>735</v>
      </c>
      <c r="H2816" s="71" t="s">
        <v>736</v>
      </c>
      <c r="I2816" s="248" t="s">
        <v>215</v>
      </c>
      <c r="J2816" s="249"/>
      <c r="K2816" s="249"/>
      <c r="L2816" s="249"/>
      <c r="M2816" s="122">
        <v>0.2</v>
      </c>
    </row>
    <row r="2817" spans="1:13" ht="24">
      <c r="A2817" s="1"/>
      <c r="B2817" s="1"/>
      <c r="C2817" s="69" t="s">
        <v>5</v>
      </c>
      <c r="D2817" s="70" t="s">
        <v>38</v>
      </c>
      <c r="E2817" s="71" t="s">
        <v>39</v>
      </c>
      <c r="F2817" s="70"/>
      <c r="G2817" s="70" t="s">
        <v>735</v>
      </c>
      <c r="H2817" s="71" t="s">
        <v>736</v>
      </c>
      <c r="I2817" s="71" t="s">
        <v>216</v>
      </c>
      <c r="J2817" s="249">
        <v>0</v>
      </c>
      <c r="K2817" s="249">
        <v>0</v>
      </c>
      <c r="L2817" s="249">
        <v>0</v>
      </c>
      <c r="M2817" s="121">
        <v>7392449</v>
      </c>
    </row>
    <row r="2818" spans="1:13" ht="24">
      <c r="A2818" s="1"/>
      <c r="B2818" s="1"/>
      <c r="C2818" s="69" t="s">
        <v>5</v>
      </c>
      <c r="D2818" s="70" t="s">
        <v>38</v>
      </c>
      <c r="E2818" s="71" t="s">
        <v>39</v>
      </c>
      <c r="F2818" s="70"/>
      <c r="G2818" s="70" t="s">
        <v>735</v>
      </c>
      <c r="H2818" s="71" t="s">
        <v>736</v>
      </c>
      <c r="I2818" s="71" t="s">
        <v>217</v>
      </c>
      <c r="J2818" s="249">
        <v>0</v>
      </c>
      <c r="K2818" s="249">
        <v>0</v>
      </c>
      <c r="L2818" s="249">
        <v>0</v>
      </c>
      <c r="M2818" s="123">
        <f>+M2817/M2816</f>
        <v>36962245</v>
      </c>
    </row>
    <row r="2819" spans="1:13" ht="24">
      <c r="A2819" s="1"/>
      <c r="B2819" s="1"/>
      <c r="C2819" s="69"/>
      <c r="D2819" s="70"/>
      <c r="E2819" s="71"/>
      <c r="F2819" s="70"/>
      <c r="G2819" s="70"/>
      <c r="H2819" s="253" t="s">
        <v>218</v>
      </c>
      <c r="I2819" s="71"/>
      <c r="J2819" s="254"/>
      <c r="K2819" s="254">
        <v>0</v>
      </c>
      <c r="L2819" s="254">
        <v>0</v>
      </c>
      <c r="M2819" s="255">
        <f>M2818-L2818</f>
        <v>36962245</v>
      </c>
    </row>
    <row r="2820" spans="1:13" ht="24">
      <c r="A2820" s="1"/>
      <c r="B2820" s="1"/>
      <c r="C2820" s="69" t="s">
        <v>5</v>
      </c>
      <c r="D2820" s="70" t="s">
        <v>38</v>
      </c>
      <c r="E2820" s="71" t="s">
        <v>39</v>
      </c>
      <c r="F2820" s="70"/>
      <c r="G2820" s="70" t="s">
        <v>737</v>
      </c>
      <c r="H2820" s="71" t="s">
        <v>738</v>
      </c>
      <c r="I2820" s="248" t="s">
        <v>207</v>
      </c>
      <c r="J2820" s="249"/>
      <c r="K2820" s="249"/>
      <c r="L2820" s="249">
        <v>0</v>
      </c>
      <c r="M2820" s="122">
        <v>0.1</v>
      </c>
    </row>
    <row r="2821" spans="1:13" ht="24">
      <c r="A2821" s="1"/>
      <c r="B2821" s="1"/>
      <c r="C2821" s="69" t="s">
        <v>5</v>
      </c>
      <c r="D2821" s="70" t="s">
        <v>38</v>
      </c>
      <c r="E2821" s="71" t="s">
        <v>39</v>
      </c>
      <c r="F2821" s="70"/>
      <c r="G2821" s="70" t="s">
        <v>737</v>
      </c>
      <c r="H2821" s="71" t="s">
        <v>738</v>
      </c>
      <c r="I2821" s="71" t="s">
        <v>208</v>
      </c>
      <c r="J2821" s="249">
        <v>0</v>
      </c>
      <c r="K2821" s="249">
        <v>0</v>
      </c>
      <c r="L2821" s="249">
        <v>0</v>
      </c>
      <c r="M2821" s="121">
        <v>14427920</v>
      </c>
    </row>
    <row r="2822" spans="1:13" ht="24">
      <c r="A2822" s="1"/>
      <c r="B2822" s="1"/>
      <c r="C2822" s="69" t="s">
        <v>5</v>
      </c>
      <c r="D2822" s="70" t="s">
        <v>38</v>
      </c>
      <c r="E2822" s="71" t="s">
        <v>39</v>
      </c>
      <c r="F2822" s="70"/>
      <c r="G2822" s="70" t="s">
        <v>737</v>
      </c>
      <c r="H2822" s="71" t="s">
        <v>738</v>
      </c>
      <c r="I2822" s="71" t="s">
        <v>209</v>
      </c>
      <c r="J2822" s="249">
        <v>0</v>
      </c>
      <c r="K2822" s="249">
        <v>0</v>
      </c>
      <c r="L2822" s="249">
        <v>0</v>
      </c>
      <c r="M2822" s="123">
        <f>+M2821/M2820</f>
        <v>144279200</v>
      </c>
    </row>
    <row r="2823" spans="1:13" ht="24">
      <c r="A2823" s="1"/>
      <c r="B2823" s="1"/>
      <c r="C2823" s="69"/>
      <c r="D2823" s="70"/>
      <c r="E2823" s="71"/>
      <c r="F2823" s="70"/>
      <c r="G2823" s="70"/>
      <c r="H2823" s="250" t="s">
        <v>210</v>
      </c>
      <c r="I2823" s="248"/>
      <c r="J2823" s="251"/>
      <c r="K2823" s="251">
        <v>0</v>
      </c>
      <c r="L2823" s="251">
        <v>0</v>
      </c>
      <c r="M2823" s="255">
        <f>M2822-L2822</f>
        <v>144279200</v>
      </c>
    </row>
    <row r="2824" spans="1:13" ht="24">
      <c r="A2824" s="1"/>
      <c r="B2824" s="1"/>
      <c r="C2824" s="69" t="s">
        <v>5</v>
      </c>
      <c r="D2824" s="70" t="s">
        <v>38</v>
      </c>
      <c r="E2824" s="71" t="s">
        <v>39</v>
      </c>
      <c r="F2824" s="70"/>
      <c r="G2824" s="70" t="s">
        <v>737</v>
      </c>
      <c r="H2824" s="71" t="s">
        <v>738</v>
      </c>
      <c r="I2824" s="248" t="s">
        <v>211</v>
      </c>
      <c r="J2824" s="249"/>
      <c r="K2824" s="249"/>
      <c r="L2824" s="249">
        <v>0</v>
      </c>
      <c r="M2824" s="122">
        <v>0.1</v>
      </c>
    </row>
    <row r="2825" spans="1:13" ht="24">
      <c r="A2825" s="1"/>
      <c r="B2825" s="1"/>
      <c r="C2825" s="69" t="s">
        <v>5</v>
      </c>
      <c r="D2825" s="70" t="s">
        <v>38</v>
      </c>
      <c r="E2825" s="71" t="s">
        <v>39</v>
      </c>
      <c r="F2825" s="70"/>
      <c r="G2825" s="70" t="s">
        <v>737</v>
      </c>
      <c r="H2825" s="71" t="s">
        <v>738</v>
      </c>
      <c r="I2825" s="71" t="s">
        <v>212</v>
      </c>
      <c r="J2825" s="249">
        <v>0</v>
      </c>
      <c r="K2825" s="249">
        <v>0</v>
      </c>
      <c r="L2825" s="249">
        <v>0</v>
      </c>
      <c r="M2825" s="121">
        <v>14427920</v>
      </c>
    </row>
    <row r="2826" spans="1:13" ht="24">
      <c r="A2826" s="1"/>
      <c r="B2826" s="1"/>
      <c r="C2826" s="69" t="s">
        <v>5</v>
      </c>
      <c r="D2826" s="70" t="s">
        <v>38</v>
      </c>
      <c r="E2826" s="71" t="s">
        <v>39</v>
      </c>
      <c r="F2826" s="70"/>
      <c r="G2826" s="70" t="s">
        <v>737</v>
      </c>
      <c r="H2826" s="71" t="s">
        <v>738</v>
      </c>
      <c r="I2826" s="71" t="s">
        <v>213</v>
      </c>
      <c r="J2826" s="249">
        <v>0</v>
      </c>
      <c r="K2826" s="249">
        <v>0</v>
      </c>
      <c r="L2826" s="249">
        <v>0</v>
      </c>
      <c r="M2826" s="123">
        <f>+M2825/M2824</f>
        <v>144279200</v>
      </c>
    </row>
    <row r="2827" spans="1:13" ht="24">
      <c r="A2827" s="1"/>
      <c r="B2827" s="1"/>
      <c r="C2827" s="69"/>
      <c r="D2827" s="70"/>
      <c r="E2827" s="71"/>
      <c r="F2827" s="70"/>
      <c r="G2827" s="70"/>
      <c r="H2827" s="250" t="s">
        <v>214</v>
      </c>
      <c r="I2827" s="248"/>
      <c r="J2827" s="251"/>
      <c r="K2827" s="251">
        <v>0</v>
      </c>
      <c r="L2827" s="251">
        <v>0</v>
      </c>
      <c r="M2827" s="255">
        <f>M2826-L2826</f>
        <v>144279200</v>
      </c>
    </row>
    <row r="2828" spans="1:13" ht="24">
      <c r="A2828" s="1"/>
      <c r="B2828" s="1"/>
      <c r="C2828" s="69" t="s">
        <v>5</v>
      </c>
      <c r="D2828" s="70" t="s">
        <v>38</v>
      </c>
      <c r="E2828" s="71" t="s">
        <v>39</v>
      </c>
      <c r="F2828" s="70"/>
      <c r="G2828" s="70" t="s">
        <v>737</v>
      </c>
      <c r="H2828" s="71" t="s">
        <v>738</v>
      </c>
      <c r="I2828" s="248" t="s">
        <v>215</v>
      </c>
      <c r="J2828" s="249"/>
      <c r="K2828" s="249"/>
      <c r="L2828" s="249"/>
      <c r="M2828" s="122">
        <v>0.1</v>
      </c>
    </row>
    <row r="2829" spans="1:13" ht="24">
      <c r="A2829" s="1"/>
      <c r="B2829" s="1"/>
      <c r="C2829" s="69" t="s">
        <v>5</v>
      </c>
      <c r="D2829" s="70" t="s">
        <v>38</v>
      </c>
      <c r="E2829" s="71" t="s">
        <v>39</v>
      </c>
      <c r="F2829" s="70"/>
      <c r="G2829" s="70" t="s">
        <v>737</v>
      </c>
      <c r="H2829" s="71" t="s">
        <v>738</v>
      </c>
      <c r="I2829" s="71" t="s">
        <v>216</v>
      </c>
      <c r="J2829" s="249">
        <v>0</v>
      </c>
      <c r="K2829" s="249">
        <v>0</v>
      </c>
      <c r="L2829" s="249">
        <v>0</v>
      </c>
      <c r="M2829" s="121">
        <v>14427920</v>
      </c>
    </row>
    <row r="2830" spans="1:13" ht="24">
      <c r="A2830" s="1"/>
      <c r="B2830" s="1"/>
      <c r="C2830" s="69" t="s">
        <v>5</v>
      </c>
      <c r="D2830" s="70" t="s">
        <v>38</v>
      </c>
      <c r="E2830" s="71" t="s">
        <v>39</v>
      </c>
      <c r="F2830" s="70"/>
      <c r="G2830" s="70" t="s">
        <v>737</v>
      </c>
      <c r="H2830" s="71" t="s">
        <v>738</v>
      </c>
      <c r="I2830" s="71" t="s">
        <v>217</v>
      </c>
      <c r="J2830" s="249">
        <v>0</v>
      </c>
      <c r="K2830" s="249">
        <v>0</v>
      </c>
      <c r="L2830" s="249">
        <v>0</v>
      </c>
      <c r="M2830" s="123">
        <f>+M2829/M2828</f>
        <v>144279200</v>
      </c>
    </row>
    <row r="2831" spans="1:13" ht="24">
      <c r="A2831" s="1"/>
      <c r="B2831" s="1"/>
      <c r="C2831" s="69"/>
      <c r="D2831" s="70"/>
      <c r="E2831" s="71"/>
      <c r="F2831" s="70"/>
      <c r="G2831" s="70"/>
      <c r="H2831" s="253" t="s">
        <v>218</v>
      </c>
      <c r="I2831" s="71"/>
      <c r="J2831" s="254"/>
      <c r="K2831" s="254">
        <v>0</v>
      </c>
      <c r="L2831" s="254">
        <v>0</v>
      </c>
      <c r="M2831" s="255">
        <f>M2830-L2830</f>
        <v>144279200</v>
      </c>
    </row>
    <row r="2832" spans="1:13" ht="24">
      <c r="A2832" s="1"/>
      <c r="B2832" s="1"/>
      <c r="C2832" s="69" t="s">
        <v>5</v>
      </c>
      <c r="D2832" s="70" t="s">
        <v>38</v>
      </c>
      <c r="E2832" s="71" t="s">
        <v>39</v>
      </c>
      <c r="F2832" s="70"/>
      <c r="G2832" s="70" t="s">
        <v>739</v>
      </c>
      <c r="H2832" s="71" t="s">
        <v>793</v>
      </c>
      <c r="I2832" s="248" t="s">
        <v>207</v>
      </c>
      <c r="J2832" s="249"/>
      <c r="K2832" s="249"/>
      <c r="L2832" s="249">
        <v>1</v>
      </c>
      <c r="M2832" s="122">
        <v>0.15</v>
      </c>
    </row>
    <row r="2833" spans="1:13" ht="24">
      <c r="A2833" s="1"/>
      <c r="B2833" s="1"/>
      <c r="C2833" s="69" t="s">
        <v>5</v>
      </c>
      <c r="D2833" s="70" t="s">
        <v>38</v>
      </c>
      <c r="E2833" s="71" t="s">
        <v>39</v>
      </c>
      <c r="F2833" s="70"/>
      <c r="G2833" s="70" t="s">
        <v>739</v>
      </c>
      <c r="H2833" s="71" t="s">
        <v>793</v>
      </c>
      <c r="I2833" s="71" t="s">
        <v>208</v>
      </c>
      <c r="J2833" s="249">
        <v>0</v>
      </c>
      <c r="K2833" s="249">
        <v>0</v>
      </c>
      <c r="L2833" s="249">
        <v>30000000</v>
      </c>
      <c r="M2833" s="121">
        <v>28866424</v>
      </c>
    </row>
    <row r="2834" spans="1:13" ht="24">
      <c r="A2834" s="1"/>
      <c r="B2834" s="1"/>
      <c r="C2834" s="69" t="s">
        <v>5</v>
      </c>
      <c r="D2834" s="70" t="s">
        <v>38</v>
      </c>
      <c r="E2834" s="71" t="s">
        <v>39</v>
      </c>
      <c r="F2834" s="70"/>
      <c r="G2834" s="70" t="s">
        <v>739</v>
      </c>
      <c r="H2834" s="71" t="s">
        <v>793</v>
      </c>
      <c r="I2834" s="71" t="s">
        <v>209</v>
      </c>
      <c r="J2834" s="249">
        <v>0</v>
      </c>
      <c r="K2834" s="249">
        <v>0</v>
      </c>
      <c r="L2834" s="249">
        <v>30000000</v>
      </c>
      <c r="M2834" s="123">
        <f>+M2833/M2832</f>
        <v>192442826.66666669</v>
      </c>
    </row>
    <row r="2835" spans="1:13" ht="24">
      <c r="A2835" s="1"/>
      <c r="B2835" s="1"/>
      <c r="C2835" s="69"/>
      <c r="D2835" s="70"/>
      <c r="E2835" s="71"/>
      <c r="F2835" s="70"/>
      <c r="G2835" s="70"/>
      <c r="H2835" s="250" t="s">
        <v>210</v>
      </c>
      <c r="I2835" s="248"/>
      <c r="J2835" s="251"/>
      <c r="K2835" s="251">
        <v>0</v>
      </c>
      <c r="L2835" s="251">
        <v>30000000</v>
      </c>
      <c r="M2835" s="255">
        <f>M2834-L2834</f>
        <v>162442826.66666669</v>
      </c>
    </row>
    <row r="2836" spans="1:13" ht="24">
      <c r="A2836" s="1"/>
      <c r="B2836" s="1"/>
      <c r="C2836" s="69" t="s">
        <v>5</v>
      </c>
      <c r="D2836" s="70" t="s">
        <v>38</v>
      </c>
      <c r="E2836" s="71" t="s">
        <v>39</v>
      </c>
      <c r="F2836" s="70"/>
      <c r="G2836" s="70" t="s">
        <v>739</v>
      </c>
      <c r="H2836" s="71" t="s">
        <v>793</v>
      </c>
      <c r="I2836" s="248" t="s">
        <v>211</v>
      </c>
      <c r="J2836" s="249"/>
      <c r="K2836" s="249"/>
      <c r="L2836" s="249">
        <v>1</v>
      </c>
      <c r="M2836" s="122">
        <v>0.15</v>
      </c>
    </row>
    <row r="2837" spans="1:13" ht="24">
      <c r="A2837" s="1"/>
      <c r="B2837" s="1"/>
      <c r="C2837" s="69" t="s">
        <v>5</v>
      </c>
      <c r="D2837" s="70" t="s">
        <v>38</v>
      </c>
      <c r="E2837" s="71" t="s">
        <v>39</v>
      </c>
      <c r="F2837" s="70"/>
      <c r="G2837" s="70" t="s">
        <v>739</v>
      </c>
      <c r="H2837" s="71" t="s">
        <v>793</v>
      </c>
      <c r="I2837" s="71" t="s">
        <v>212</v>
      </c>
      <c r="J2837" s="249">
        <v>0</v>
      </c>
      <c r="K2837" s="249">
        <v>0</v>
      </c>
      <c r="L2837" s="249">
        <v>19244282</v>
      </c>
      <c r="M2837" s="121">
        <v>28866424</v>
      </c>
    </row>
    <row r="2838" spans="1:13" ht="24">
      <c r="A2838" s="1"/>
      <c r="B2838" s="1"/>
      <c r="C2838" s="69" t="s">
        <v>5</v>
      </c>
      <c r="D2838" s="70" t="s">
        <v>38</v>
      </c>
      <c r="E2838" s="71" t="s">
        <v>39</v>
      </c>
      <c r="F2838" s="70"/>
      <c r="G2838" s="70" t="s">
        <v>739</v>
      </c>
      <c r="H2838" s="71" t="s">
        <v>793</v>
      </c>
      <c r="I2838" s="71" t="s">
        <v>213</v>
      </c>
      <c r="J2838" s="249">
        <v>0</v>
      </c>
      <c r="K2838" s="249">
        <v>0</v>
      </c>
      <c r="L2838" s="249">
        <v>19244282</v>
      </c>
      <c r="M2838" s="123">
        <f>+M2837/M2836</f>
        <v>192442826.66666669</v>
      </c>
    </row>
    <row r="2839" spans="1:13" ht="24">
      <c r="A2839" s="1"/>
      <c r="B2839" s="1"/>
      <c r="C2839" s="69"/>
      <c r="D2839" s="70"/>
      <c r="E2839" s="71"/>
      <c r="F2839" s="70"/>
      <c r="G2839" s="70"/>
      <c r="H2839" s="250" t="s">
        <v>214</v>
      </c>
      <c r="I2839" s="248"/>
      <c r="J2839" s="251"/>
      <c r="K2839" s="251">
        <v>0</v>
      </c>
      <c r="L2839" s="251">
        <v>19244282</v>
      </c>
      <c r="M2839" s="255">
        <f>M2838-L2838</f>
        <v>173198544.66666669</v>
      </c>
    </row>
    <row r="2840" spans="1:13" ht="24">
      <c r="A2840" s="1"/>
      <c r="B2840" s="1"/>
      <c r="C2840" s="69" t="s">
        <v>5</v>
      </c>
      <c r="D2840" s="70" t="s">
        <v>38</v>
      </c>
      <c r="E2840" s="71" t="s">
        <v>39</v>
      </c>
      <c r="F2840" s="70"/>
      <c r="G2840" s="70" t="s">
        <v>739</v>
      </c>
      <c r="H2840" s="71" t="s">
        <v>793</v>
      </c>
      <c r="I2840" s="248" t="s">
        <v>215</v>
      </c>
      <c r="J2840" s="249"/>
      <c r="K2840" s="249"/>
      <c r="L2840" s="249">
        <v>1</v>
      </c>
      <c r="M2840" s="122">
        <v>0.15</v>
      </c>
    </row>
    <row r="2841" spans="1:13" ht="24">
      <c r="A2841" s="1"/>
      <c r="B2841" s="1"/>
      <c r="C2841" s="69" t="s">
        <v>5</v>
      </c>
      <c r="D2841" s="70" t="s">
        <v>38</v>
      </c>
      <c r="E2841" s="71" t="s">
        <v>39</v>
      </c>
      <c r="F2841" s="70"/>
      <c r="G2841" s="70" t="s">
        <v>739</v>
      </c>
      <c r="H2841" s="71" t="s">
        <v>793</v>
      </c>
      <c r="I2841" s="71" t="s">
        <v>216</v>
      </c>
      <c r="J2841" s="249">
        <v>0</v>
      </c>
      <c r="K2841" s="249">
        <v>0</v>
      </c>
      <c r="L2841" s="249">
        <v>19244282</v>
      </c>
      <c r="M2841" s="121">
        <v>28866424</v>
      </c>
    </row>
    <row r="2842" spans="1:13" ht="24">
      <c r="A2842" s="1"/>
      <c r="B2842" s="1"/>
      <c r="C2842" s="69" t="s">
        <v>5</v>
      </c>
      <c r="D2842" s="70" t="s">
        <v>38</v>
      </c>
      <c r="E2842" s="71" t="s">
        <v>39</v>
      </c>
      <c r="F2842" s="70"/>
      <c r="G2842" s="70" t="s">
        <v>739</v>
      </c>
      <c r="H2842" s="71" t="s">
        <v>793</v>
      </c>
      <c r="I2842" s="71" t="s">
        <v>217</v>
      </c>
      <c r="J2842" s="249">
        <v>0</v>
      </c>
      <c r="K2842" s="249">
        <v>0</v>
      </c>
      <c r="L2842" s="249">
        <v>19244282</v>
      </c>
      <c r="M2842" s="123">
        <f>+M2841/M2840</f>
        <v>192442826.66666669</v>
      </c>
    </row>
    <row r="2843" spans="1:13" ht="24">
      <c r="A2843" s="1"/>
      <c r="B2843" s="1"/>
      <c r="C2843" s="69"/>
      <c r="D2843" s="70"/>
      <c r="E2843" s="71"/>
      <c r="F2843" s="70"/>
      <c r="G2843" s="70"/>
      <c r="H2843" s="253" t="s">
        <v>218</v>
      </c>
      <c r="I2843" s="71"/>
      <c r="J2843" s="254"/>
      <c r="K2843" s="254">
        <v>0</v>
      </c>
      <c r="L2843" s="254">
        <v>19244282</v>
      </c>
      <c r="M2843" s="255">
        <f>M2842-L2842</f>
        <v>173198544.66666669</v>
      </c>
    </row>
    <row r="2844" spans="1:13" ht="24">
      <c r="A2844" s="1"/>
      <c r="B2844" s="1"/>
      <c r="C2844" s="69" t="s">
        <v>5</v>
      </c>
      <c r="D2844" s="70" t="s">
        <v>38</v>
      </c>
      <c r="E2844" s="71" t="s">
        <v>39</v>
      </c>
      <c r="F2844" s="70"/>
      <c r="G2844" s="70" t="s">
        <v>741</v>
      </c>
      <c r="H2844" s="71" t="s">
        <v>742</v>
      </c>
      <c r="I2844" s="248" t="s">
        <v>207</v>
      </c>
      <c r="J2844" s="249"/>
      <c r="K2844" s="249"/>
      <c r="L2844" s="249">
        <v>1</v>
      </c>
      <c r="M2844" s="122">
        <v>0.5</v>
      </c>
    </row>
    <row r="2845" spans="1:13" ht="24">
      <c r="A2845" s="1"/>
      <c r="B2845" s="1"/>
      <c r="C2845" s="69" t="s">
        <v>5</v>
      </c>
      <c r="D2845" s="70" t="s">
        <v>38</v>
      </c>
      <c r="E2845" s="71" t="s">
        <v>39</v>
      </c>
      <c r="F2845" s="70"/>
      <c r="G2845" s="70" t="s">
        <v>741</v>
      </c>
      <c r="H2845" s="71" t="s">
        <v>742</v>
      </c>
      <c r="I2845" s="71" t="s">
        <v>208</v>
      </c>
      <c r="J2845" s="249">
        <v>0</v>
      </c>
      <c r="K2845" s="249">
        <v>0</v>
      </c>
      <c r="L2845" s="249">
        <v>30000000</v>
      </c>
      <c r="M2845" s="121">
        <v>26699524</v>
      </c>
    </row>
    <row r="2846" spans="1:13" ht="24">
      <c r="A2846" s="1"/>
      <c r="B2846" s="1"/>
      <c r="C2846" s="69" t="s">
        <v>5</v>
      </c>
      <c r="D2846" s="70" t="s">
        <v>38</v>
      </c>
      <c r="E2846" s="71" t="s">
        <v>39</v>
      </c>
      <c r="F2846" s="70"/>
      <c r="G2846" s="70" t="s">
        <v>741</v>
      </c>
      <c r="H2846" s="71" t="s">
        <v>742</v>
      </c>
      <c r="I2846" s="71" t="s">
        <v>209</v>
      </c>
      <c r="J2846" s="249">
        <v>0</v>
      </c>
      <c r="K2846" s="249">
        <v>0</v>
      </c>
      <c r="L2846" s="249">
        <v>30000000</v>
      </c>
      <c r="M2846" s="123">
        <f>+M2845/M2844</f>
        <v>53399048</v>
      </c>
    </row>
    <row r="2847" spans="1:13" ht="24">
      <c r="A2847" s="1"/>
      <c r="B2847" s="1"/>
      <c r="C2847" s="69"/>
      <c r="D2847" s="70"/>
      <c r="E2847" s="71"/>
      <c r="F2847" s="70"/>
      <c r="G2847" s="70"/>
      <c r="H2847" s="250" t="s">
        <v>210</v>
      </c>
      <c r="I2847" s="248"/>
      <c r="J2847" s="251"/>
      <c r="K2847" s="251">
        <v>0</v>
      </c>
      <c r="L2847" s="251">
        <v>30000000</v>
      </c>
      <c r="M2847" s="255">
        <f>M2846-L2846</f>
        <v>23399048</v>
      </c>
    </row>
    <row r="2848" spans="1:13" ht="24">
      <c r="A2848" s="1"/>
      <c r="B2848" s="1"/>
      <c r="C2848" s="69" t="s">
        <v>5</v>
      </c>
      <c r="D2848" s="70" t="s">
        <v>38</v>
      </c>
      <c r="E2848" s="71" t="s">
        <v>39</v>
      </c>
      <c r="F2848" s="70"/>
      <c r="G2848" s="70" t="s">
        <v>741</v>
      </c>
      <c r="H2848" s="71" t="s">
        <v>742</v>
      </c>
      <c r="I2848" s="248" t="s">
        <v>211</v>
      </c>
      <c r="J2848" s="249"/>
      <c r="K2848" s="249"/>
      <c r="L2848" s="249">
        <v>1</v>
      </c>
      <c r="M2848" s="122">
        <v>0.5</v>
      </c>
    </row>
    <row r="2849" spans="1:13" ht="24">
      <c r="A2849" s="1"/>
      <c r="B2849" s="1"/>
      <c r="C2849" s="69" t="s">
        <v>5</v>
      </c>
      <c r="D2849" s="70" t="s">
        <v>38</v>
      </c>
      <c r="E2849" s="71" t="s">
        <v>39</v>
      </c>
      <c r="F2849" s="70"/>
      <c r="G2849" s="70" t="s">
        <v>741</v>
      </c>
      <c r="H2849" s="71" t="s">
        <v>742</v>
      </c>
      <c r="I2849" s="71" t="s">
        <v>212</v>
      </c>
      <c r="J2849" s="249">
        <v>0</v>
      </c>
      <c r="K2849" s="249">
        <v>0</v>
      </c>
      <c r="L2849" s="249">
        <v>17799682</v>
      </c>
      <c r="M2849" s="121">
        <v>71178731</v>
      </c>
    </row>
    <row r="2850" spans="1:13" ht="24">
      <c r="A2850" s="1"/>
      <c r="B2850" s="1"/>
      <c r="C2850" s="69" t="s">
        <v>5</v>
      </c>
      <c r="D2850" s="70" t="s">
        <v>38</v>
      </c>
      <c r="E2850" s="71" t="s">
        <v>39</v>
      </c>
      <c r="F2850" s="70"/>
      <c r="G2850" s="70" t="s">
        <v>741</v>
      </c>
      <c r="H2850" s="71" t="s">
        <v>742</v>
      </c>
      <c r="I2850" s="71" t="s">
        <v>213</v>
      </c>
      <c r="J2850" s="249">
        <v>0</v>
      </c>
      <c r="K2850" s="249">
        <v>0</v>
      </c>
      <c r="L2850" s="249">
        <v>17799682</v>
      </c>
      <c r="M2850" s="123">
        <f>+M2849/M2848</f>
        <v>142357462</v>
      </c>
    </row>
    <row r="2851" spans="1:13" ht="24">
      <c r="A2851" s="1"/>
      <c r="B2851" s="1"/>
      <c r="C2851" s="69"/>
      <c r="D2851" s="70"/>
      <c r="E2851" s="71"/>
      <c r="F2851" s="70"/>
      <c r="G2851" s="70"/>
      <c r="H2851" s="250" t="s">
        <v>214</v>
      </c>
      <c r="I2851" s="248"/>
      <c r="J2851" s="251"/>
      <c r="K2851" s="251">
        <v>0</v>
      </c>
      <c r="L2851" s="251">
        <v>17799682</v>
      </c>
      <c r="M2851" s="255">
        <f>M2850-L2850</f>
        <v>124557780</v>
      </c>
    </row>
    <row r="2852" spans="1:13" ht="24">
      <c r="A2852" s="1"/>
      <c r="B2852" s="1"/>
      <c r="C2852" s="69" t="s">
        <v>5</v>
      </c>
      <c r="D2852" s="70" t="s">
        <v>38</v>
      </c>
      <c r="E2852" s="71" t="s">
        <v>39</v>
      </c>
      <c r="F2852" s="70"/>
      <c r="G2852" s="70" t="s">
        <v>741</v>
      </c>
      <c r="H2852" s="71" t="s">
        <v>742</v>
      </c>
      <c r="I2852" s="248" t="s">
        <v>215</v>
      </c>
      <c r="J2852" s="249"/>
      <c r="K2852" s="249"/>
      <c r="L2852" s="249">
        <v>1</v>
      </c>
      <c r="M2852" s="122">
        <v>0.5</v>
      </c>
    </row>
    <row r="2853" spans="1:13" ht="24">
      <c r="A2853" s="1"/>
      <c r="B2853" s="1"/>
      <c r="C2853" s="69" t="s">
        <v>5</v>
      </c>
      <c r="D2853" s="70" t="s">
        <v>38</v>
      </c>
      <c r="E2853" s="71" t="s">
        <v>39</v>
      </c>
      <c r="F2853" s="70"/>
      <c r="G2853" s="70" t="s">
        <v>741</v>
      </c>
      <c r="H2853" s="71" t="s">
        <v>742</v>
      </c>
      <c r="I2853" s="71" t="s">
        <v>216</v>
      </c>
      <c r="J2853" s="249">
        <v>0</v>
      </c>
      <c r="K2853" s="249">
        <v>0</v>
      </c>
      <c r="L2853" s="249">
        <v>17799682</v>
      </c>
      <c r="M2853" s="121">
        <v>71178731</v>
      </c>
    </row>
    <row r="2854" spans="1:13" ht="24">
      <c r="A2854" s="1"/>
      <c r="B2854" s="1"/>
      <c r="C2854" s="69" t="s">
        <v>5</v>
      </c>
      <c r="D2854" s="70" t="s">
        <v>38</v>
      </c>
      <c r="E2854" s="71" t="s">
        <v>39</v>
      </c>
      <c r="F2854" s="70"/>
      <c r="G2854" s="70" t="s">
        <v>741</v>
      </c>
      <c r="H2854" s="71" t="s">
        <v>742</v>
      </c>
      <c r="I2854" s="71" t="s">
        <v>217</v>
      </c>
      <c r="J2854" s="249">
        <v>0</v>
      </c>
      <c r="K2854" s="249">
        <v>0</v>
      </c>
      <c r="L2854" s="249">
        <v>17799682</v>
      </c>
      <c r="M2854" s="123">
        <f>+M2853/M2852</f>
        <v>142357462</v>
      </c>
    </row>
    <row r="2855" spans="1:13" ht="24">
      <c r="A2855" s="1"/>
      <c r="B2855" s="1"/>
      <c r="C2855" s="69"/>
      <c r="D2855" s="70"/>
      <c r="E2855" s="71"/>
      <c r="F2855" s="70"/>
      <c r="G2855" s="70"/>
      <c r="H2855" s="253" t="s">
        <v>218</v>
      </c>
      <c r="I2855" s="71"/>
      <c r="J2855" s="254"/>
      <c r="K2855" s="254">
        <v>0</v>
      </c>
      <c r="L2855" s="254">
        <v>17799682</v>
      </c>
      <c r="M2855" s="255">
        <f>M2854-L2854</f>
        <v>124557780</v>
      </c>
    </row>
    <row r="2856" spans="1:13" ht="24">
      <c r="A2856" s="1"/>
      <c r="B2856" s="1"/>
      <c r="C2856" s="69" t="s">
        <v>5</v>
      </c>
      <c r="D2856" s="70" t="s">
        <v>38</v>
      </c>
      <c r="E2856" s="71" t="s">
        <v>39</v>
      </c>
      <c r="F2856" s="70"/>
      <c r="G2856" s="70" t="s">
        <v>743</v>
      </c>
      <c r="H2856" s="71" t="s">
        <v>744</v>
      </c>
      <c r="I2856" s="248" t="s">
        <v>207</v>
      </c>
      <c r="J2856" s="249"/>
      <c r="K2856" s="249"/>
      <c r="L2856" s="249">
        <v>1</v>
      </c>
      <c r="M2856" s="121"/>
    </row>
    <row r="2857" spans="1:13" ht="24">
      <c r="A2857" s="1"/>
      <c r="B2857" s="1"/>
      <c r="C2857" s="69" t="s">
        <v>5</v>
      </c>
      <c r="D2857" s="70" t="s">
        <v>38</v>
      </c>
      <c r="E2857" s="71" t="s">
        <v>39</v>
      </c>
      <c r="F2857" s="70"/>
      <c r="G2857" s="70" t="s">
        <v>743</v>
      </c>
      <c r="H2857" s="71" t="s">
        <v>744</v>
      </c>
      <c r="I2857" s="71" t="s">
        <v>208</v>
      </c>
      <c r="J2857" s="249">
        <v>0</v>
      </c>
      <c r="K2857" s="249">
        <v>0</v>
      </c>
      <c r="L2857" s="249">
        <v>8463567</v>
      </c>
      <c r="M2857" s="121">
        <v>0</v>
      </c>
    </row>
    <row r="2858" spans="1:13" ht="24">
      <c r="A2858" s="1"/>
      <c r="B2858" s="1"/>
      <c r="C2858" s="69" t="s">
        <v>5</v>
      </c>
      <c r="D2858" s="70" t="s">
        <v>38</v>
      </c>
      <c r="E2858" s="71" t="s">
        <v>39</v>
      </c>
      <c r="F2858" s="70"/>
      <c r="G2858" s="70" t="s">
        <v>743</v>
      </c>
      <c r="H2858" s="71" t="s">
        <v>744</v>
      </c>
      <c r="I2858" s="71" t="s">
        <v>209</v>
      </c>
      <c r="J2858" s="249">
        <v>0</v>
      </c>
      <c r="K2858" s="249">
        <v>0</v>
      </c>
      <c r="L2858" s="249">
        <v>8463567</v>
      </c>
      <c r="M2858" s="121">
        <v>0</v>
      </c>
    </row>
    <row r="2859" spans="1:13" ht="24">
      <c r="A2859" s="1"/>
      <c r="B2859" s="1"/>
      <c r="C2859" s="69"/>
      <c r="D2859" s="70"/>
      <c r="E2859" s="71"/>
      <c r="F2859" s="70"/>
      <c r="G2859" s="70"/>
      <c r="H2859" s="250" t="s">
        <v>210</v>
      </c>
      <c r="I2859" s="248"/>
      <c r="J2859" s="251"/>
      <c r="K2859" s="251">
        <v>0</v>
      </c>
      <c r="L2859" s="251">
        <v>8463567</v>
      </c>
      <c r="M2859" s="252">
        <v>-8463567</v>
      </c>
    </row>
    <row r="2860" spans="1:13" ht="24">
      <c r="A2860" s="1"/>
      <c r="B2860" s="1"/>
      <c r="C2860" s="69" t="s">
        <v>5</v>
      </c>
      <c r="D2860" s="70" t="s">
        <v>38</v>
      </c>
      <c r="E2860" s="71" t="s">
        <v>39</v>
      </c>
      <c r="F2860" s="70"/>
      <c r="G2860" s="70" t="s">
        <v>743</v>
      </c>
      <c r="H2860" s="71" t="s">
        <v>744</v>
      </c>
      <c r="I2860" s="248" t="s">
        <v>211</v>
      </c>
      <c r="J2860" s="249"/>
      <c r="K2860" s="249"/>
      <c r="L2860" s="249">
        <v>1</v>
      </c>
      <c r="M2860" s="121"/>
    </row>
    <row r="2861" spans="1:13" ht="24">
      <c r="A2861" s="1"/>
      <c r="B2861" s="1"/>
      <c r="C2861" s="69" t="s">
        <v>5</v>
      </c>
      <c r="D2861" s="70" t="s">
        <v>38</v>
      </c>
      <c r="E2861" s="71" t="s">
        <v>39</v>
      </c>
      <c r="F2861" s="70"/>
      <c r="G2861" s="70" t="s">
        <v>743</v>
      </c>
      <c r="H2861" s="71" t="s">
        <v>744</v>
      </c>
      <c r="I2861" s="71" t="s">
        <v>212</v>
      </c>
      <c r="J2861" s="249">
        <v>0</v>
      </c>
      <c r="K2861" s="249">
        <v>0</v>
      </c>
      <c r="L2861" s="249">
        <v>6324332</v>
      </c>
      <c r="M2861" s="121">
        <v>0</v>
      </c>
    </row>
    <row r="2862" spans="1:13" ht="24">
      <c r="A2862" s="1"/>
      <c r="B2862" s="1"/>
      <c r="C2862" s="69" t="s">
        <v>5</v>
      </c>
      <c r="D2862" s="70" t="s">
        <v>38</v>
      </c>
      <c r="E2862" s="71" t="s">
        <v>39</v>
      </c>
      <c r="F2862" s="70"/>
      <c r="G2862" s="70" t="s">
        <v>743</v>
      </c>
      <c r="H2862" s="71" t="s">
        <v>744</v>
      </c>
      <c r="I2862" s="71" t="s">
        <v>213</v>
      </c>
      <c r="J2862" s="249">
        <v>0</v>
      </c>
      <c r="K2862" s="249">
        <v>0</v>
      </c>
      <c r="L2862" s="249">
        <v>6324332</v>
      </c>
      <c r="M2862" s="121">
        <v>0</v>
      </c>
    </row>
    <row r="2863" spans="1:13" ht="24">
      <c r="A2863" s="1"/>
      <c r="B2863" s="1"/>
      <c r="C2863" s="69"/>
      <c r="D2863" s="70"/>
      <c r="E2863" s="71"/>
      <c r="F2863" s="70"/>
      <c r="G2863" s="70"/>
      <c r="H2863" s="250" t="s">
        <v>214</v>
      </c>
      <c r="I2863" s="248"/>
      <c r="J2863" s="251"/>
      <c r="K2863" s="251">
        <v>0</v>
      </c>
      <c r="L2863" s="251">
        <v>6324332</v>
      </c>
      <c r="M2863" s="252">
        <v>-6324332</v>
      </c>
    </row>
    <row r="2864" spans="1:13" ht="24">
      <c r="A2864" s="1"/>
      <c r="B2864" s="1"/>
      <c r="C2864" s="69" t="s">
        <v>5</v>
      </c>
      <c r="D2864" s="70" t="s">
        <v>38</v>
      </c>
      <c r="E2864" s="71" t="s">
        <v>39</v>
      </c>
      <c r="F2864" s="70"/>
      <c r="G2864" s="70" t="s">
        <v>743</v>
      </c>
      <c r="H2864" s="71" t="s">
        <v>744</v>
      </c>
      <c r="I2864" s="248" t="s">
        <v>215</v>
      </c>
      <c r="J2864" s="249"/>
      <c r="K2864" s="249"/>
      <c r="L2864" s="249">
        <v>1</v>
      </c>
      <c r="M2864" s="121"/>
    </row>
    <row r="2865" spans="1:13" ht="24">
      <c r="A2865" s="1"/>
      <c r="B2865" s="1"/>
      <c r="C2865" s="69" t="s">
        <v>5</v>
      </c>
      <c r="D2865" s="70" t="s">
        <v>38</v>
      </c>
      <c r="E2865" s="71" t="s">
        <v>39</v>
      </c>
      <c r="F2865" s="70"/>
      <c r="G2865" s="70" t="s">
        <v>743</v>
      </c>
      <c r="H2865" s="71" t="s">
        <v>744</v>
      </c>
      <c r="I2865" s="71" t="s">
        <v>216</v>
      </c>
      <c r="J2865" s="249">
        <v>0</v>
      </c>
      <c r="K2865" s="249">
        <v>0</v>
      </c>
      <c r="L2865" s="249">
        <v>6324332</v>
      </c>
      <c r="M2865" s="121">
        <v>0</v>
      </c>
    </row>
    <row r="2866" spans="1:13" ht="24">
      <c r="A2866" s="1"/>
      <c r="B2866" s="1"/>
      <c r="C2866" s="69" t="s">
        <v>5</v>
      </c>
      <c r="D2866" s="70" t="s">
        <v>38</v>
      </c>
      <c r="E2866" s="71" t="s">
        <v>39</v>
      </c>
      <c r="F2866" s="70"/>
      <c r="G2866" s="70" t="s">
        <v>743</v>
      </c>
      <c r="H2866" s="71" t="s">
        <v>744</v>
      </c>
      <c r="I2866" s="71" t="s">
        <v>217</v>
      </c>
      <c r="J2866" s="249">
        <v>0</v>
      </c>
      <c r="K2866" s="249">
        <v>0</v>
      </c>
      <c r="L2866" s="249">
        <v>6324332</v>
      </c>
      <c r="M2866" s="121">
        <v>0</v>
      </c>
    </row>
    <row r="2867" spans="1:13" ht="24">
      <c r="A2867" s="1"/>
      <c r="B2867" s="1"/>
      <c r="C2867" s="69"/>
      <c r="D2867" s="70"/>
      <c r="E2867" s="71"/>
      <c r="F2867" s="70"/>
      <c r="G2867" s="70"/>
      <c r="H2867" s="253" t="s">
        <v>218</v>
      </c>
      <c r="I2867" s="71"/>
      <c r="J2867" s="254"/>
      <c r="K2867" s="254">
        <v>0</v>
      </c>
      <c r="L2867" s="254">
        <v>6324332</v>
      </c>
      <c r="M2867" s="255"/>
    </row>
    <row r="2868" spans="1:13" ht="24">
      <c r="A2868" s="1"/>
      <c r="B2868" s="1"/>
      <c r="C2868" s="69" t="s">
        <v>5</v>
      </c>
      <c r="D2868" s="70" t="s">
        <v>38</v>
      </c>
      <c r="E2868" s="71" t="s">
        <v>39</v>
      </c>
      <c r="F2868" s="70"/>
      <c r="G2868" s="70" t="s">
        <v>745</v>
      </c>
      <c r="H2868" s="71" t="s">
        <v>746</v>
      </c>
      <c r="I2868" s="248" t="s">
        <v>207</v>
      </c>
      <c r="J2868" s="249"/>
      <c r="K2868" s="249"/>
      <c r="L2868" s="249">
        <v>0</v>
      </c>
      <c r="M2868" s="122">
        <v>0.5</v>
      </c>
    </row>
    <row r="2869" spans="1:13" ht="24">
      <c r="A2869" s="1"/>
      <c r="B2869" s="1"/>
      <c r="C2869" s="69" t="s">
        <v>5</v>
      </c>
      <c r="D2869" s="70" t="s">
        <v>38</v>
      </c>
      <c r="E2869" s="71" t="s">
        <v>39</v>
      </c>
      <c r="F2869" s="70"/>
      <c r="G2869" s="70" t="s">
        <v>745</v>
      </c>
      <c r="H2869" s="71" t="s">
        <v>746</v>
      </c>
      <c r="I2869" s="71" t="s">
        <v>208</v>
      </c>
      <c r="J2869" s="249">
        <v>0</v>
      </c>
      <c r="K2869" s="249">
        <v>0</v>
      </c>
      <c r="L2869" s="249">
        <v>0</v>
      </c>
      <c r="M2869" s="121">
        <v>15000000</v>
      </c>
    </row>
    <row r="2870" spans="1:13" ht="24">
      <c r="A2870" s="1"/>
      <c r="B2870" s="1"/>
      <c r="C2870" s="69" t="s">
        <v>5</v>
      </c>
      <c r="D2870" s="70" t="s">
        <v>38</v>
      </c>
      <c r="E2870" s="71" t="s">
        <v>39</v>
      </c>
      <c r="F2870" s="70"/>
      <c r="G2870" s="70" t="s">
        <v>745</v>
      </c>
      <c r="H2870" s="71" t="s">
        <v>746</v>
      </c>
      <c r="I2870" s="71" t="s">
        <v>209</v>
      </c>
      <c r="J2870" s="249">
        <v>0</v>
      </c>
      <c r="K2870" s="249">
        <v>0</v>
      </c>
      <c r="L2870" s="249">
        <v>0</v>
      </c>
      <c r="M2870" s="123">
        <f>+M2869/M2868</f>
        <v>30000000</v>
      </c>
    </row>
    <row r="2871" spans="1:13" ht="24">
      <c r="A2871" s="1"/>
      <c r="B2871" s="1"/>
      <c r="C2871" s="69"/>
      <c r="D2871" s="70"/>
      <c r="E2871" s="71"/>
      <c r="F2871" s="70"/>
      <c r="G2871" s="70"/>
      <c r="H2871" s="250" t="s">
        <v>210</v>
      </c>
      <c r="I2871" s="248"/>
      <c r="J2871" s="251"/>
      <c r="K2871" s="251">
        <v>0</v>
      </c>
      <c r="L2871" s="251">
        <v>0</v>
      </c>
      <c r="M2871" s="255">
        <f>M2870-L2870</f>
        <v>30000000</v>
      </c>
    </row>
    <row r="2872" spans="1:13" ht="24">
      <c r="A2872" s="1"/>
      <c r="B2872" s="1"/>
      <c r="C2872" s="69" t="s">
        <v>5</v>
      </c>
      <c r="D2872" s="70" t="s">
        <v>38</v>
      </c>
      <c r="E2872" s="71" t="s">
        <v>39</v>
      </c>
      <c r="F2872" s="70"/>
      <c r="G2872" s="70" t="s">
        <v>745</v>
      </c>
      <c r="H2872" s="71" t="s">
        <v>746</v>
      </c>
      <c r="I2872" s="248" t="s">
        <v>211</v>
      </c>
      <c r="J2872" s="249"/>
      <c r="K2872" s="249"/>
      <c r="L2872" s="249">
        <v>0</v>
      </c>
      <c r="M2872" s="121">
        <v>0</v>
      </c>
    </row>
    <row r="2873" spans="1:13" ht="24">
      <c r="A2873" s="1"/>
      <c r="B2873" s="1"/>
      <c r="C2873" s="69" t="s">
        <v>5</v>
      </c>
      <c r="D2873" s="70" t="s">
        <v>38</v>
      </c>
      <c r="E2873" s="71" t="s">
        <v>39</v>
      </c>
      <c r="F2873" s="70"/>
      <c r="G2873" s="70" t="s">
        <v>745</v>
      </c>
      <c r="H2873" s="71" t="s">
        <v>746</v>
      </c>
      <c r="I2873" s="71" t="s">
        <v>212</v>
      </c>
      <c r="J2873" s="249">
        <v>0</v>
      </c>
      <c r="K2873" s="249">
        <v>0</v>
      </c>
      <c r="L2873" s="249">
        <v>0</v>
      </c>
      <c r="M2873" s="121">
        <v>0</v>
      </c>
    </row>
    <row r="2874" spans="1:13" ht="24">
      <c r="A2874" s="1"/>
      <c r="B2874" s="1"/>
      <c r="C2874" s="69" t="s">
        <v>5</v>
      </c>
      <c r="D2874" s="70" t="s">
        <v>38</v>
      </c>
      <c r="E2874" s="71" t="s">
        <v>39</v>
      </c>
      <c r="F2874" s="70"/>
      <c r="G2874" s="70" t="s">
        <v>745</v>
      </c>
      <c r="H2874" s="71" t="s">
        <v>746</v>
      </c>
      <c r="I2874" s="71" t="s">
        <v>213</v>
      </c>
      <c r="J2874" s="249">
        <v>0</v>
      </c>
      <c r="K2874" s="249">
        <v>0</v>
      </c>
      <c r="L2874" s="249">
        <v>0</v>
      </c>
      <c r="M2874" s="121" t="e">
        <f>M2873/M2872</f>
        <v>#DIV/0!</v>
      </c>
    </row>
    <row r="2875" spans="1:13" ht="24">
      <c r="A2875" s="1"/>
      <c r="B2875" s="1"/>
      <c r="C2875" s="69"/>
      <c r="D2875" s="70"/>
      <c r="E2875" s="71"/>
      <c r="F2875" s="70"/>
      <c r="G2875" s="70"/>
      <c r="H2875" s="250" t="s">
        <v>214</v>
      </c>
      <c r="I2875" s="248"/>
      <c r="J2875" s="251"/>
      <c r="K2875" s="251">
        <v>0</v>
      </c>
      <c r="L2875" s="251">
        <v>0</v>
      </c>
      <c r="M2875" s="255" t="e">
        <f>M2874-L2874</f>
        <v>#DIV/0!</v>
      </c>
    </row>
    <row r="2876" spans="1:13" ht="24">
      <c r="A2876" s="1"/>
      <c r="B2876" s="1"/>
      <c r="C2876" s="69" t="s">
        <v>5</v>
      </c>
      <c r="D2876" s="70" t="s">
        <v>38</v>
      </c>
      <c r="E2876" s="71" t="s">
        <v>39</v>
      </c>
      <c r="F2876" s="70"/>
      <c r="G2876" s="70" t="s">
        <v>745</v>
      </c>
      <c r="H2876" s="71" t="s">
        <v>746</v>
      </c>
      <c r="I2876" s="248" t="s">
        <v>215</v>
      </c>
      <c r="J2876" s="249"/>
      <c r="K2876" s="249"/>
      <c r="L2876" s="249"/>
      <c r="M2876" s="121">
        <v>0</v>
      </c>
    </row>
    <row r="2877" spans="1:13" ht="24">
      <c r="A2877" s="1"/>
      <c r="B2877" s="1"/>
      <c r="C2877" s="69" t="s">
        <v>5</v>
      </c>
      <c r="D2877" s="70" t="s">
        <v>38</v>
      </c>
      <c r="E2877" s="71" t="s">
        <v>39</v>
      </c>
      <c r="F2877" s="70"/>
      <c r="G2877" s="70" t="s">
        <v>745</v>
      </c>
      <c r="H2877" s="71" t="s">
        <v>746</v>
      </c>
      <c r="I2877" s="71" t="s">
        <v>216</v>
      </c>
      <c r="J2877" s="249">
        <v>0</v>
      </c>
      <c r="K2877" s="249">
        <v>0</v>
      </c>
      <c r="L2877" s="249">
        <v>0</v>
      </c>
      <c r="M2877" s="121">
        <v>0</v>
      </c>
    </row>
    <row r="2878" spans="1:13" ht="24">
      <c r="A2878" s="1"/>
      <c r="B2878" s="1"/>
      <c r="C2878" s="69" t="s">
        <v>5</v>
      </c>
      <c r="D2878" s="70" t="s">
        <v>38</v>
      </c>
      <c r="E2878" s="71" t="s">
        <v>39</v>
      </c>
      <c r="F2878" s="70"/>
      <c r="G2878" s="70" t="s">
        <v>745</v>
      </c>
      <c r="H2878" s="71" t="s">
        <v>746</v>
      </c>
      <c r="I2878" s="71" t="s">
        <v>217</v>
      </c>
      <c r="J2878" s="249">
        <v>0</v>
      </c>
      <c r="K2878" s="249">
        <v>0</v>
      </c>
      <c r="L2878" s="249">
        <v>0</v>
      </c>
      <c r="M2878" s="121" t="e">
        <f>M2877/M2876</f>
        <v>#DIV/0!</v>
      </c>
    </row>
    <row r="2879" spans="1:13" ht="24">
      <c r="A2879" s="1"/>
      <c r="B2879" s="1"/>
      <c r="C2879" s="69"/>
      <c r="D2879" s="70"/>
      <c r="E2879" s="71"/>
      <c r="F2879" s="70"/>
      <c r="G2879" s="70"/>
      <c r="H2879" s="253" t="s">
        <v>218</v>
      </c>
      <c r="I2879" s="71"/>
      <c r="J2879" s="254"/>
      <c r="K2879" s="254">
        <v>0</v>
      </c>
      <c r="L2879" s="254">
        <v>0</v>
      </c>
      <c r="M2879" s="255" t="e">
        <f>M2878-L2878</f>
        <v>#DIV/0!</v>
      </c>
    </row>
    <row r="2880" spans="1:13">
      <c r="A2880" s="1"/>
      <c r="B2880" s="1"/>
      <c r="C2880" s="69" t="s">
        <v>5</v>
      </c>
      <c r="D2880" s="70" t="s">
        <v>38</v>
      </c>
      <c r="E2880" s="71" t="s">
        <v>39</v>
      </c>
      <c r="F2880" s="70"/>
      <c r="G2880" s="70" t="s">
        <v>747</v>
      </c>
      <c r="H2880" s="71" t="s">
        <v>748</v>
      </c>
      <c r="I2880" s="248" t="s">
        <v>207</v>
      </c>
      <c r="J2880" s="249"/>
      <c r="K2880" s="249"/>
      <c r="L2880" s="249">
        <v>0</v>
      </c>
      <c r="M2880" s="122">
        <v>0.5</v>
      </c>
    </row>
    <row r="2881" spans="1:13">
      <c r="A2881" s="1"/>
      <c r="B2881" s="1"/>
      <c r="C2881" s="69" t="s">
        <v>5</v>
      </c>
      <c r="D2881" s="70" t="s">
        <v>38</v>
      </c>
      <c r="E2881" s="71" t="s">
        <v>39</v>
      </c>
      <c r="F2881" s="70"/>
      <c r="G2881" s="70" t="s">
        <v>747</v>
      </c>
      <c r="H2881" s="71" t="s">
        <v>748</v>
      </c>
      <c r="I2881" s="71" t="s">
        <v>208</v>
      </c>
      <c r="J2881" s="249">
        <v>0</v>
      </c>
      <c r="K2881" s="249">
        <v>0</v>
      </c>
      <c r="L2881" s="249">
        <v>0</v>
      </c>
      <c r="M2881" s="121">
        <v>34000000</v>
      </c>
    </row>
    <row r="2882" spans="1:13">
      <c r="A2882" s="1"/>
      <c r="B2882" s="1"/>
      <c r="C2882" s="69" t="s">
        <v>5</v>
      </c>
      <c r="D2882" s="70" t="s">
        <v>38</v>
      </c>
      <c r="E2882" s="71" t="s">
        <v>39</v>
      </c>
      <c r="F2882" s="70"/>
      <c r="G2882" s="70" t="s">
        <v>747</v>
      </c>
      <c r="H2882" s="71" t="s">
        <v>748</v>
      </c>
      <c r="I2882" s="71" t="s">
        <v>209</v>
      </c>
      <c r="J2882" s="249">
        <v>0</v>
      </c>
      <c r="K2882" s="249">
        <v>0</v>
      </c>
      <c r="L2882" s="249">
        <v>0</v>
      </c>
      <c r="M2882" s="123">
        <f>+M2881/M2880</f>
        <v>68000000</v>
      </c>
    </row>
    <row r="2883" spans="1:13" ht="24">
      <c r="A2883" s="1"/>
      <c r="B2883" s="1"/>
      <c r="C2883" s="69"/>
      <c r="D2883" s="70"/>
      <c r="E2883" s="71"/>
      <c r="F2883" s="70"/>
      <c r="G2883" s="70"/>
      <c r="H2883" s="250" t="s">
        <v>210</v>
      </c>
      <c r="I2883" s="248"/>
      <c r="J2883" s="251"/>
      <c r="K2883" s="251">
        <v>0</v>
      </c>
      <c r="L2883" s="251">
        <v>0</v>
      </c>
      <c r="M2883" s="255">
        <f>M2882-L2882</f>
        <v>68000000</v>
      </c>
    </row>
    <row r="2884" spans="1:13">
      <c r="A2884" s="1"/>
      <c r="B2884" s="1"/>
      <c r="C2884" s="69" t="s">
        <v>5</v>
      </c>
      <c r="D2884" s="70" t="s">
        <v>38</v>
      </c>
      <c r="E2884" s="71" t="s">
        <v>39</v>
      </c>
      <c r="F2884" s="70"/>
      <c r="G2884" s="70" t="s">
        <v>747</v>
      </c>
      <c r="H2884" s="71" t="s">
        <v>748</v>
      </c>
      <c r="I2884" s="248" t="s">
        <v>211</v>
      </c>
      <c r="J2884" s="249"/>
      <c r="K2884" s="249"/>
      <c r="L2884" s="249">
        <v>0</v>
      </c>
      <c r="M2884" s="121">
        <v>0</v>
      </c>
    </row>
    <row r="2885" spans="1:13">
      <c r="A2885" s="1"/>
      <c r="B2885" s="1"/>
      <c r="C2885" s="69" t="s">
        <v>5</v>
      </c>
      <c r="D2885" s="70" t="s">
        <v>38</v>
      </c>
      <c r="E2885" s="71" t="s">
        <v>39</v>
      </c>
      <c r="F2885" s="70"/>
      <c r="G2885" s="70" t="s">
        <v>747</v>
      </c>
      <c r="H2885" s="71" t="s">
        <v>748</v>
      </c>
      <c r="I2885" s="71" t="s">
        <v>212</v>
      </c>
      <c r="J2885" s="249">
        <v>0</v>
      </c>
      <c r="K2885" s="249">
        <v>0</v>
      </c>
      <c r="L2885" s="249">
        <v>0</v>
      </c>
      <c r="M2885" s="121">
        <v>0</v>
      </c>
    </row>
    <row r="2886" spans="1:13">
      <c r="A2886" s="1"/>
      <c r="B2886" s="1"/>
      <c r="C2886" s="69" t="s">
        <v>5</v>
      </c>
      <c r="D2886" s="70" t="s">
        <v>38</v>
      </c>
      <c r="E2886" s="71" t="s">
        <v>39</v>
      </c>
      <c r="F2886" s="70"/>
      <c r="G2886" s="70" t="s">
        <v>747</v>
      </c>
      <c r="H2886" s="71" t="s">
        <v>748</v>
      </c>
      <c r="I2886" s="71" t="s">
        <v>213</v>
      </c>
      <c r="J2886" s="249">
        <v>0</v>
      </c>
      <c r="K2886" s="249">
        <v>0</v>
      </c>
      <c r="L2886" s="249">
        <v>0</v>
      </c>
      <c r="M2886" s="121" t="e">
        <f>M2885/M2884</f>
        <v>#DIV/0!</v>
      </c>
    </row>
    <row r="2887" spans="1:13" ht="24">
      <c r="A2887" s="1"/>
      <c r="B2887" s="1"/>
      <c r="C2887" s="69"/>
      <c r="D2887" s="70"/>
      <c r="E2887" s="71"/>
      <c r="F2887" s="70"/>
      <c r="G2887" s="70"/>
      <c r="H2887" s="250" t="s">
        <v>214</v>
      </c>
      <c r="I2887" s="248"/>
      <c r="J2887" s="251"/>
      <c r="K2887" s="251">
        <v>0</v>
      </c>
      <c r="L2887" s="251">
        <v>0</v>
      </c>
      <c r="M2887" s="255" t="e">
        <f>M2886-L2886</f>
        <v>#DIV/0!</v>
      </c>
    </row>
    <row r="2888" spans="1:13">
      <c r="A2888" s="1"/>
      <c r="B2888" s="1"/>
      <c r="C2888" s="69" t="s">
        <v>5</v>
      </c>
      <c r="D2888" s="70" t="s">
        <v>38</v>
      </c>
      <c r="E2888" s="71" t="s">
        <v>39</v>
      </c>
      <c r="F2888" s="70"/>
      <c r="G2888" s="70" t="s">
        <v>747</v>
      </c>
      <c r="H2888" s="71" t="s">
        <v>748</v>
      </c>
      <c r="I2888" s="248" t="s">
        <v>215</v>
      </c>
      <c r="J2888" s="249"/>
      <c r="K2888" s="249"/>
      <c r="L2888" s="249"/>
      <c r="M2888" s="121">
        <v>0</v>
      </c>
    </row>
    <row r="2889" spans="1:13">
      <c r="A2889" s="1"/>
      <c r="B2889" s="1"/>
      <c r="C2889" s="69" t="s">
        <v>5</v>
      </c>
      <c r="D2889" s="70" t="s">
        <v>38</v>
      </c>
      <c r="E2889" s="71" t="s">
        <v>39</v>
      </c>
      <c r="F2889" s="70"/>
      <c r="G2889" s="70" t="s">
        <v>747</v>
      </c>
      <c r="H2889" s="71" t="s">
        <v>748</v>
      </c>
      <c r="I2889" s="71" t="s">
        <v>216</v>
      </c>
      <c r="J2889" s="249">
        <v>0</v>
      </c>
      <c r="K2889" s="249">
        <v>0</v>
      </c>
      <c r="L2889" s="249">
        <v>0</v>
      </c>
      <c r="M2889" s="121">
        <v>0</v>
      </c>
    </row>
    <row r="2890" spans="1:13">
      <c r="A2890" s="1"/>
      <c r="B2890" s="1"/>
      <c r="C2890" s="69" t="s">
        <v>5</v>
      </c>
      <c r="D2890" s="70" t="s">
        <v>38</v>
      </c>
      <c r="E2890" s="71" t="s">
        <v>39</v>
      </c>
      <c r="F2890" s="70"/>
      <c r="G2890" s="70" t="s">
        <v>747</v>
      </c>
      <c r="H2890" s="71" t="s">
        <v>748</v>
      </c>
      <c r="I2890" s="71" t="s">
        <v>217</v>
      </c>
      <c r="J2890" s="249">
        <v>0</v>
      </c>
      <c r="K2890" s="249">
        <v>0</v>
      </c>
      <c r="L2890" s="249">
        <v>0</v>
      </c>
      <c r="M2890" s="121" t="e">
        <f>M2889/M2888</f>
        <v>#DIV/0!</v>
      </c>
    </row>
    <row r="2891" spans="1:13" ht="24">
      <c r="A2891" s="1"/>
      <c r="B2891" s="1"/>
      <c r="C2891" s="69"/>
      <c r="D2891" s="70"/>
      <c r="E2891" s="71"/>
      <c r="F2891" s="70"/>
      <c r="G2891" s="70"/>
      <c r="H2891" s="253" t="s">
        <v>218</v>
      </c>
      <c r="I2891" s="71"/>
      <c r="J2891" s="254"/>
      <c r="K2891" s="254">
        <v>0</v>
      </c>
      <c r="L2891" s="254">
        <v>0</v>
      </c>
      <c r="M2891" s="255" t="e">
        <f>M2890-L2890</f>
        <v>#DIV/0!</v>
      </c>
    </row>
    <row r="2892" spans="1:13" ht="24">
      <c r="A2892" s="1"/>
      <c r="B2892" s="1"/>
      <c r="C2892" s="69" t="s">
        <v>5</v>
      </c>
      <c r="D2892" s="70" t="s">
        <v>38</v>
      </c>
      <c r="E2892" s="71" t="s">
        <v>39</v>
      </c>
      <c r="F2892" s="70"/>
      <c r="G2892" s="70" t="s">
        <v>749</v>
      </c>
      <c r="H2892" s="71" t="s">
        <v>750</v>
      </c>
      <c r="I2892" s="248" t="s">
        <v>207</v>
      </c>
      <c r="J2892" s="249"/>
      <c r="K2892" s="249"/>
      <c r="L2892" s="249">
        <v>1</v>
      </c>
      <c r="M2892" s="121">
        <v>0</v>
      </c>
    </row>
    <row r="2893" spans="1:13" ht="24">
      <c r="A2893" s="1"/>
      <c r="B2893" s="1"/>
      <c r="C2893" s="69" t="s">
        <v>5</v>
      </c>
      <c r="D2893" s="70" t="s">
        <v>38</v>
      </c>
      <c r="E2893" s="71" t="s">
        <v>39</v>
      </c>
      <c r="F2893" s="70"/>
      <c r="G2893" s="70" t="s">
        <v>749</v>
      </c>
      <c r="H2893" s="71" t="s">
        <v>750</v>
      </c>
      <c r="I2893" s="71" t="s">
        <v>208</v>
      </c>
      <c r="J2893" s="249">
        <v>0</v>
      </c>
      <c r="K2893" s="249">
        <v>0</v>
      </c>
      <c r="L2893" s="249">
        <v>30000000</v>
      </c>
      <c r="M2893" s="121">
        <v>18024000</v>
      </c>
    </row>
    <row r="2894" spans="1:13" ht="24">
      <c r="A2894" s="1"/>
      <c r="B2894" s="1"/>
      <c r="C2894" s="69" t="s">
        <v>5</v>
      </c>
      <c r="D2894" s="70" t="s">
        <v>38</v>
      </c>
      <c r="E2894" s="71" t="s">
        <v>39</v>
      </c>
      <c r="F2894" s="70"/>
      <c r="G2894" s="70" t="s">
        <v>749</v>
      </c>
      <c r="H2894" s="71" t="s">
        <v>750</v>
      </c>
      <c r="I2894" s="71" t="s">
        <v>209</v>
      </c>
      <c r="J2894" s="249">
        <v>0</v>
      </c>
      <c r="K2894" s="249">
        <v>0</v>
      </c>
      <c r="L2894" s="249">
        <v>30000000</v>
      </c>
      <c r="M2894" s="121" t="e">
        <f>M2893/M2892</f>
        <v>#DIV/0!</v>
      </c>
    </row>
    <row r="2895" spans="1:13" ht="24">
      <c r="A2895" s="1"/>
      <c r="B2895" s="1"/>
      <c r="C2895" s="69"/>
      <c r="D2895" s="70"/>
      <c r="E2895" s="71"/>
      <c r="F2895" s="70"/>
      <c r="G2895" s="70"/>
      <c r="H2895" s="250" t="s">
        <v>210</v>
      </c>
      <c r="I2895" s="248"/>
      <c r="J2895" s="251"/>
      <c r="K2895" s="251">
        <v>0</v>
      </c>
      <c r="L2895" s="251">
        <v>30000000</v>
      </c>
      <c r="M2895" s="255" t="e">
        <f>M2894-L2894</f>
        <v>#DIV/0!</v>
      </c>
    </row>
    <row r="2896" spans="1:13" ht="24">
      <c r="A2896" s="1"/>
      <c r="B2896" s="1"/>
      <c r="C2896" s="69" t="s">
        <v>5</v>
      </c>
      <c r="D2896" s="70" t="s">
        <v>38</v>
      </c>
      <c r="E2896" s="71" t="s">
        <v>39</v>
      </c>
      <c r="F2896" s="70"/>
      <c r="G2896" s="70" t="s">
        <v>749</v>
      </c>
      <c r="H2896" s="71" t="s">
        <v>750</v>
      </c>
      <c r="I2896" s="248" t="s">
        <v>211</v>
      </c>
      <c r="J2896" s="249"/>
      <c r="K2896" s="249"/>
      <c r="L2896" s="249">
        <v>1</v>
      </c>
      <c r="M2896" s="121">
        <v>1</v>
      </c>
    </row>
    <row r="2897" spans="1:13" ht="24">
      <c r="A2897" s="1"/>
      <c r="B2897" s="1"/>
      <c r="C2897" s="69" t="s">
        <v>5</v>
      </c>
      <c r="D2897" s="70" t="s">
        <v>38</v>
      </c>
      <c r="E2897" s="71" t="s">
        <v>39</v>
      </c>
      <c r="F2897" s="70"/>
      <c r="G2897" s="70" t="s">
        <v>749</v>
      </c>
      <c r="H2897" s="71" t="s">
        <v>750</v>
      </c>
      <c r="I2897" s="71" t="s">
        <v>212</v>
      </c>
      <c r="J2897" s="249">
        <v>0</v>
      </c>
      <c r="K2897" s="249">
        <v>0</v>
      </c>
      <c r="L2897" s="249">
        <v>30000000</v>
      </c>
      <c r="M2897" s="121">
        <v>18000000</v>
      </c>
    </row>
    <row r="2898" spans="1:13" ht="24">
      <c r="A2898" s="1"/>
      <c r="B2898" s="1"/>
      <c r="C2898" s="69" t="s">
        <v>5</v>
      </c>
      <c r="D2898" s="70" t="s">
        <v>38</v>
      </c>
      <c r="E2898" s="71" t="s">
        <v>39</v>
      </c>
      <c r="F2898" s="70"/>
      <c r="G2898" s="70" t="s">
        <v>749</v>
      </c>
      <c r="H2898" s="71" t="s">
        <v>750</v>
      </c>
      <c r="I2898" s="71" t="s">
        <v>213</v>
      </c>
      <c r="J2898" s="249">
        <v>0</v>
      </c>
      <c r="K2898" s="249">
        <v>0</v>
      </c>
      <c r="L2898" s="249">
        <v>30000000</v>
      </c>
      <c r="M2898" s="121">
        <f>+M2897/M2896</f>
        <v>18000000</v>
      </c>
    </row>
    <row r="2899" spans="1:13" ht="24">
      <c r="A2899" s="1"/>
      <c r="B2899" s="1"/>
      <c r="C2899" s="69"/>
      <c r="D2899" s="70"/>
      <c r="E2899" s="71"/>
      <c r="F2899" s="70"/>
      <c r="G2899" s="70"/>
      <c r="H2899" s="250" t="s">
        <v>214</v>
      </c>
      <c r="I2899" s="248"/>
      <c r="J2899" s="251"/>
      <c r="K2899" s="251">
        <v>0</v>
      </c>
      <c r="L2899" s="251">
        <v>30000000</v>
      </c>
      <c r="M2899" s="255">
        <f>M2898-L2898</f>
        <v>-12000000</v>
      </c>
    </row>
    <row r="2900" spans="1:13" ht="24">
      <c r="A2900" s="1"/>
      <c r="B2900" s="1"/>
      <c r="C2900" s="69" t="s">
        <v>5</v>
      </c>
      <c r="D2900" s="70" t="s">
        <v>38</v>
      </c>
      <c r="E2900" s="71" t="s">
        <v>39</v>
      </c>
      <c r="F2900" s="70"/>
      <c r="G2900" s="70" t="s">
        <v>749</v>
      </c>
      <c r="H2900" s="71" t="s">
        <v>750</v>
      </c>
      <c r="I2900" s="248" t="s">
        <v>215</v>
      </c>
      <c r="J2900" s="249"/>
      <c r="K2900" s="249"/>
      <c r="L2900" s="249">
        <v>1</v>
      </c>
      <c r="M2900" s="121">
        <v>1</v>
      </c>
    </row>
    <row r="2901" spans="1:13" ht="24">
      <c r="A2901" s="1"/>
      <c r="B2901" s="1"/>
      <c r="C2901" s="69" t="s">
        <v>5</v>
      </c>
      <c r="D2901" s="70" t="s">
        <v>38</v>
      </c>
      <c r="E2901" s="71" t="s">
        <v>39</v>
      </c>
      <c r="F2901" s="70"/>
      <c r="G2901" s="70" t="s">
        <v>749</v>
      </c>
      <c r="H2901" s="71" t="s">
        <v>750</v>
      </c>
      <c r="I2901" s="71" t="s">
        <v>216</v>
      </c>
      <c r="J2901" s="249">
        <v>0</v>
      </c>
      <c r="K2901" s="249">
        <v>0</v>
      </c>
      <c r="L2901" s="249">
        <v>11880000</v>
      </c>
      <c r="M2901" s="121">
        <v>18000000</v>
      </c>
    </row>
    <row r="2902" spans="1:13" ht="24">
      <c r="A2902" s="1"/>
      <c r="B2902" s="1"/>
      <c r="C2902" s="69" t="s">
        <v>5</v>
      </c>
      <c r="D2902" s="70" t="s">
        <v>38</v>
      </c>
      <c r="E2902" s="71" t="s">
        <v>39</v>
      </c>
      <c r="F2902" s="70"/>
      <c r="G2902" s="70" t="s">
        <v>749</v>
      </c>
      <c r="H2902" s="71" t="s">
        <v>750</v>
      </c>
      <c r="I2902" s="71" t="s">
        <v>217</v>
      </c>
      <c r="J2902" s="249">
        <v>0</v>
      </c>
      <c r="K2902" s="249">
        <v>0</v>
      </c>
      <c r="L2902" s="249">
        <v>11880000</v>
      </c>
      <c r="M2902" s="121">
        <f>+M2901/M2900</f>
        <v>18000000</v>
      </c>
    </row>
    <row r="2903" spans="1:13" ht="24">
      <c r="A2903" s="1"/>
      <c r="B2903" s="1"/>
      <c r="C2903" s="69"/>
      <c r="D2903" s="70"/>
      <c r="E2903" s="71"/>
      <c r="F2903" s="70"/>
      <c r="G2903" s="70"/>
      <c r="H2903" s="253" t="s">
        <v>218</v>
      </c>
      <c r="I2903" s="71"/>
      <c r="J2903" s="254"/>
      <c r="K2903" s="254">
        <v>0</v>
      </c>
      <c r="L2903" s="254">
        <v>11880000</v>
      </c>
      <c r="M2903" s="255">
        <f>M2902-L2902</f>
        <v>6120000</v>
      </c>
    </row>
    <row r="2904" spans="1:13">
      <c r="A2904" s="1"/>
      <c r="B2904" s="1"/>
      <c r="C2904" s="69" t="s">
        <v>5</v>
      </c>
      <c r="D2904" s="70" t="s">
        <v>38</v>
      </c>
      <c r="E2904" s="71" t="s">
        <v>39</v>
      </c>
      <c r="F2904" s="70"/>
      <c r="G2904" s="70" t="s">
        <v>751</v>
      </c>
      <c r="H2904" s="71" t="s">
        <v>752</v>
      </c>
      <c r="I2904" s="248" t="s">
        <v>207</v>
      </c>
      <c r="J2904" s="249"/>
      <c r="K2904" s="249"/>
      <c r="L2904" s="249">
        <v>3</v>
      </c>
      <c r="M2904" s="121">
        <v>0</v>
      </c>
    </row>
    <row r="2905" spans="1:13">
      <c r="A2905" s="1"/>
      <c r="B2905" s="1"/>
      <c r="C2905" s="69" t="s">
        <v>5</v>
      </c>
      <c r="D2905" s="70" t="s">
        <v>38</v>
      </c>
      <c r="E2905" s="71" t="s">
        <v>39</v>
      </c>
      <c r="F2905" s="70"/>
      <c r="G2905" s="70" t="s">
        <v>751</v>
      </c>
      <c r="H2905" s="71" t="s">
        <v>752</v>
      </c>
      <c r="I2905" s="71" t="s">
        <v>208</v>
      </c>
      <c r="J2905" s="249">
        <v>0</v>
      </c>
      <c r="K2905" s="249">
        <v>0</v>
      </c>
      <c r="L2905" s="249">
        <v>130000000</v>
      </c>
      <c r="M2905" s="121">
        <v>31016000</v>
      </c>
    </row>
    <row r="2906" spans="1:13">
      <c r="A2906" s="1"/>
      <c r="B2906" s="1"/>
      <c r="C2906" s="69" t="s">
        <v>5</v>
      </c>
      <c r="D2906" s="70" t="s">
        <v>38</v>
      </c>
      <c r="E2906" s="71" t="s">
        <v>39</v>
      </c>
      <c r="F2906" s="70"/>
      <c r="G2906" s="70" t="s">
        <v>751</v>
      </c>
      <c r="H2906" s="71" t="s">
        <v>752</v>
      </c>
      <c r="I2906" s="71" t="s">
        <v>209</v>
      </c>
      <c r="J2906" s="249">
        <v>0</v>
      </c>
      <c r="K2906" s="249">
        <v>0</v>
      </c>
      <c r="L2906" s="249">
        <v>43333333</v>
      </c>
      <c r="M2906" s="121" t="e">
        <f>M2905/M2904</f>
        <v>#DIV/0!</v>
      </c>
    </row>
    <row r="2907" spans="1:13" ht="24">
      <c r="A2907" s="1"/>
      <c r="B2907" s="1"/>
      <c r="C2907" s="69"/>
      <c r="D2907" s="70"/>
      <c r="E2907" s="71"/>
      <c r="F2907" s="70"/>
      <c r="G2907" s="70"/>
      <c r="H2907" s="250" t="s">
        <v>210</v>
      </c>
      <c r="I2907" s="248"/>
      <c r="J2907" s="251"/>
      <c r="K2907" s="251">
        <v>0</v>
      </c>
      <c r="L2907" s="251">
        <v>43333333</v>
      </c>
      <c r="M2907" s="255" t="e">
        <f>M2906-L2906</f>
        <v>#DIV/0!</v>
      </c>
    </row>
    <row r="2908" spans="1:13">
      <c r="A2908" s="1"/>
      <c r="B2908" s="1"/>
      <c r="C2908" s="69" t="s">
        <v>5</v>
      </c>
      <c r="D2908" s="70" t="s">
        <v>38</v>
      </c>
      <c r="E2908" s="71" t="s">
        <v>39</v>
      </c>
      <c r="F2908" s="70"/>
      <c r="G2908" s="70" t="s">
        <v>751</v>
      </c>
      <c r="H2908" s="71" t="s">
        <v>752</v>
      </c>
      <c r="I2908" s="248" t="s">
        <v>211</v>
      </c>
      <c r="J2908" s="249"/>
      <c r="K2908" s="249"/>
      <c r="L2908" s="249">
        <v>3</v>
      </c>
      <c r="M2908" s="121">
        <v>0</v>
      </c>
    </row>
    <row r="2909" spans="1:13">
      <c r="A2909" s="1"/>
      <c r="B2909" s="1"/>
      <c r="C2909" s="69" t="s">
        <v>5</v>
      </c>
      <c r="D2909" s="70" t="s">
        <v>38</v>
      </c>
      <c r="E2909" s="71" t="s">
        <v>39</v>
      </c>
      <c r="F2909" s="70"/>
      <c r="G2909" s="70" t="s">
        <v>751</v>
      </c>
      <c r="H2909" s="71" t="s">
        <v>752</v>
      </c>
      <c r="I2909" s="71" t="s">
        <v>212</v>
      </c>
      <c r="J2909" s="249">
        <v>0</v>
      </c>
      <c r="K2909" s="249">
        <v>0</v>
      </c>
      <c r="L2909" s="249">
        <v>130000000</v>
      </c>
      <c r="M2909" s="121">
        <v>31016000</v>
      </c>
    </row>
    <row r="2910" spans="1:13">
      <c r="A2910" s="1"/>
      <c r="B2910" s="1"/>
      <c r="C2910" s="69" t="s">
        <v>5</v>
      </c>
      <c r="D2910" s="70" t="s">
        <v>38</v>
      </c>
      <c r="E2910" s="71" t="s">
        <v>39</v>
      </c>
      <c r="F2910" s="70"/>
      <c r="G2910" s="70" t="s">
        <v>751</v>
      </c>
      <c r="H2910" s="71" t="s">
        <v>752</v>
      </c>
      <c r="I2910" s="71" t="s">
        <v>213</v>
      </c>
      <c r="J2910" s="249">
        <v>0</v>
      </c>
      <c r="K2910" s="249">
        <v>0</v>
      </c>
      <c r="L2910" s="249">
        <v>43333333</v>
      </c>
      <c r="M2910" s="121" t="e">
        <f>M2909/M2908</f>
        <v>#DIV/0!</v>
      </c>
    </row>
    <row r="2911" spans="1:13" ht="24">
      <c r="A2911" s="1"/>
      <c r="B2911" s="1"/>
      <c r="C2911" s="69"/>
      <c r="D2911" s="70"/>
      <c r="E2911" s="71"/>
      <c r="F2911" s="70"/>
      <c r="G2911" s="70"/>
      <c r="H2911" s="250" t="s">
        <v>214</v>
      </c>
      <c r="I2911" s="248"/>
      <c r="J2911" s="251"/>
      <c r="K2911" s="251">
        <v>0</v>
      </c>
      <c r="L2911" s="251">
        <v>43333333</v>
      </c>
      <c r="M2911" s="255" t="e">
        <f>M2910-L2910</f>
        <v>#DIV/0!</v>
      </c>
    </row>
    <row r="2912" spans="1:13">
      <c r="A2912" s="1"/>
      <c r="B2912" s="1"/>
      <c r="C2912" s="69" t="s">
        <v>5</v>
      </c>
      <c r="D2912" s="70" t="s">
        <v>38</v>
      </c>
      <c r="E2912" s="71" t="s">
        <v>39</v>
      </c>
      <c r="F2912" s="70"/>
      <c r="G2912" s="70" t="s">
        <v>751</v>
      </c>
      <c r="H2912" s="71" t="s">
        <v>752</v>
      </c>
      <c r="I2912" s="248" t="s">
        <v>215</v>
      </c>
      <c r="J2912" s="249"/>
      <c r="K2912" s="249"/>
      <c r="L2912" s="249">
        <v>4</v>
      </c>
      <c r="M2912" s="121">
        <v>0</v>
      </c>
    </row>
    <row r="2913" spans="1:13">
      <c r="A2913" s="1"/>
      <c r="B2913" s="1"/>
      <c r="C2913" s="69" t="s">
        <v>5</v>
      </c>
      <c r="D2913" s="70" t="s">
        <v>38</v>
      </c>
      <c r="E2913" s="71" t="s">
        <v>39</v>
      </c>
      <c r="F2913" s="70"/>
      <c r="G2913" s="70" t="s">
        <v>751</v>
      </c>
      <c r="H2913" s="71" t="s">
        <v>752</v>
      </c>
      <c r="I2913" s="71" t="s">
        <v>216</v>
      </c>
      <c r="J2913" s="249">
        <v>0</v>
      </c>
      <c r="K2913" s="249">
        <v>0</v>
      </c>
      <c r="L2913" s="249">
        <v>130000000</v>
      </c>
      <c r="M2913" s="121">
        <v>31016000</v>
      </c>
    </row>
    <row r="2914" spans="1:13">
      <c r="A2914" s="1"/>
      <c r="B2914" s="1"/>
      <c r="C2914" s="69" t="s">
        <v>5</v>
      </c>
      <c r="D2914" s="70" t="s">
        <v>38</v>
      </c>
      <c r="E2914" s="71" t="s">
        <v>39</v>
      </c>
      <c r="F2914" s="70"/>
      <c r="G2914" s="70" t="s">
        <v>751</v>
      </c>
      <c r="H2914" s="71" t="s">
        <v>752</v>
      </c>
      <c r="I2914" s="71" t="s">
        <v>217</v>
      </c>
      <c r="J2914" s="249">
        <v>0</v>
      </c>
      <c r="K2914" s="249">
        <v>0</v>
      </c>
      <c r="L2914" s="249">
        <v>32500000</v>
      </c>
      <c r="M2914" s="121" t="e">
        <f>M2913/M2912</f>
        <v>#DIV/0!</v>
      </c>
    </row>
    <row r="2915" spans="1:13" ht="24">
      <c r="A2915" s="1"/>
      <c r="B2915" s="1"/>
      <c r="C2915" s="69"/>
      <c r="D2915" s="70"/>
      <c r="E2915" s="71"/>
      <c r="F2915" s="70"/>
      <c r="G2915" s="70"/>
      <c r="H2915" s="253" t="s">
        <v>218</v>
      </c>
      <c r="I2915" s="71"/>
      <c r="J2915" s="254"/>
      <c r="K2915" s="254">
        <v>0</v>
      </c>
      <c r="L2915" s="254">
        <v>32500000</v>
      </c>
      <c r="M2915" s="255" t="e">
        <f>M2914-L2914</f>
        <v>#DIV/0!</v>
      </c>
    </row>
    <row r="2916" spans="1:13" ht="24">
      <c r="A2916" s="1"/>
      <c r="B2916" s="1"/>
      <c r="C2916" s="69" t="s">
        <v>5</v>
      </c>
      <c r="D2916" s="70" t="s">
        <v>38</v>
      </c>
      <c r="E2916" s="71" t="s">
        <v>39</v>
      </c>
      <c r="F2916" s="70"/>
      <c r="G2916" s="70" t="s">
        <v>753</v>
      </c>
      <c r="H2916" s="71" t="s">
        <v>754</v>
      </c>
      <c r="I2916" s="248" t="s">
        <v>207</v>
      </c>
      <c r="J2916" s="249"/>
      <c r="K2916" s="249"/>
      <c r="L2916" s="249">
        <v>1</v>
      </c>
      <c r="M2916" s="122">
        <v>0.2</v>
      </c>
    </row>
    <row r="2917" spans="1:13" ht="24">
      <c r="A2917" s="1"/>
      <c r="B2917" s="1"/>
      <c r="C2917" s="69" t="s">
        <v>5</v>
      </c>
      <c r="D2917" s="70" t="s">
        <v>38</v>
      </c>
      <c r="E2917" s="71" t="s">
        <v>39</v>
      </c>
      <c r="F2917" s="70"/>
      <c r="G2917" s="70" t="s">
        <v>753</v>
      </c>
      <c r="H2917" s="71" t="s">
        <v>754</v>
      </c>
      <c r="I2917" s="71" t="s">
        <v>208</v>
      </c>
      <c r="J2917" s="249">
        <v>0</v>
      </c>
      <c r="K2917" s="249">
        <v>0</v>
      </c>
      <c r="L2917" s="249">
        <v>11000000</v>
      </c>
      <c r="M2917" s="121">
        <v>16000000</v>
      </c>
    </row>
    <row r="2918" spans="1:13" ht="24">
      <c r="A2918" s="1"/>
      <c r="B2918" s="1"/>
      <c r="C2918" s="69" t="s">
        <v>5</v>
      </c>
      <c r="D2918" s="70" t="s">
        <v>38</v>
      </c>
      <c r="E2918" s="71" t="s">
        <v>39</v>
      </c>
      <c r="F2918" s="70"/>
      <c r="G2918" s="70" t="s">
        <v>753</v>
      </c>
      <c r="H2918" s="71" t="s">
        <v>754</v>
      </c>
      <c r="I2918" s="71" t="s">
        <v>209</v>
      </c>
      <c r="J2918" s="249">
        <v>0</v>
      </c>
      <c r="K2918" s="249">
        <v>0</v>
      </c>
      <c r="L2918" s="249">
        <v>11000000</v>
      </c>
      <c r="M2918" s="123">
        <f>+M2917/M2916</f>
        <v>80000000</v>
      </c>
    </row>
    <row r="2919" spans="1:13" ht="24">
      <c r="A2919" s="1"/>
      <c r="B2919" s="1"/>
      <c r="C2919" s="69"/>
      <c r="D2919" s="70"/>
      <c r="E2919" s="71"/>
      <c r="F2919" s="70"/>
      <c r="G2919" s="70"/>
      <c r="H2919" s="250" t="s">
        <v>210</v>
      </c>
      <c r="I2919" s="248"/>
      <c r="J2919" s="251"/>
      <c r="K2919" s="251">
        <v>0</v>
      </c>
      <c r="L2919" s="251">
        <v>11000000</v>
      </c>
      <c r="M2919" s="255">
        <f>M2918-L2918</f>
        <v>69000000</v>
      </c>
    </row>
    <row r="2920" spans="1:13" ht="24">
      <c r="A2920" s="1"/>
      <c r="B2920" s="1"/>
      <c r="C2920" s="69" t="s">
        <v>5</v>
      </c>
      <c r="D2920" s="70" t="s">
        <v>38</v>
      </c>
      <c r="E2920" s="71" t="s">
        <v>39</v>
      </c>
      <c r="F2920" s="70"/>
      <c r="G2920" s="70" t="s">
        <v>753</v>
      </c>
      <c r="H2920" s="71" t="s">
        <v>754</v>
      </c>
      <c r="I2920" s="248" t="s">
        <v>211</v>
      </c>
      <c r="J2920" s="249"/>
      <c r="K2920" s="249"/>
      <c r="L2920" s="249">
        <v>1</v>
      </c>
      <c r="M2920" s="122">
        <v>0.2</v>
      </c>
    </row>
    <row r="2921" spans="1:13" ht="24">
      <c r="A2921" s="1"/>
      <c r="B2921" s="1"/>
      <c r="C2921" s="69" t="s">
        <v>5</v>
      </c>
      <c r="D2921" s="70" t="s">
        <v>38</v>
      </c>
      <c r="E2921" s="71" t="s">
        <v>39</v>
      </c>
      <c r="F2921" s="70"/>
      <c r="G2921" s="70" t="s">
        <v>753</v>
      </c>
      <c r="H2921" s="71" t="s">
        <v>754</v>
      </c>
      <c r="I2921" s="71" t="s">
        <v>212</v>
      </c>
      <c r="J2921" s="249">
        <v>0</v>
      </c>
      <c r="K2921" s="249">
        <v>0</v>
      </c>
      <c r="L2921" s="249">
        <v>11000000</v>
      </c>
      <c r="M2921" s="121">
        <v>16000000</v>
      </c>
    </row>
    <row r="2922" spans="1:13" ht="24">
      <c r="A2922" s="1"/>
      <c r="B2922" s="1"/>
      <c r="C2922" s="69" t="s">
        <v>5</v>
      </c>
      <c r="D2922" s="70" t="s">
        <v>38</v>
      </c>
      <c r="E2922" s="71" t="s">
        <v>39</v>
      </c>
      <c r="F2922" s="70"/>
      <c r="G2922" s="70" t="s">
        <v>753</v>
      </c>
      <c r="H2922" s="71" t="s">
        <v>754</v>
      </c>
      <c r="I2922" s="71" t="s">
        <v>213</v>
      </c>
      <c r="J2922" s="249">
        <v>0</v>
      </c>
      <c r="K2922" s="249">
        <v>0</v>
      </c>
      <c r="L2922" s="249">
        <v>11000000</v>
      </c>
      <c r="M2922" s="123">
        <f>+M2921/M2920</f>
        <v>80000000</v>
      </c>
    </row>
    <row r="2923" spans="1:13" ht="24">
      <c r="A2923" s="1"/>
      <c r="B2923" s="1"/>
      <c r="C2923" s="69"/>
      <c r="D2923" s="70"/>
      <c r="E2923" s="71"/>
      <c r="F2923" s="70"/>
      <c r="G2923" s="70"/>
      <c r="H2923" s="250" t="s">
        <v>214</v>
      </c>
      <c r="I2923" s="248"/>
      <c r="J2923" s="251"/>
      <c r="K2923" s="251">
        <v>0</v>
      </c>
      <c r="L2923" s="251">
        <v>11000000</v>
      </c>
      <c r="M2923" s="255">
        <f>M2922-L2922</f>
        <v>69000000</v>
      </c>
    </row>
    <row r="2924" spans="1:13" ht="24">
      <c r="A2924" s="1"/>
      <c r="B2924" s="1"/>
      <c r="C2924" s="69" t="s">
        <v>5</v>
      </c>
      <c r="D2924" s="70" t="s">
        <v>38</v>
      </c>
      <c r="E2924" s="71" t="s">
        <v>39</v>
      </c>
      <c r="F2924" s="70"/>
      <c r="G2924" s="70" t="s">
        <v>753</v>
      </c>
      <c r="H2924" s="71" t="s">
        <v>754</v>
      </c>
      <c r="I2924" s="248" t="s">
        <v>215</v>
      </c>
      <c r="J2924" s="249"/>
      <c r="K2924" s="249"/>
      <c r="L2924" s="249">
        <v>1</v>
      </c>
      <c r="M2924" s="122">
        <v>0.2</v>
      </c>
    </row>
    <row r="2925" spans="1:13" ht="24">
      <c r="A2925" s="1"/>
      <c r="B2925" s="1"/>
      <c r="C2925" s="69" t="s">
        <v>5</v>
      </c>
      <c r="D2925" s="70" t="s">
        <v>38</v>
      </c>
      <c r="E2925" s="71" t="s">
        <v>39</v>
      </c>
      <c r="F2925" s="70"/>
      <c r="G2925" s="70" t="s">
        <v>753</v>
      </c>
      <c r="H2925" s="71" t="s">
        <v>754</v>
      </c>
      <c r="I2925" s="71" t="s">
        <v>216</v>
      </c>
      <c r="J2925" s="249">
        <v>0</v>
      </c>
      <c r="K2925" s="249">
        <v>0</v>
      </c>
      <c r="L2925" s="249">
        <v>11000000</v>
      </c>
      <c r="M2925" s="121">
        <v>16000000</v>
      </c>
    </row>
    <row r="2926" spans="1:13" ht="24">
      <c r="A2926" s="1"/>
      <c r="B2926" s="1"/>
      <c r="C2926" s="69" t="s">
        <v>5</v>
      </c>
      <c r="D2926" s="70" t="s">
        <v>38</v>
      </c>
      <c r="E2926" s="71" t="s">
        <v>39</v>
      </c>
      <c r="F2926" s="70"/>
      <c r="G2926" s="70" t="s">
        <v>753</v>
      </c>
      <c r="H2926" s="71" t="s">
        <v>754</v>
      </c>
      <c r="I2926" s="71" t="s">
        <v>217</v>
      </c>
      <c r="J2926" s="249">
        <v>0</v>
      </c>
      <c r="K2926" s="249">
        <v>0</v>
      </c>
      <c r="L2926" s="249">
        <v>11000000</v>
      </c>
      <c r="M2926" s="123">
        <f>+M2925/M2924</f>
        <v>80000000</v>
      </c>
    </row>
    <row r="2927" spans="1:13" ht="24">
      <c r="A2927" s="1"/>
      <c r="B2927" s="1"/>
      <c r="C2927" s="69"/>
      <c r="D2927" s="70"/>
      <c r="E2927" s="71"/>
      <c r="F2927" s="70"/>
      <c r="G2927" s="70"/>
      <c r="H2927" s="253" t="s">
        <v>218</v>
      </c>
      <c r="I2927" s="71"/>
      <c r="J2927" s="254"/>
      <c r="K2927" s="254">
        <v>0</v>
      </c>
      <c r="L2927" s="254">
        <v>11000000</v>
      </c>
      <c r="M2927" s="255">
        <f>M2926-L2926</f>
        <v>69000000</v>
      </c>
    </row>
    <row r="2928" spans="1:13" ht="24">
      <c r="A2928" s="1"/>
      <c r="B2928" s="1"/>
      <c r="C2928" s="69" t="s">
        <v>5</v>
      </c>
      <c r="D2928" s="70" t="s">
        <v>38</v>
      </c>
      <c r="E2928" s="71" t="s">
        <v>39</v>
      </c>
      <c r="F2928" s="70"/>
      <c r="G2928" s="70" t="s">
        <v>755</v>
      </c>
      <c r="H2928" s="71" t="s">
        <v>756</v>
      </c>
      <c r="I2928" s="248" t="s">
        <v>207</v>
      </c>
      <c r="J2928" s="249"/>
      <c r="K2928" s="249"/>
      <c r="L2928" s="249">
        <v>1</v>
      </c>
      <c r="M2928" s="122">
        <v>0.15</v>
      </c>
    </row>
    <row r="2929" spans="1:13" ht="24">
      <c r="A2929" s="1"/>
      <c r="B2929" s="1"/>
      <c r="C2929" s="69" t="s">
        <v>5</v>
      </c>
      <c r="D2929" s="70" t="s">
        <v>38</v>
      </c>
      <c r="E2929" s="71" t="s">
        <v>39</v>
      </c>
      <c r="F2929" s="70"/>
      <c r="G2929" s="70" t="s">
        <v>755</v>
      </c>
      <c r="H2929" s="71" t="s">
        <v>756</v>
      </c>
      <c r="I2929" s="71" t="s">
        <v>208</v>
      </c>
      <c r="J2929" s="249">
        <v>0</v>
      </c>
      <c r="K2929" s="249">
        <v>0</v>
      </c>
      <c r="L2929" s="249">
        <v>30000000</v>
      </c>
      <c r="M2929" s="121">
        <v>26102963</v>
      </c>
    </row>
    <row r="2930" spans="1:13" ht="24">
      <c r="A2930" s="1"/>
      <c r="B2930" s="1"/>
      <c r="C2930" s="69" t="s">
        <v>5</v>
      </c>
      <c r="D2930" s="70" t="s">
        <v>38</v>
      </c>
      <c r="E2930" s="71" t="s">
        <v>39</v>
      </c>
      <c r="F2930" s="70"/>
      <c r="G2930" s="70" t="s">
        <v>755</v>
      </c>
      <c r="H2930" s="71" t="s">
        <v>756</v>
      </c>
      <c r="I2930" s="71" t="s">
        <v>209</v>
      </c>
      <c r="J2930" s="249">
        <v>0</v>
      </c>
      <c r="K2930" s="249">
        <v>0</v>
      </c>
      <c r="L2930" s="249">
        <v>30000000</v>
      </c>
      <c r="M2930" s="123">
        <f>+M2929/M2928</f>
        <v>174019753.33333334</v>
      </c>
    </row>
    <row r="2931" spans="1:13" ht="24">
      <c r="A2931" s="1"/>
      <c r="B2931" s="1"/>
      <c r="C2931" s="69"/>
      <c r="D2931" s="70"/>
      <c r="E2931" s="71"/>
      <c r="F2931" s="70"/>
      <c r="G2931" s="70"/>
      <c r="H2931" s="250" t="s">
        <v>210</v>
      </c>
      <c r="I2931" s="248"/>
      <c r="J2931" s="251"/>
      <c r="K2931" s="251">
        <v>0</v>
      </c>
      <c r="L2931" s="251">
        <v>30000000</v>
      </c>
      <c r="M2931" s="255">
        <f>M2930-L2930</f>
        <v>144019753.33333334</v>
      </c>
    </row>
    <row r="2932" spans="1:13" ht="24">
      <c r="A2932" s="1"/>
      <c r="B2932" s="1"/>
      <c r="C2932" s="69" t="s">
        <v>5</v>
      </c>
      <c r="D2932" s="70" t="s">
        <v>38</v>
      </c>
      <c r="E2932" s="71" t="s">
        <v>39</v>
      </c>
      <c r="F2932" s="70"/>
      <c r="G2932" s="70" t="s">
        <v>755</v>
      </c>
      <c r="H2932" s="71" t="s">
        <v>756</v>
      </c>
      <c r="I2932" s="248" t="s">
        <v>211</v>
      </c>
      <c r="J2932" s="249"/>
      <c r="K2932" s="249"/>
      <c r="L2932" s="249">
        <v>1</v>
      </c>
      <c r="M2932" s="122">
        <v>0.15</v>
      </c>
    </row>
    <row r="2933" spans="1:13" ht="24">
      <c r="A2933" s="1"/>
      <c r="B2933" s="1"/>
      <c r="C2933" s="69" t="s">
        <v>5</v>
      </c>
      <c r="D2933" s="70" t="s">
        <v>38</v>
      </c>
      <c r="E2933" s="71" t="s">
        <v>39</v>
      </c>
      <c r="F2933" s="70"/>
      <c r="G2933" s="70" t="s">
        <v>755</v>
      </c>
      <c r="H2933" s="71" t="s">
        <v>756</v>
      </c>
      <c r="I2933" s="71" t="s">
        <v>212</v>
      </c>
      <c r="J2933" s="249">
        <v>0</v>
      </c>
      <c r="K2933" s="249">
        <v>0</v>
      </c>
      <c r="L2933" s="249">
        <v>0</v>
      </c>
      <c r="M2933" s="121">
        <v>26102963</v>
      </c>
    </row>
    <row r="2934" spans="1:13" ht="24">
      <c r="A2934" s="1"/>
      <c r="B2934" s="1"/>
      <c r="C2934" s="69" t="s">
        <v>5</v>
      </c>
      <c r="D2934" s="70" t="s">
        <v>38</v>
      </c>
      <c r="E2934" s="71" t="s">
        <v>39</v>
      </c>
      <c r="F2934" s="70"/>
      <c r="G2934" s="70" t="s">
        <v>755</v>
      </c>
      <c r="H2934" s="71" t="s">
        <v>756</v>
      </c>
      <c r="I2934" s="71" t="s">
        <v>213</v>
      </c>
      <c r="J2934" s="249">
        <v>0</v>
      </c>
      <c r="K2934" s="249">
        <v>0</v>
      </c>
      <c r="L2934" s="249">
        <v>0</v>
      </c>
      <c r="M2934" s="123">
        <f>+M2933/M2932</f>
        <v>174019753.33333334</v>
      </c>
    </row>
    <row r="2935" spans="1:13" ht="24">
      <c r="A2935" s="1"/>
      <c r="B2935" s="1"/>
      <c r="C2935" s="69"/>
      <c r="D2935" s="70"/>
      <c r="E2935" s="71"/>
      <c r="F2935" s="70"/>
      <c r="G2935" s="70"/>
      <c r="H2935" s="250" t="s">
        <v>214</v>
      </c>
      <c r="I2935" s="248"/>
      <c r="J2935" s="251"/>
      <c r="K2935" s="251">
        <v>0</v>
      </c>
      <c r="L2935" s="251">
        <v>0</v>
      </c>
      <c r="M2935" s="255">
        <f>M2934-L2934</f>
        <v>174019753.33333334</v>
      </c>
    </row>
    <row r="2936" spans="1:13" ht="24">
      <c r="A2936" s="1"/>
      <c r="B2936" s="1"/>
      <c r="C2936" s="69" t="s">
        <v>5</v>
      </c>
      <c r="D2936" s="70" t="s">
        <v>38</v>
      </c>
      <c r="E2936" s="71" t="s">
        <v>39</v>
      </c>
      <c r="F2936" s="70"/>
      <c r="G2936" s="70" t="s">
        <v>755</v>
      </c>
      <c r="H2936" s="71" t="s">
        <v>756</v>
      </c>
      <c r="I2936" s="248" t="s">
        <v>215</v>
      </c>
      <c r="J2936" s="249"/>
      <c r="K2936" s="249"/>
      <c r="L2936" s="249">
        <v>1</v>
      </c>
      <c r="M2936" s="258">
        <v>0.15</v>
      </c>
    </row>
    <row r="2937" spans="1:13" ht="24">
      <c r="A2937" s="1"/>
      <c r="B2937" s="1"/>
      <c r="C2937" s="69" t="s">
        <v>5</v>
      </c>
      <c r="D2937" s="70" t="s">
        <v>38</v>
      </c>
      <c r="E2937" s="71" t="s">
        <v>39</v>
      </c>
      <c r="F2937" s="70"/>
      <c r="G2937" s="70" t="s">
        <v>755</v>
      </c>
      <c r="H2937" s="71" t="s">
        <v>756</v>
      </c>
      <c r="I2937" s="71" t="s">
        <v>216</v>
      </c>
      <c r="J2937" s="249">
        <v>0</v>
      </c>
      <c r="K2937" s="249">
        <v>0</v>
      </c>
      <c r="L2937" s="249">
        <v>0</v>
      </c>
      <c r="M2937" s="121">
        <v>25779294</v>
      </c>
    </row>
    <row r="2938" spans="1:13" ht="24">
      <c r="A2938" s="1"/>
      <c r="B2938" s="1"/>
      <c r="C2938" s="69" t="s">
        <v>5</v>
      </c>
      <c r="D2938" s="70" t="s">
        <v>38</v>
      </c>
      <c r="E2938" s="71" t="s">
        <v>39</v>
      </c>
      <c r="F2938" s="70"/>
      <c r="G2938" s="70" t="s">
        <v>755</v>
      </c>
      <c r="H2938" s="71" t="s">
        <v>756</v>
      </c>
      <c r="I2938" s="71" t="s">
        <v>217</v>
      </c>
      <c r="J2938" s="249">
        <v>0</v>
      </c>
      <c r="K2938" s="249">
        <v>0</v>
      </c>
      <c r="L2938" s="249">
        <v>0</v>
      </c>
      <c r="M2938" s="121">
        <f>+M2937/M2936</f>
        <v>171861960</v>
      </c>
    </row>
    <row r="2939" spans="1:13" ht="24">
      <c r="A2939" s="1"/>
      <c r="B2939" s="1"/>
      <c r="C2939" s="69"/>
      <c r="D2939" s="70"/>
      <c r="E2939" s="71"/>
      <c r="F2939" s="70"/>
      <c r="G2939" s="70"/>
      <c r="H2939" s="253" t="s">
        <v>218</v>
      </c>
      <c r="I2939" s="71"/>
      <c r="J2939" s="254"/>
      <c r="K2939" s="254">
        <v>0</v>
      </c>
      <c r="L2939" s="254">
        <v>0</v>
      </c>
      <c r="M2939" s="255">
        <f>M2938-L2938</f>
        <v>171861960</v>
      </c>
    </row>
    <row r="2940" spans="1:13" ht="24">
      <c r="A2940" s="1"/>
      <c r="B2940" s="1"/>
      <c r="C2940" s="69" t="s">
        <v>5</v>
      </c>
      <c r="D2940" s="70" t="s">
        <v>38</v>
      </c>
      <c r="E2940" s="71" t="s">
        <v>39</v>
      </c>
      <c r="F2940" s="70"/>
      <c r="G2940" s="70" t="s">
        <v>757</v>
      </c>
      <c r="H2940" s="71" t="s">
        <v>758</v>
      </c>
      <c r="I2940" s="248" t="s">
        <v>207</v>
      </c>
      <c r="J2940" s="249"/>
      <c r="K2940" s="249"/>
      <c r="L2940" s="249">
        <v>1</v>
      </c>
      <c r="M2940" s="122">
        <v>0.15</v>
      </c>
    </row>
    <row r="2941" spans="1:13" ht="24">
      <c r="A2941" s="1"/>
      <c r="B2941" s="1"/>
      <c r="C2941" s="69" t="s">
        <v>5</v>
      </c>
      <c r="D2941" s="70" t="s">
        <v>38</v>
      </c>
      <c r="E2941" s="71" t="s">
        <v>39</v>
      </c>
      <c r="F2941" s="70"/>
      <c r="G2941" s="70" t="s">
        <v>757</v>
      </c>
      <c r="H2941" s="71" t="s">
        <v>758</v>
      </c>
      <c r="I2941" s="71" t="s">
        <v>208</v>
      </c>
      <c r="J2941" s="249">
        <v>0</v>
      </c>
      <c r="K2941" s="249">
        <v>0</v>
      </c>
      <c r="L2941" s="249">
        <v>50000000</v>
      </c>
      <c r="M2941" s="121">
        <v>100000000</v>
      </c>
    </row>
    <row r="2942" spans="1:13" ht="24">
      <c r="A2942" s="1"/>
      <c r="B2942" s="1"/>
      <c r="C2942" s="69" t="s">
        <v>5</v>
      </c>
      <c r="D2942" s="70" t="s">
        <v>38</v>
      </c>
      <c r="E2942" s="71" t="s">
        <v>39</v>
      </c>
      <c r="F2942" s="70"/>
      <c r="G2942" s="70" t="s">
        <v>757</v>
      </c>
      <c r="H2942" s="71" t="s">
        <v>758</v>
      </c>
      <c r="I2942" s="71" t="s">
        <v>209</v>
      </c>
      <c r="J2942" s="249">
        <v>0</v>
      </c>
      <c r="K2942" s="249">
        <v>0</v>
      </c>
      <c r="L2942" s="249">
        <v>50000000</v>
      </c>
      <c r="M2942" s="123">
        <f>+M2941/M2940</f>
        <v>666666666.66666675</v>
      </c>
    </row>
    <row r="2943" spans="1:13" ht="24">
      <c r="A2943" s="1"/>
      <c r="B2943" s="1"/>
      <c r="C2943" s="69"/>
      <c r="D2943" s="70"/>
      <c r="E2943" s="71"/>
      <c r="F2943" s="70"/>
      <c r="G2943" s="70"/>
      <c r="H2943" s="250" t="s">
        <v>210</v>
      </c>
      <c r="I2943" s="248"/>
      <c r="J2943" s="251"/>
      <c r="K2943" s="251">
        <v>0</v>
      </c>
      <c r="L2943" s="251">
        <v>50000000</v>
      </c>
      <c r="M2943" s="255">
        <f>M2942-L2942</f>
        <v>616666666.66666675</v>
      </c>
    </row>
    <row r="2944" spans="1:13" ht="24">
      <c r="A2944" s="1"/>
      <c r="B2944" s="1"/>
      <c r="C2944" s="69" t="s">
        <v>5</v>
      </c>
      <c r="D2944" s="70" t="s">
        <v>38</v>
      </c>
      <c r="E2944" s="71" t="s">
        <v>39</v>
      </c>
      <c r="F2944" s="70"/>
      <c r="G2944" s="70" t="s">
        <v>757</v>
      </c>
      <c r="H2944" s="71" t="s">
        <v>758</v>
      </c>
      <c r="I2944" s="248" t="s">
        <v>211</v>
      </c>
      <c r="J2944" s="249"/>
      <c r="K2944" s="249"/>
      <c r="L2944" s="249">
        <v>1</v>
      </c>
      <c r="M2944" s="122">
        <v>0.15</v>
      </c>
    </row>
    <row r="2945" spans="1:13" ht="24">
      <c r="A2945" s="1"/>
      <c r="B2945" s="1"/>
      <c r="C2945" s="69" t="s">
        <v>5</v>
      </c>
      <c r="D2945" s="70" t="s">
        <v>38</v>
      </c>
      <c r="E2945" s="71" t="s">
        <v>39</v>
      </c>
      <c r="F2945" s="70"/>
      <c r="G2945" s="70" t="s">
        <v>757</v>
      </c>
      <c r="H2945" s="71" t="s">
        <v>758</v>
      </c>
      <c r="I2945" s="71" t="s">
        <v>212</v>
      </c>
      <c r="J2945" s="249">
        <v>0</v>
      </c>
      <c r="K2945" s="249">
        <v>0</v>
      </c>
      <c r="L2945" s="249">
        <v>20000000</v>
      </c>
      <c r="M2945" s="121">
        <v>100000000</v>
      </c>
    </row>
    <row r="2946" spans="1:13" ht="24">
      <c r="A2946" s="1"/>
      <c r="B2946" s="1"/>
      <c r="C2946" s="69" t="s">
        <v>5</v>
      </c>
      <c r="D2946" s="70" t="s">
        <v>38</v>
      </c>
      <c r="E2946" s="71" t="s">
        <v>39</v>
      </c>
      <c r="F2946" s="70"/>
      <c r="G2946" s="70" t="s">
        <v>757</v>
      </c>
      <c r="H2946" s="71" t="s">
        <v>758</v>
      </c>
      <c r="I2946" s="71" t="s">
        <v>213</v>
      </c>
      <c r="J2946" s="249">
        <v>0</v>
      </c>
      <c r="K2946" s="249">
        <v>0</v>
      </c>
      <c r="L2946" s="249">
        <v>20000000</v>
      </c>
      <c r="M2946" s="123">
        <f>+M2945/M2944</f>
        <v>666666666.66666675</v>
      </c>
    </row>
    <row r="2947" spans="1:13" ht="24">
      <c r="A2947" s="1"/>
      <c r="B2947" s="1"/>
      <c r="C2947" s="69"/>
      <c r="D2947" s="70"/>
      <c r="E2947" s="71"/>
      <c r="F2947" s="70"/>
      <c r="G2947" s="70"/>
      <c r="H2947" s="250" t="s">
        <v>214</v>
      </c>
      <c r="I2947" s="248"/>
      <c r="J2947" s="251"/>
      <c r="K2947" s="251">
        <v>0</v>
      </c>
      <c r="L2947" s="251">
        <v>20000000</v>
      </c>
      <c r="M2947" s="255">
        <f>M2946-L2946</f>
        <v>646666666.66666675</v>
      </c>
    </row>
    <row r="2948" spans="1:13" ht="24">
      <c r="A2948" s="1"/>
      <c r="B2948" s="1"/>
      <c r="C2948" s="69" t="s">
        <v>5</v>
      </c>
      <c r="D2948" s="70" t="s">
        <v>38</v>
      </c>
      <c r="E2948" s="71" t="s">
        <v>39</v>
      </c>
      <c r="F2948" s="70"/>
      <c r="G2948" s="70" t="s">
        <v>757</v>
      </c>
      <c r="H2948" s="71" t="s">
        <v>758</v>
      </c>
      <c r="I2948" s="248" t="s">
        <v>215</v>
      </c>
      <c r="J2948" s="249"/>
      <c r="K2948" s="249"/>
      <c r="L2948" s="249">
        <v>1</v>
      </c>
      <c r="M2948" s="122">
        <v>0.15</v>
      </c>
    </row>
    <row r="2949" spans="1:13" ht="24">
      <c r="A2949" s="1"/>
      <c r="B2949" s="1"/>
      <c r="C2949" s="69" t="s">
        <v>5</v>
      </c>
      <c r="D2949" s="70" t="s">
        <v>38</v>
      </c>
      <c r="E2949" s="71" t="s">
        <v>39</v>
      </c>
      <c r="F2949" s="70"/>
      <c r="G2949" s="70" t="s">
        <v>757</v>
      </c>
      <c r="H2949" s="71" t="s">
        <v>758</v>
      </c>
      <c r="I2949" s="71" t="s">
        <v>216</v>
      </c>
      <c r="J2949" s="249">
        <v>0</v>
      </c>
      <c r="K2949" s="249">
        <v>0</v>
      </c>
      <c r="L2949" s="249">
        <v>0</v>
      </c>
      <c r="M2949" s="121">
        <v>100000000</v>
      </c>
    </row>
    <row r="2950" spans="1:13" ht="24">
      <c r="A2950" s="1"/>
      <c r="B2950" s="1"/>
      <c r="C2950" s="69" t="s">
        <v>5</v>
      </c>
      <c r="D2950" s="70" t="s">
        <v>38</v>
      </c>
      <c r="E2950" s="71" t="s">
        <v>39</v>
      </c>
      <c r="F2950" s="70"/>
      <c r="G2950" s="70" t="s">
        <v>757</v>
      </c>
      <c r="H2950" s="71" t="s">
        <v>758</v>
      </c>
      <c r="I2950" s="71" t="s">
        <v>217</v>
      </c>
      <c r="J2950" s="249">
        <v>0</v>
      </c>
      <c r="K2950" s="249">
        <v>0</v>
      </c>
      <c r="L2950" s="249">
        <v>0</v>
      </c>
      <c r="M2950" s="123">
        <f>+M2949/M2948</f>
        <v>666666666.66666675</v>
      </c>
    </row>
    <row r="2951" spans="1:13" ht="24">
      <c r="A2951" s="1"/>
      <c r="B2951" s="1"/>
      <c r="C2951" s="69"/>
      <c r="D2951" s="70"/>
      <c r="E2951" s="71"/>
      <c r="F2951" s="70"/>
      <c r="G2951" s="70"/>
      <c r="H2951" s="253" t="s">
        <v>218</v>
      </c>
      <c r="I2951" s="71"/>
      <c r="J2951" s="254"/>
      <c r="K2951" s="254">
        <v>0</v>
      </c>
      <c r="L2951" s="254">
        <v>0</v>
      </c>
      <c r="M2951" s="255">
        <f>M2950-L2950</f>
        <v>666666666.66666675</v>
      </c>
    </row>
    <row r="2952" spans="1:13" ht="24">
      <c r="A2952" s="1"/>
      <c r="B2952" s="1"/>
      <c r="C2952" s="69" t="s">
        <v>5</v>
      </c>
      <c r="D2952" s="70" t="s">
        <v>38</v>
      </c>
      <c r="E2952" s="71" t="s">
        <v>39</v>
      </c>
      <c r="F2952" s="70"/>
      <c r="G2952" s="70" t="s">
        <v>902</v>
      </c>
      <c r="H2952" s="71" t="s">
        <v>903</v>
      </c>
      <c r="I2952" s="248" t="s">
        <v>207</v>
      </c>
      <c r="J2952" s="249">
        <v>0</v>
      </c>
      <c r="K2952" s="249">
        <v>0</v>
      </c>
      <c r="L2952" s="249">
        <v>0</v>
      </c>
      <c r="M2952" s="121"/>
    </row>
    <row r="2953" spans="1:13" ht="24">
      <c r="A2953" s="1"/>
      <c r="B2953" s="1"/>
      <c r="C2953" s="69" t="s">
        <v>5</v>
      </c>
      <c r="D2953" s="70" t="s">
        <v>38</v>
      </c>
      <c r="E2953" s="71" t="s">
        <v>39</v>
      </c>
      <c r="F2953" s="70"/>
      <c r="G2953" s="70" t="s">
        <v>902</v>
      </c>
      <c r="H2953" s="71" t="s">
        <v>903</v>
      </c>
      <c r="I2953" s="71" t="s">
        <v>208</v>
      </c>
      <c r="J2953" s="249">
        <v>0</v>
      </c>
      <c r="K2953" s="249">
        <v>0</v>
      </c>
      <c r="L2953" s="249">
        <v>0</v>
      </c>
      <c r="M2953" s="121">
        <v>0</v>
      </c>
    </row>
    <row r="2954" spans="1:13" ht="24">
      <c r="A2954" s="1"/>
      <c r="B2954" s="1"/>
      <c r="C2954" s="69" t="s">
        <v>5</v>
      </c>
      <c r="D2954" s="70" t="s">
        <v>38</v>
      </c>
      <c r="E2954" s="71" t="s">
        <v>39</v>
      </c>
      <c r="F2954" s="70"/>
      <c r="G2954" s="70" t="s">
        <v>902</v>
      </c>
      <c r="H2954" s="71" t="s">
        <v>903</v>
      </c>
      <c r="I2954" s="71" t="s">
        <v>209</v>
      </c>
      <c r="J2954" s="249"/>
      <c r="K2954" s="249"/>
      <c r="L2954" s="249"/>
      <c r="M2954" s="121">
        <v>0</v>
      </c>
    </row>
    <row r="2955" spans="1:13" ht="24">
      <c r="A2955" s="1"/>
      <c r="B2955" s="1"/>
      <c r="C2955" s="69"/>
      <c r="D2955" s="70"/>
      <c r="E2955" s="71"/>
      <c r="F2955" s="70"/>
      <c r="G2955" s="70"/>
      <c r="H2955" s="250" t="s">
        <v>210</v>
      </c>
      <c r="I2955" s="248"/>
      <c r="J2955" s="251"/>
      <c r="K2955" s="251"/>
      <c r="L2955" s="251"/>
      <c r="M2955" s="252"/>
    </row>
    <row r="2956" spans="1:13" ht="24">
      <c r="A2956" s="1"/>
      <c r="B2956" s="1"/>
      <c r="C2956" s="69" t="s">
        <v>5</v>
      </c>
      <c r="D2956" s="70" t="s">
        <v>38</v>
      </c>
      <c r="E2956" s="71" t="s">
        <v>39</v>
      </c>
      <c r="F2956" s="70"/>
      <c r="G2956" s="70" t="s">
        <v>902</v>
      </c>
      <c r="H2956" s="71" t="s">
        <v>903</v>
      </c>
      <c r="I2956" s="248" t="s">
        <v>211</v>
      </c>
      <c r="J2956" s="249">
        <v>0</v>
      </c>
      <c r="K2956" s="249">
        <v>0</v>
      </c>
      <c r="L2956" s="249">
        <v>0</v>
      </c>
      <c r="M2956" s="121"/>
    </row>
    <row r="2957" spans="1:13" ht="24">
      <c r="A2957" s="1"/>
      <c r="B2957" s="1"/>
      <c r="C2957" s="69" t="s">
        <v>5</v>
      </c>
      <c r="D2957" s="70" t="s">
        <v>38</v>
      </c>
      <c r="E2957" s="71" t="s">
        <v>39</v>
      </c>
      <c r="F2957" s="70"/>
      <c r="G2957" s="70" t="s">
        <v>902</v>
      </c>
      <c r="H2957" s="71" t="s">
        <v>903</v>
      </c>
      <c r="I2957" s="71" t="s">
        <v>212</v>
      </c>
      <c r="J2957" s="249">
        <v>3231733</v>
      </c>
      <c r="K2957" s="249">
        <v>0</v>
      </c>
      <c r="L2957" s="249">
        <v>0</v>
      </c>
      <c r="M2957" s="121">
        <v>0</v>
      </c>
    </row>
    <row r="2958" spans="1:13" ht="24">
      <c r="A2958" s="1"/>
      <c r="B2958" s="1"/>
      <c r="C2958" s="69" t="s">
        <v>5</v>
      </c>
      <c r="D2958" s="70" t="s">
        <v>38</v>
      </c>
      <c r="E2958" s="71" t="s">
        <v>39</v>
      </c>
      <c r="F2958" s="70"/>
      <c r="G2958" s="70" t="s">
        <v>902</v>
      </c>
      <c r="H2958" s="71" t="s">
        <v>903</v>
      </c>
      <c r="I2958" s="71" t="s">
        <v>213</v>
      </c>
      <c r="J2958" s="249"/>
      <c r="K2958" s="249"/>
      <c r="L2958" s="249"/>
      <c r="M2958" s="121">
        <v>0</v>
      </c>
    </row>
    <row r="2959" spans="1:13" ht="24">
      <c r="A2959" s="1"/>
      <c r="B2959" s="1"/>
      <c r="C2959" s="69"/>
      <c r="D2959" s="70"/>
      <c r="E2959" s="71"/>
      <c r="F2959" s="70"/>
      <c r="G2959" s="70"/>
      <c r="H2959" s="250" t="s">
        <v>214</v>
      </c>
      <c r="I2959" s="248"/>
      <c r="J2959" s="251"/>
      <c r="K2959" s="251"/>
      <c r="L2959" s="251"/>
      <c r="M2959" s="252"/>
    </row>
    <row r="2960" spans="1:13" ht="24">
      <c r="A2960" s="1"/>
      <c r="B2960" s="1"/>
      <c r="C2960" s="69" t="s">
        <v>5</v>
      </c>
      <c r="D2960" s="70" t="s">
        <v>38</v>
      </c>
      <c r="E2960" s="71" t="s">
        <v>39</v>
      </c>
      <c r="F2960" s="70"/>
      <c r="G2960" s="70" t="s">
        <v>902</v>
      </c>
      <c r="H2960" s="71" t="s">
        <v>903</v>
      </c>
      <c r="I2960" s="248" t="s">
        <v>215</v>
      </c>
      <c r="J2960" s="249"/>
      <c r="K2960" s="249"/>
      <c r="L2960" s="249"/>
      <c r="M2960" s="121"/>
    </row>
    <row r="2961" spans="1:13" ht="24">
      <c r="A2961" s="1"/>
      <c r="B2961" s="1"/>
      <c r="C2961" s="69" t="s">
        <v>5</v>
      </c>
      <c r="D2961" s="70" t="s">
        <v>38</v>
      </c>
      <c r="E2961" s="71" t="s">
        <v>39</v>
      </c>
      <c r="F2961" s="70"/>
      <c r="G2961" s="70" t="s">
        <v>902</v>
      </c>
      <c r="H2961" s="71" t="s">
        <v>903</v>
      </c>
      <c r="I2961" s="71" t="s">
        <v>216</v>
      </c>
      <c r="J2961" s="249">
        <v>3089321</v>
      </c>
      <c r="K2961" s="249">
        <v>0</v>
      </c>
      <c r="L2961" s="249">
        <v>0</v>
      </c>
      <c r="M2961" s="121">
        <v>0</v>
      </c>
    </row>
    <row r="2962" spans="1:13" ht="24">
      <c r="A2962" s="1"/>
      <c r="B2962" s="1"/>
      <c r="C2962" s="69" t="s">
        <v>5</v>
      </c>
      <c r="D2962" s="70" t="s">
        <v>38</v>
      </c>
      <c r="E2962" s="71" t="s">
        <v>39</v>
      </c>
      <c r="F2962" s="70"/>
      <c r="G2962" s="70" t="s">
        <v>902</v>
      </c>
      <c r="H2962" s="71" t="s">
        <v>903</v>
      </c>
      <c r="I2962" s="71" t="s">
        <v>217</v>
      </c>
      <c r="J2962" s="249">
        <v>3089321</v>
      </c>
      <c r="K2962" s="249">
        <v>0</v>
      </c>
      <c r="L2962" s="249">
        <v>0</v>
      </c>
      <c r="M2962" s="121">
        <v>0</v>
      </c>
    </row>
    <row r="2963" spans="1:13" ht="24">
      <c r="A2963" s="1"/>
      <c r="B2963" s="1"/>
      <c r="C2963" s="69"/>
      <c r="D2963" s="70"/>
      <c r="E2963" s="71"/>
      <c r="F2963" s="70"/>
      <c r="G2963" s="70"/>
      <c r="H2963" s="253" t="s">
        <v>218</v>
      </c>
      <c r="I2963" s="71"/>
      <c r="J2963" s="254"/>
      <c r="K2963" s="254">
        <v>-3089321</v>
      </c>
      <c r="L2963" s="254">
        <v>0</v>
      </c>
      <c r="M2963" s="255">
        <v>0</v>
      </c>
    </row>
    <row r="2964" spans="1:13" ht="24">
      <c r="A2964" s="1"/>
      <c r="B2964" s="1"/>
      <c r="C2964" s="69" t="s">
        <v>5</v>
      </c>
      <c r="D2964" s="70" t="s">
        <v>38</v>
      </c>
      <c r="E2964" s="71" t="s">
        <v>39</v>
      </c>
      <c r="F2964" s="70"/>
      <c r="G2964" s="70" t="s">
        <v>904</v>
      </c>
      <c r="H2964" s="71" t="s">
        <v>905</v>
      </c>
      <c r="I2964" s="248" t="s">
        <v>207</v>
      </c>
      <c r="J2964" s="249">
        <v>0</v>
      </c>
      <c r="K2964" s="249">
        <v>0</v>
      </c>
      <c r="L2964" s="249">
        <v>0</v>
      </c>
      <c r="M2964" s="121"/>
    </row>
    <row r="2965" spans="1:13" ht="24">
      <c r="A2965" s="1"/>
      <c r="B2965" s="1"/>
      <c r="C2965" s="69" t="s">
        <v>5</v>
      </c>
      <c r="D2965" s="70" t="s">
        <v>38</v>
      </c>
      <c r="E2965" s="71" t="s">
        <v>39</v>
      </c>
      <c r="F2965" s="70"/>
      <c r="G2965" s="70" t="s">
        <v>904</v>
      </c>
      <c r="H2965" s="71" t="s">
        <v>905</v>
      </c>
      <c r="I2965" s="71" t="s">
        <v>208</v>
      </c>
      <c r="J2965" s="249">
        <v>0</v>
      </c>
      <c r="K2965" s="249">
        <v>0</v>
      </c>
      <c r="L2965" s="249">
        <v>0</v>
      </c>
      <c r="M2965" s="121">
        <v>0</v>
      </c>
    </row>
    <row r="2966" spans="1:13" ht="24">
      <c r="A2966" s="1"/>
      <c r="B2966" s="1"/>
      <c r="C2966" s="69" t="s">
        <v>5</v>
      </c>
      <c r="D2966" s="70" t="s">
        <v>38</v>
      </c>
      <c r="E2966" s="71" t="s">
        <v>39</v>
      </c>
      <c r="F2966" s="70"/>
      <c r="G2966" s="70" t="s">
        <v>904</v>
      </c>
      <c r="H2966" s="71" t="s">
        <v>905</v>
      </c>
      <c r="I2966" s="71" t="s">
        <v>209</v>
      </c>
      <c r="J2966" s="249"/>
      <c r="K2966" s="249"/>
      <c r="L2966" s="249"/>
      <c r="M2966" s="121">
        <v>0</v>
      </c>
    </row>
    <row r="2967" spans="1:13" ht="24">
      <c r="A2967" s="1"/>
      <c r="B2967" s="1"/>
      <c r="C2967" s="69"/>
      <c r="D2967" s="70"/>
      <c r="E2967" s="71"/>
      <c r="F2967" s="70"/>
      <c r="G2967" s="70"/>
      <c r="H2967" s="250" t="s">
        <v>210</v>
      </c>
      <c r="I2967" s="248"/>
      <c r="J2967" s="251"/>
      <c r="K2967" s="251"/>
      <c r="L2967" s="251"/>
      <c r="M2967" s="252"/>
    </row>
    <row r="2968" spans="1:13" ht="24">
      <c r="A2968" s="1"/>
      <c r="B2968" s="1"/>
      <c r="C2968" s="69" t="s">
        <v>5</v>
      </c>
      <c r="D2968" s="70" t="s">
        <v>38</v>
      </c>
      <c r="E2968" s="71" t="s">
        <v>39</v>
      </c>
      <c r="F2968" s="70"/>
      <c r="G2968" s="70" t="s">
        <v>904</v>
      </c>
      <c r="H2968" s="71" t="s">
        <v>905</v>
      </c>
      <c r="I2968" s="248" t="s">
        <v>211</v>
      </c>
      <c r="J2968" s="249">
        <v>0</v>
      </c>
      <c r="K2968" s="249">
        <v>0</v>
      </c>
      <c r="L2968" s="249">
        <v>0</v>
      </c>
      <c r="M2968" s="121"/>
    </row>
    <row r="2969" spans="1:13" ht="24">
      <c r="A2969" s="1"/>
      <c r="B2969" s="1"/>
      <c r="C2969" s="69" t="s">
        <v>5</v>
      </c>
      <c r="D2969" s="70" t="s">
        <v>38</v>
      </c>
      <c r="E2969" s="71" t="s">
        <v>39</v>
      </c>
      <c r="F2969" s="70"/>
      <c r="G2969" s="70" t="s">
        <v>904</v>
      </c>
      <c r="H2969" s="71" t="s">
        <v>905</v>
      </c>
      <c r="I2969" s="71" t="s">
        <v>212</v>
      </c>
      <c r="J2969" s="249">
        <v>6010804</v>
      </c>
      <c r="K2969" s="249">
        <v>0</v>
      </c>
      <c r="L2969" s="249">
        <v>0</v>
      </c>
      <c r="M2969" s="121">
        <v>0</v>
      </c>
    </row>
    <row r="2970" spans="1:13" ht="24">
      <c r="A2970" s="1"/>
      <c r="B2970" s="1"/>
      <c r="C2970" s="69" t="s">
        <v>5</v>
      </c>
      <c r="D2970" s="70" t="s">
        <v>38</v>
      </c>
      <c r="E2970" s="71" t="s">
        <v>39</v>
      </c>
      <c r="F2970" s="70"/>
      <c r="G2970" s="70" t="s">
        <v>904</v>
      </c>
      <c r="H2970" s="71" t="s">
        <v>905</v>
      </c>
      <c r="I2970" s="71" t="s">
        <v>213</v>
      </c>
      <c r="J2970" s="249"/>
      <c r="K2970" s="249"/>
      <c r="L2970" s="249"/>
      <c r="M2970" s="121">
        <v>0</v>
      </c>
    </row>
    <row r="2971" spans="1:13" ht="24">
      <c r="A2971" s="1"/>
      <c r="B2971" s="1"/>
      <c r="C2971" s="69"/>
      <c r="D2971" s="70"/>
      <c r="E2971" s="71"/>
      <c r="F2971" s="70"/>
      <c r="G2971" s="70"/>
      <c r="H2971" s="250" t="s">
        <v>214</v>
      </c>
      <c r="I2971" s="248"/>
      <c r="J2971" s="251"/>
      <c r="K2971" s="251"/>
      <c r="L2971" s="251"/>
      <c r="M2971" s="252"/>
    </row>
    <row r="2972" spans="1:13" ht="24">
      <c r="A2972" s="1"/>
      <c r="B2972" s="1"/>
      <c r="C2972" s="69" t="s">
        <v>5</v>
      </c>
      <c r="D2972" s="70" t="s">
        <v>38</v>
      </c>
      <c r="E2972" s="71" t="s">
        <v>39</v>
      </c>
      <c r="F2972" s="70"/>
      <c r="G2972" s="70" t="s">
        <v>904</v>
      </c>
      <c r="H2972" s="71" t="s">
        <v>905</v>
      </c>
      <c r="I2972" s="248" t="s">
        <v>215</v>
      </c>
      <c r="J2972" s="249"/>
      <c r="K2972" s="249"/>
      <c r="L2972" s="249"/>
      <c r="M2972" s="121"/>
    </row>
    <row r="2973" spans="1:13" ht="24">
      <c r="A2973" s="1"/>
      <c r="B2973" s="1"/>
      <c r="C2973" s="69" t="s">
        <v>5</v>
      </c>
      <c r="D2973" s="70" t="s">
        <v>38</v>
      </c>
      <c r="E2973" s="71" t="s">
        <v>39</v>
      </c>
      <c r="F2973" s="70"/>
      <c r="G2973" s="70" t="s">
        <v>904</v>
      </c>
      <c r="H2973" s="71" t="s">
        <v>905</v>
      </c>
      <c r="I2973" s="71" t="s">
        <v>216</v>
      </c>
      <c r="J2973" s="249">
        <v>6010804</v>
      </c>
      <c r="K2973" s="249">
        <v>0</v>
      </c>
      <c r="L2973" s="249">
        <v>0</v>
      </c>
      <c r="M2973" s="121">
        <v>0</v>
      </c>
    </row>
    <row r="2974" spans="1:13" ht="24">
      <c r="A2974" s="1"/>
      <c r="B2974" s="1"/>
      <c r="C2974" s="69" t="s">
        <v>5</v>
      </c>
      <c r="D2974" s="70" t="s">
        <v>38</v>
      </c>
      <c r="E2974" s="71" t="s">
        <v>39</v>
      </c>
      <c r="F2974" s="70"/>
      <c r="G2974" s="70" t="s">
        <v>904</v>
      </c>
      <c r="H2974" s="71" t="s">
        <v>905</v>
      </c>
      <c r="I2974" s="71" t="s">
        <v>217</v>
      </c>
      <c r="J2974" s="249">
        <v>6010804</v>
      </c>
      <c r="K2974" s="249">
        <v>0</v>
      </c>
      <c r="L2974" s="249">
        <v>0</v>
      </c>
      <c r="M2974" s="121">
        <v>0</v>
      </c>
    </row>
    <row r="2975" spans="1:13" ht="24">
      <c r="A2975" s="1"/>
      <c r="B2975" s="1"/>
      <c r="C2975" s="69"/>
      <c r="D2975" s="70"/>
      <c r="E2975" s="71"/>
      <c r="F2975" s="70"/>
      <c r="G2975" s="70"/>
      <c r="H2975" s="253" t="s">
        <v>218</v>
      </c>
      <c r="I2975" s="71"/>
      <c r="J2975" s="254"/>
      <c r="K2975" s="254">
        <v>-6010804</v>
      </c>
      <c r="L2975" s="254">
        <v>0</v>
      </c>
      <c r="M2975" s="255">
        <v>0</v>
      </c>
    </row>
    <row r="2976" spans="1:13" ht="48">
      <c r="A2976" s="1"/>
      <c r="B2976" s="1"/>
      <c r="C2976" s="69" t="s">
        <v>5</v>
      </c>
      <c r="D2976" s="70" t="s">
        <v>38</v>
      </c>
      <c r="E2976" s="71" t="s">
        <v>39</v>
      </c>
      <c r="F2976" s="70"/>
      <c r="G2976" s="70" t="s">
        <v>906</v>
      </c>
      <c r="H2976" s="71" t="s">
        <v>907</v>
      </c>
      <c r="I2976" s="248" t="s">
        <v>207</v>
      </c>
      <c r="J2976" s="249">
        <v>0</v>
      </c>
      <c r="K2976" s="249">
        <v>1</v>
      </c>
      <c r="L2976" s="249">
        <v>0</v>
      </c>
      <c r="M2976" s="121"/>
    </row>
    <row r="2977" spans="1:13" ht="48">
      <c r="A2977" s="1"/>
      <c r="B2977" s="1"/>
      <c r="C2977" s="69" t="s">
        <v>5</v>
      </c>
      <c r="D2977" s="70" t="s">
        <v>38</v>
      </c>
      <c r="E2977" s="71" t="s">
        <v>39</v>
      </c>
      <c r="F2977" s="70"/>
      <c r="G2977" s="70" t="s">
        <v>906</v>
      </c>
      <c r="H2977" s="71" t="s">
        <v>907</v>
      </c>
      <c r="I2977" s="71" t="s">
        <v>208</v>
      </c>
      <c r="J2977" s="249">
        <v>0</v>
      </c>
      <c r="K2977" s="249">
        <v>0</v>
      </c>
      <c r="L2977" s="249">
        <v>0</v>
      </c>
      <c r="M2977" s="121">
        <v>0</v>
      </c>
    </row>
    <row r="2978" spans="1:13" ht="48">
      <c r="A2978" s="1"/>
      <c r="B2978" s="1"/>
      <c r="C2978" s="69" t="s">
        <v>5</v>
      </c>
      <c r="D2978" s="70" t="s">
        <v>38</v>
      </c>
      <c r="E2978" s="71" t="s">
        <v>39</v>
      </c>
      <c r="F2978" s="70"/>
      <c r="G2978" s="70" t="s">
        <v>906</v>
      </c>
      <c r="H2978" s="71" t="s">
        <v>907</v>
      </c>
      <c r="I2978" s="71" t="s">
        <v>209</v>
      </c>
      <c r="J2978" s="249"/>
      <c r="K2978" s="249">
        <v>0</v>
      </c>
      <c r="L2978" s="249"/>
      <c r="M2978" s="121">
        <v>0</v>
      </c>
    </row>
    <row r="2979" spans="1:13" ht="24">
      <c r="A2979" s="1"/>
      <c r="B2979" s="1"/>
      <c r="C2979" s="69"/>
      <c r="D2979" s="70"/>
      <c r="E2979" s="71"/>
      <c r="F2979" s="70"/>
      <c r="G2979" s="70"/>
      <c r="H2979" s="250" t="s">
        <v>210</v>
      </c>
      <c r="I2979" s="248"/>
      <c r="J2979" s="251"/>
      <c r="K2979" s="251"/>
      <c r="L2979" s="251"/>
      <c r="M2979" s="252"/>
    </row>
    <row r="2980" spans="1:13" ht="48">
      <c r="A2980" s="1"/>
      <c r="B2980" s="1"/>
      <c r="C2980" s="69" t="s">
        <v>5</v>
      </c>
      <c r="D2980" s="70" t="s">
        <v>38</v>
      </c>
      <c r="E2980" s="71" t="s">
        <v>39</v>
      </c>
      <c r="F2980" s="70"/>
      <c r="G2980" s="70" t="s">
        <v>906</v>
      </c>
      <c r="H2980" s="71" t="s">
        <v>907</v>
      </c>
      <c r="I2980" s="248" t="s">
        <v>211</v>
      </c>
      <c r="J2980" s="249">
        <v>0</v>
      </c>
      <c r="K2980" s="249">
        <v>1</v>
      </c>
      <c r="L2980" s="249">
        <v>0</v>
      </c>
      <c r="M2980" s="121"/>
    </row>
    <row r="2981" spans="1:13" ht="48">
      <c r="A2981" s="1"/>
      <c r="B2981" s="1"/>
      <c r="C2981" s="69" t="s">
        <v>5</v>
      </c>
      <c r="D2981" s="70" t="s">
        <v>38</v>
      </c>
      <c r="E2981" s="71" t="s">
        <v>39</v>
      </c>
      <c r="F2981" s="70"/>
      <c r="G2981" s="70" t="s">
        <v>906</v>
      </c>
      <c r="H2981" s="71" t="s">
        <v>907</v>
      </c>
      <c r="I2981" s="71" t="s">
        <v>212</v>
      </c>
      <c r="J2981" s="249">
        <v>41307550</v>
      </c>
      <c r="K2981" s="249">
        <v>0</v>
      </c>
      <c r="L2981" s="249">
        <v>0</v>
      </c>
      <c r="M2981" s="121">
        <v>0</v>
      </c>
    </row>
    <row r="2982" spans="1:13" ht="48">
      <c r="A2982" s="1"/>
      <c r="B2982" s="1"/>
      <c r="C2982" s="69" t="s">
        <v>5</v>
      </c>
      <c r="D2982" s="70" t="s">
        <v>38</v>
      </c>
      <c r="E2982" s="71" t="s">
        <v>39</v>
      </c>
      <c r="F2982" s="70"/>
      <c r="G2982" s="70" t="s">
        <v>906</v>
      </c>
      <c r="H2982" s="71" t="s">
        <v>907</v>
      </c>
      <c r="I2982" s="71" t="s">
        <v>213</v>
      </c>
      <c r="J2982" s="249"/>
      <c r="K2982" s="249">
        <v>0</v>
      </c>
      <c r="L2982" s="249"/>
      <c r="M2982" s="121">
        <v>0</v>
      </c>
    </row>
    <row r="2983" spans="1:13" ht="24">
      <c r="A2983" s="1"/>
      <c r="B2983" s="1"/>
      <c r="C2983" s="69"/>
      <c r="D2983" s="70"/>
      <c r="E2983" s="71"/>
      <c r="F2983" s="70"/>
      <c r="G2983" s="70"/>
      <c r="H2983" s="250" t="s">
        <v>214</v>
      </c>
      <c r="I2983" s="248"/>
      <c r="J2983" s="251"/>
      <c r="K2983" s="251"/>
      <c r="L2983" s="251"/>
      <c r="M2983" s="252"/>
    </row>
    <row r="2984" spans="1:13" ht="48">
      <c r="A2984" s="1"/>
      <c r="B2984" s="1"/>
      <c r="C2984" s="69" t="s">
        <v>5</v>
      </c>
      <c r="D2984" s="70" t="s">
        <v>38</v>
      </c>
      <c r="E2984" s="71" t="s">
        <v>39</v>
      </c>
      <c r="F2984" s="70"/>
      <c r="G2984" s="70" t="s">
        <v>906</v>
      </c>
      <c r="H2984" s="71" t="s">
        <v>907</v>
      </c>
      <c r="I2984" s="248" t="s">
        <v>215</v>
      </c>
      <c r="J2984" s="249"/>
      <c r="K2984" s="249"/>
      <c r="L2984" s="249"/>
      <c r="M2984" s="121"/>
    </row>
    <row r="2985" spans="1:13" ht="48">
      <c r="A2985" s="1"/>
      <c r="B2985" s="1"/>
      <c r="C2985" s="69" t="s">
        <v>5</v>
      </c>
      <c r="D2985" s="70" t="s">
        <v>38</v>
      </c>
      <c r="E2985" s="71" t="s">
        <v>39</v>
      </c>
      <c r="F2985" s="70"/>
      <c r="G2985" s="70" t="s">
        <v>906</v>
      </c>
      <c r="H2985" s="71" t="s">
        <v>907</v>
      </c>
      <c r="I2985" s="71" t="s">
        <v>216</v>
      </c>
      <c r="J2985" s="249">
        <v>41307550</v>
      </c>
      <c r="K2985" s="249">
        <v>0</v>
      </c>
      <c r="L2985" s="249">
        <v>0</v>
      </c>
      <c r="M2985" s="121">
        <v>0</v>
      </c>
    </row>
    <row r="2986" spans="1:13" ht="48">
      <c r="A2986" s="1"/>
      <c r="B2986" s="1"/>
      <c r="C2986" s="69" t="s">
        <v>5</v>
      </c>
      <c r="D2986" s="70" t="s">
        <v>38</v>
      </c>
      <c r="E2986" s="71" t="s">
        <v>39</v>
      </c>
      <c r="F2986" s="70"/>
      <c r="G2986" s="70" t="s">
        <v>906</v>
      </c>
      <c r="H2986" s="71" t="s">
        <v>907</v>
      </c>
      <c r="I2986" s="71" t="s">
        <v>217</v>
      </c>
      <c r="J2986" s="249">
        <v>41307550</v>
      </c>
      <c r="K2986" s="249">
        <v>0</v>
      </c>
      <c r="L2986" s="249">
        <v>0</v>
      </c>
      <c r="M2986" s="121">
        <v>0</v>
      </c>
    </row>
    <row r="2987" spans="1:13" ht="24">
      <c r="A2987" s="1"/>
      <c r="B2987" s="1"/>
      <c r="C2987" s="69"/>
      <c r="D2987" s="70"/>
      <c r="E2987" s="71"/>
      <c r="F2987" s="70"/>
      <c r="G2987" s="70"/>
      <c r="H2987" s="253" t="s">
        <v>218</v>
      </c>
      <c r="I2987" s="71"/>
      <c r="J2987" s="254"/>
      <c r="K2987" s="254">
        <v>-41307550</v>
      </c>
      <c r="L2987" s="254">
        <v>0</v>
      </c>
      <c r="M2987" s="255">
        <v>0</v>
      </c>
    </row>
    <row r="2988" spans="1:13" ht="24">
      <c r="A2988" s="1"/>
      <c r="B2988" s="1"/>
      <c r="C2988" s="69" t="s">
        <v>5</v>
      </c>
      <c r="D2988" s="70" t="s">
        <v>38</v>
      </c>
      <c r="E2988" s="71" t="s">
        <v>39</v>
      </c>
      <c r="F2988" s="70"/>
      <c r="G2988" s="70" t="s">
        <v>908</v>
      </c>
      <c r="H2988" s="71" t="s">
        <v>909</v>
      </c>
      <c r="I2988" s="248" t="s">
        <v>207</v>
      </c>
      <c r="J2988" s="249">
        <v>0</v>
      </c>
      <c r="K2988" s="249">
        <v>0</v>
      </c>
      <c r="L2988" s="249">
        <v>0</v>
      </c>
      <c r="M2988" s="121"/>
    </row>
    <row r="2989" spans="1:13" ht="24">
      <c r="A2989" s="1"/>
      <c r="B2989" s="1"/>
      <c r="C2989" s="69" t="s">
        <v>5</v>
      </c>
      <c r="D2989" s="70" t="s">
        <v>38</v>
      </c>
      <c r="E2989" s="71" t="s">
        <v>39</v>
      </c>
      <c r="F2989" s="70"/>
      <c r="G2989" s="70" t="s">
        <v>908</v>
      </c>
      <c r="H2989" s="71" t="s">
        <v>909</v>
      </c>
      <c r="I2989" s="71" t="s">
        <v>208</v>
      </c>
      <c r="J2989" s="249">
        <v>0</v>
      </c>
      <c r="K2989" s="249">
        <v>0</v>
      </c>
      <c r="L2989" s="249">
        <v>0</v>
      </c>
      <c r="M2989" s="121">
        <v>0</v>
      </c>
    </row>
    <row r="2990" spans="1:13" ht="24">
      <c r="A2990" s="1"/>
      <c r="B2990" s="1"/>
      <c r="C2990" s="69" t="s">
        <v>5</v>
      </c>
      <c r="D2990" s="70" t="s">
        <v>38</v>
      </c>
      <c r="E2990" s="71" t="s">
        <v>39</v>
      </c>
      <c r="F2990" s="70"/>
      <c r="G2990" s="70" t="s">
        <v>908</v>
      </c>
      <c r="H2990" s="71" t="s">
        <v>909</v>
      </c>
      <c r="I2990" s="71" t="s">
        <v>209</v>
      </c>
      <c r="J2990" s="249"/>
      <c r="K2990" s="249"/>
      <c r="L2990" s="249"/>
      <c r="M2990" s="121">
        <v>0</v>
      </c>
    </row>
    <row r="2991" spans="1:13" ht="24">
      <c r="A2991" s="1"/>
      <c r="B2991" s="1"/>
      <c r="C2991" s="69"/>
      <c r="D2991" s="70"/>
      <c r="E2991" s="71"/>
      <c r="F2991" s="70"/>
      <c r="G2991" s="70"/>
      <c r="H2991" s="250" t="s">
        <v>210</v>
      </c>
      <c r="I2991" s="248"/>
      <c r="J2991" s="251"/>
      <c r="K2991" s="251"/>
      <c r="L2991" s="251"/>
      <c r="M2991" s="252"/>
    </row>
    <row r="2992" spans="1:13" ht="24">
      <c r="A2992" s="1"/>
      <c r="B2992" s="1"/>
      <c r="C2992" s="69" t="s">
        <v>5</v>
      </c>
      <c r="D2992" s="70" t="s">
        <v>38</v>
      </c>
      <c r="E2992" s="71" t="s">
        <v>39</v>
      </c>
      <c r="F2992" s="70"/>
      <c r="G2992" s="70" t="s">
        <v>908</v>
      </c>
      <c r="H2992" s="71" t="s">
        <v>909</v>
      </c>
      <c r="I2992" s="248" t="s">
        <v>211</v>
      </c>
      <c r="J2992" s="249">
        <v>0</v>
      </c>
      <c r="K2992" s="249">
        <v>0</v>
      </c>
      <c r="L2992" s="249">
        <v>0</v>
      </c>
      <c r="M2992" s="121"/>
    </row>
    <row r="2993" spans="1:13" ht="24">
      <c r="A2993" s="1"/>
      <c r="B2993" s="1"/>
      <c r="C2993" s="69" t="s">
        <v>5</v>
      </c>
      <c r="D2993" s="70" t="s">
        <v>38</v>
      </c>
      <c r="E2993" s="71" t="s">
        <v>39</v>
      </c>
      <c r="F2993" s="70"/>
      <c r="G2993" s="70" t="s">
        <v>908</v>
      </c>
      <c r="H2993" s="71" t="s">
        <v>909</v>
      </c>
      <c r="I2993" s="71" t="s">
        <v>212</v>
      </c>
      <c r="J2993" s="249">
        <v>18631418</v>
      </c>
      <c r="K2993" s="249">
        <v>0</v>
      </c>
      <c r="L2993" s="249">
        <v>0</v>
      </c>
      <c r="M2993" s="121">
        <v>0</v>
      </c>
    </row>
    <row r="2994" spans="1:13" ht="24">
      <c r="A2994" s="1"/>
      <c r="B2994" s="1"/>
      <c r="C2994" s="69" t="s">
        <v>5</v>
      </c>
      <c r="D2994" s="70" t="s">
        <v>38</v>
      </c>
      <c r="E2994" s="71" t="s">
        <v>39</v>
      </c>
      <c r="F2994" s="70"/>
      <c r="G2994" s="70" t="s">
        <v>908</v>
      </c>
      <c r="H2994" s="71" t="s">
        <v>909</v>
      </c>
      <c r="I2994" s="71" t="s">
        <v>213</v>
      </c>
      <c r="J2994" s="249"/>
      <c r="K2994" s="249"/>
      <c r="L2994" s="249"/>
      <c r="M2994" s="121">
        <v>0</v>
      </c>
    </row>
    <row r="2995" spans="1:13" ht="24">
      <c r="A2995" s="1"/>
      <c r="B2995" s="1"/>
      <c r="C2995" s="69"/>
      <c r="D2995" s="70"/>
      <c r="E2995" s="71"/>
      <c r="F2995" s="70"/>
      <c r="G2995" s="70"/>
      <c r="H2995" s="250" t="s">
        <v>214</v>
      </c>
      <c r="I2995" s="248"/>
      <c r="J2995" s="251"/>
      <c r="K2995" s="251"/>
      <c r="L2995" s="251"/>
      <c r="M2995" s="252"/>
    </row>
    <row r="2996" spans="1:13" ht="24">
      <c r="A2996" s="1"/>
      <c r="B2996" s="1"/>
      <c r="C2996" s="69" t="s">
        <v>5</v>
      </c>
      <c r="D2996" s="70" t="s">
        <v>38</v>
      </c>
      <c r="E2996" s="71" t="s">
        <v>39</v>
      </c>
      <c r="F2996" s="70"/>
      <c r="G2996" s="70" t="s">
        <v>908</v>
      </c>
      <c r="H2996" s="71" t="s">
        <v>909</v>
      </c>
      <c r="I2996" s="248" t="s">
        <v>215</v>
      </c>
      <c r="J2996" s="249"/>
      <c r="K2996" s="249"/>
      <c r="L2996" s="249"/>
      <c r="M2996" s="121"/>
    </row>
    <row r="2997" spans="1:13" ht="24">
      <c r="A2997" s="1"/>
      <c r="B2997" s="1"/>
      <c r="C2997" s="69" t="s">
        <v>5</v>
      </c>
      <c r="D2997" s="70" t="s">
        <v>38</v>
      </c>
      <c r="E2997" s="71" t="s">
        <v>39</v>
      </c>
      <c r="F2997" s="70"/>
      <c r="G2997" s="70" t="s">
        <v>908</v>
      </c>
      <c r="H2997" s="71" t="s">
        <v>909</v>
      </c>
      <c r="I2997" s="71" t="s">
        <v>216</v>
      </c>
      <c r="J2997" s="249">
        <v>18631368</v>
      </c>
      <c r="K2997" s="249">
        <v>0</v>
      </c>
      <c r="L2997" s="249">
        <v>0</v>
      </c>
      <c r="M2997" s="121">
        <v>0</v>
      </c>
    </row>
    <row r="2998" spans="1:13" ht="24">
      <c r="A2998" s="1"/>
      <c r="B2998" s="1"/>
      <c r="C2998" s="69" t="s">
        <v>5</v>
      </c>
      <c r="D2998" s="70" t="s">
        <v>38</v>
      </c>
      <c r="E2998" s="71" t="s">
        <v>39</v>
      </c>
      <c r="F2998" s="70"/>
      <c r="G2998" s="70" t="s">
        <v>908</v>
      </c>
      <c r="H2998" s="71" t="s">
        <v>909</v>
      </c>
      <c r="I2998" s="71" t="s">
        <v>217</v>
      </c>
      <c r="J2998" s="249">
        <v>18631368</v>
      </c>
      <c r="K2998" s="249">
        <v>0</v>
      </c>
      <c r="L2998" s="249">
        <v>0</v>
      </c>
      <c r="M2998" s="121">
        <v>0</v>
      </c>
    </row>
    <row r="2999" spans="1:13" ht="24">
      <c r="A2999" s="1"/>
      <c r="B2999" s="1"/>
      <c r="C2999" s="69"/>
      <c r="D2999" s="70"/>
      <c r="E2999" s="71"/>
      <c r="F2999" s="70"/>
      <c r="G2999" s="70"/>
      <c r="H2999" s="253" t="s">
        <v>218</v>
      </c>
      <c r="I2999" s="71"/>
      <c r="J2999" s="254"/>
      <c r="K2999" s="254">
        <v>-18631368</v>
      </c>
      <c r="L2999" s="254">
        <v>0</v>
      </c>
      <c r="M2999" s="255">
        <v>0</v>
      </c>
    </row>
    <row r="3000" spans="1:13">
      <c r="A3000" s="1"/>
      <c r="B3000" s="1"/>
      <c r="C3000" s="69" t="s">
        <v>5</v>
      </c>
      <c r="D3000" s="70" t="s">
        <v>38</v>
      </c>
      <c r="E3000" s="71" t="s">
        <v>39</v>
      </c>
      <c r="F3000" s="70"/>
      <c r="G3000" s="70" t="s">
        <v>910</v>
      </c>
      <c r="H3000" s="71" t="s">
        <v>911</v>
      </c>
      <c r="I3000" s="248" t="s">
        <v>207</v>
      </c>
      <c r="J3000" s="249"/>
      <c r="K3000" s="249"/>
      <c r="L3000" s="249">
        <v>0</v>
      </c>
      <c r="M3000" s="121"/>
    </row>
    <row r="3001" spans="1:13">
      <c r="A3001" s="1"/>
      <c r="B3001" s="1"/>
      <c r="C3001" s="69" t="s">
        <v>5</v>
      </c>
      <c r="D3001" s="70" t="s">
        <v>38</v>
      </c>
      <c r="E3001" s="71" t="s">
        <v>39</v>
      </c>
      <c r="F3001" s="70"/>
      <c r="G3001" s="70" t="s">
        <v>910</v>
      </c>
      <c r="H3001" s="71" t="s">
        <v>911</v>
      </c>
      <c r="I3001" s="71" t="s">
        <v>208</v>
      </c>
      <c r="J3001" s="249">
        <v>0</v>
      </c>
      <c r="K3001" s="249">
        <v>0</v>
      </c>
      <c r="L3001" s="249">
        <v>0</v>
      </c>
      <c r="M3001" s="121">
        <v>0</v>
      </c>
    </row>
    <row r="3002" spans="1:13">
      <c r="A3002" s="1"/>
      <c r="B3002" s="1"/>
      <c r="C3002" s="69" t="s">
        <v>5</v>
      </c>
      <c r="D3002" s="70" t="s">
        <v>38</v>
      </c>
      <c r="E3002" s="71" t="s">
        <v>39</v>
      </c>
      <c r="F3002" s="70"/>
      <c r="G3002" s="70" t="s">
        <v>910</v>
      </c>
      <c r="H3002" s="71" t="s">
        <v>911</v>
      </c>
      <c r="I3002" s="71" t="s">
        <v>209</v>
      </c>
      <c r="J3002" s="249">
        <v>0</v>
      </c>
      <c r="K3002" s="249">
        <v>0</v>
      </c>
      <c r="L3002" s="249"/>
      <c r="M3002" s="121">
        <v>0</v>
      </c>
    </row>
    <row r="3003" spans="1:13" ht="24">
      <c r="A3003" s="1"/>
      <c r="B3003" s="1"/>
      <c r="C3003" s="69"/>
      <c r="D3003" s="70"/>
      <c r="E3003" s="71"/>
      <c r="F3003" s="70"/>
      <c r="G3003" s="70"/>
      <c r="H3003" s="250" t="s">
        <v>210</v>
      </c>
      <c r="I3003" s="248"/>
      <c r="J3003" s="251"/>
      <c r="K3003" s="251">
        <v>0</v>
      </c>
      <c r="L3003" s="251"/>
      <c r="M3003" s="252"/>
    </row>
    <row r="3004" spans="1:13">
      <c r="A3004" s="1"/>
      <c r="B3004" s="1"/>
      <c r="C3004" s="69" t="s">
        <v>5</v>
      </c>
      <c r="D3004" s="70" t="s">
        <v>38</v>
      </c>
      <c r="E3004" s="71" t="s">
        <v>39</v>
      </c>
      <c r="F3004" s="70"/>
      <c r="G3004" s="70" t="s">
        <v>910</v>
      </c>
      <c r="H3004" s="71" t="s">
        <v>911</v>
      </c>
      <c r="I3004" s="248" t="s">
        <v>211</v>
      </c>
      <c r="J3004" s="249"/>
      <c r="K3004" s="249">
        <v>0</v>
      </c>
      <c r="L3004" s="249">
        <v>0</v>
      </c>
      <c r="M3004" s="121"/>
    </row>
    <row r="3005" spans="1:13">
      <c r="A3005" s="1"/>
      <c r="B3005" s="1"/>
      <c r="C3005" s="69" t="s">
        <v>5</v>
      </c>
      <c r="D3005" s="70" t="s">
        <v>38</v>
      </c>
      <c r="E3005" s="71" t="s">
        <v>39</v>
      </c>
      <c r="F3005" s="70"/>
      <c r="G3005" s="70" t="s">
        <v>910</v>
      </c>
      <c r="H3005" s="71" t="s">
        <v>911</v>
      </c>
      <c r="I3005" s="71" t="s">
        <v>212</v>
      </c>
      <c r="J3005" s="249">
        <v>0</v>
      </c>
      <c r="K3005" s="249">
        <v>2224000</v>
      </c>
      <c r="L3005" s="249">
        <v>0</v>
      </c>
      <c r="M3005" s="121">
        <v>0</v>
      </c>
    </row>
    <row r="3006" spans="1:13">
      <c r="A3006" s="1"/>
      <c r="B3006" s="1"/>
      <c r="C3006" s="69" t="s">
        <v>5</v>
      </c>
      <c r="D3006" s="70" t="s">
        <v>38</v>
      </c>
      <c r="E3006" s="71" t="s">
        <v>39</v>
      </c>
      <c r="F3006" s="70"/>
      <c r="G3006" s="70" t="s">
        <v>910</v>
      </c>
      <c r="H3006" s="71" t="s">
        <v>911</v>
      </c>
      <c r="I3006" s="71" t="s">
        <v>213</v>
      </c>
      <c r="J3006" s="249">
        <v>0</v>
      </c>
      <c r="K3006" s="249"/>
      <c r="L3006" s="249"/>
      <c r="M3006" s="121">
        <v>0</v>
      </c>
    </row>
    <row r="3007" spans="1:13" ht="24">
      <c r="A3007" s="1"/>
      <c r="B3007" s="1"/>
      <c r="C3007" s="69"/>
      <c r="D3007" s="70"/>
      <c r="E3007" s="71"/>
      <c r="F3007" s="70"/>
      <c r="G3007" s="70"/>
      <c r="H3007" s="250" t="s">
        <v>214</v>
      </c>
      <c r="I3007" s="248"/>
      <c r="J3007" s="251"/>
      <c r="K3007" s="251"/>
      <c r="L3007" s="251"/>
      <c r="M3007" s="252"/>
    </row>
    <row r="3008" spans="1:13">
      <c r="A3008" s="1"/>
      <c r="B3008" s="1"/>
      <c r="C3008" s="69" t="s">
        <v>5</v>
      </c>
      <c r="D3008" s="70" t="s">
        <v>38</v>
      </c>
      <c r="E3008" s="71" t="s">
        <v>39</v>
      </c>
      <c r="F3008" s="70"/>
      <c r="G3008" s="70" t="s">
        <v>910</v>
      </c>
      <c r="H3008" s="71" t="s">
        <v>911</v>
      </c>
      <c r="I3008" s="248" t="s">
        <v>215</v>
      </c>
      <c r="J3008" s="249"/>
      <c r="K3008" s="249"/>
      <c r="L3008" s="249"/>
      <c r="M3008" s="121"/>
    </row>
    <row r="3009" spans="1:13">
      <c r="A3009" s="1"/>
      <c r="B3009" s="1"/>
      <c r="C3009" s="69" t="s">
        <v>5</v>
      </c>
      <c r="D3009" s="70" t="s">
        <v>38</v>
      </c>
      <c r="E3009" s="71" t="s">
        <v>39</v>
      </c>
      <c r="F3009" s="70"/>
      <c r="G3009" s="70" t="s">
        <v>910</v>
      </c>
      <c r="H3009" s="71" t="s">
        <v>911</v>
      </c>
      <c r="I3009" s="71" t="s">
        <v>216</v>
      </c>
      <c r="J3009" s="249">
        <v>0</v>
      </c>
      <c r="K3009" s="249">
        <v>2192620</v>
      </c>
      <c r="L3009" s="249">
        <v>0</v>
      </c>
      <c r="M3009" s="121">
        <v>0</v>
      </c>
    </row>
    <row r="3010" spans="1:13">
      <c r="A3010" s="1"/>
      <c r="B3010" s="1"/>
      <c r="C3010" s="69" t="s">
        <v>5</v>
      </c>
      <c r="D3010" s="70" t="s">
        <v>38</v>
      </c>
      <c r="E3010" s="71" t="s">
        <v>39</v>
      </c>
      <c r="F3010" s="70"/>
      <c r="G3010" s="70" t="s">
        <v>910</v>
      </c>
      <c r="H3010" s="71" t="s">
        <v>911</v>
      </c>
      <c r="I3010" s="71" t="s">
        <v>217</v>
      </c>
      <c r="J3010" s="249">
        <v>0</v>
      </c>
      <c r="K3010" s="249">
        <v>2192620</v>
      </c>
      <c r="L3010" s="249">
        <v>0</v>
      </c>
      <c r="M3010" s="121">
        <v>0</v>
      </c>
    </row>
    <row r="3011" spans="1:13" ht="24">
      <c r="A3011" s="1"/>
      <c r="B3011" s="1"/>
      <c r="C3011" s="69"/>
      <c r="D3011" s="70"/>
      <c r="E3011" s="71"/>
      <c r="F3011" s="70"/>
      <c r="G3011" s="70"/>
      <c r="H3011" s="253" t="s">
        <v>218</v>
      </c>
      <c r="I3011" s="71"/>
      <c r="J3011" s="254"/>
      <c r="K3011" s="254">
        <v>2192620</v>
      </c>
      <c r="L3011" s="254">
        <v>-2192620</v>
      </c>
      <c r="M3011" s="255">
        <v>0</v>
      </c>
    </row>
    <row r="3012" spans="1:13">
      <c r="A3012" s="1"/>
      <c r="B3012" s="1"/>
      <c r="C3012" s="69" t="s">
        <v>5</v>
      </c>
      <c r="D3012" s="70" t="s">
        <v>38</v>
      </c>
      <c r="E3012" s="71" t="s">
        <v>39</v>
      </c>
      <c r="F3012" s="70"/>
      <c r="G3012" s="70" t="s">
        <v>912</v>
      </c>
      <c r="H3012" s="71" t="s">
        <v>913</v>
      </c>
      <c r="I3012" s="248" t="s">
        <v>207</v>
      </c>
      <c r="J3012" s="249">
        <v>0</v>
      </c>
      <c r="K3012" s="249">
        <v>0</v>
      </c>
      <c r="L3012" s="249">
        <v>0</v>
      </c>
      <c r="M3012" s="121"/>
    </row>
    <row r="3013" spans="1:13">
      <c r="A3013" s="1"/>
      <c r="B3013" s="1"/>
      <c r="C3013" s="69" t="s">
        <v>5</v>
      </c>
      <c r="D3013" s="70" t="s">
        <v>38</v>
      </c>
      <c r="E3013" s="71" t="s">
        <v>39</v>
      </c>
      <c r="F3013" s="70"/>
      <c r="G3013" s="70" t="s">
        <v>912</v>
      </c>
      <c r="H3013" s="71" t="s">
        <v>913</v>
      </c>
      <c r="I3013" s="71" t="s">
        <v>208</v>
      </c>
      <c r="J3013" s="249">
        <v>0</v>
      </c>
      <c r="K3013" s="249">
        <v>0</v>
      </c>
      <c r="L3013" s="249">
        <v>0</v>
      </c>
      <c r="M3013" s="121">
        <v>0</v>
      </c>
    </row>
    <row r="3014" spans="1:13">
      <c r="A3014" s="1"/>
      <c r="B3014" s="1"/>
      <c r="C3014" s="69" t="s">
        <v>5</v>
      </c>
      <c r="D3014" s="70" t="s">
        <v>38</v>
      </c>
      <c r="E3014" s="71" t="s">
        <v>39</v>
      </c>
      <c r="F3014" s="70"/>
      <c r="G3014" s="70" t="s">
        <v>912</v>
      </c>
      <c r="H3014" s="71" t="s">
        <v>913</v>
      </c>
      <c r="I3014" s="71" t="s">
        <v>209</v>
      </c>
      <c r="J3014" s="249"/>
      <c r="K3014" s="249"/>
      <c r="L3014" s="249"/>
      <c r="M3014" s="121">
        <v>0</v>
      </c>
    </row>
    <row r="3015" spans="1:13" ht="24">
      <c r="A3015" s="1"/>
      <c r="B3015" s="1"/>
      <c r="C3015" s="69"/>
      <c r="D3015" s="70"/>
      <c r="E3015" s="71"/>
      <c r="F3015" s="70"/>
      <c r="G3015" s="70"/>
      <c r="H3015" s="250" t="s">
        <v>210</v>
      </c>
      <c r="I3015" s="248"/>
      <c r="J3015" s="251"/>
      <c r="K3015" s="251"/>
      <c r="L3015" s="251"/>
      <c r="M3015" s="252"/>
    </row>
    <row r="3016" spans="1:13">
      <c r="A3016" s="1"/>
      <c r="B3016" s="1"/>
      <c r="C3016" s="69" t="s">
        <v>5</v>
      </c>
      <c r="D3016" s="70" t="s">
        <v>38</v>
      </c>
      <c r="E3016" s="71" t="s">
        <v>39</v>
      </c>
      <c r="F3016" s="70"/>
      <c r="G3016" s="70" t="s">
        <v>912</v>
      </c>
      <c r="H3016" s="71" t="s">
        <v>913</v>
      </c>
      <c r="I3016" s="248" t="s">
        <v>211</v>
      </c>
      <c r="J3016" s="249">
        <v>0</v>
      </c>
      <c r="K3016" s="249">
        <v>0</v>
      </c>
      <c r="L3016" s="249">
        <v>0</v>
      </c>
      <c r="M3016" s="121"/>
    </row>
    <row r="3017" spans="1:13">
      <c r="A3017" s="1"/>
      <c r="B3017" s="1"/>
      <c r="C3017" s="69" t="s">
        <v>5</v>
      </c>
      <c r="D3017" s="70" t="s">
        <v>38</v>
      </c>
      <c r="E3017" s="71" t="s">
        <v>39</v>
      </c>
      <c r="F3017" s="70"/>
      <c r="G3017" s="70" t="s">
        <v>912</v>
      </c>
      <c r="H3017" s="71" t="s">
        <v>913</v>
      </c>
      <c r="I3017" s="71" t="s">
        <v>212</v>
      </c>
      <c r="J3017" s="249">
        <v>5325417</v>
      </c>
      <c r="K3017" s="249">
        <v>0</v>
      </c>
      <c r="L3017" s="249">
        <v>0</v>
      </c>
      <c r="M3017" s="121">
        <v>0</v>
      </c>
    </row>
    <row r="3018" spans="1:13">
      <c r="A3018" s="1"/>
      <c r="B3018" s="1"/>
      <c r="C3018" s="69" t="s">
        <v>5</v>
      </c>
      <c r="D3018" s="70" t="s">
        <v>38</v>
      </c>
      <c r="E3018" s="71" t="s">
        <v>39</v>
      </c>
      <c r="F3018" s="70"/>
      <c r="G3018" s="70" t="s">
        <v>912</v>
      </c>
      <c r="H3018" s="71" t="s">
        <v>913</v>
      </c>
      <c r="I3018" s="71" t="s">
        <v>213</v>
      </c>
      <c r="J3018" s="249"/>
      <c r="K3018" s="249"/>
      <c r="L3018" s="249"/>
      <c r="M3018" s="121">
        <v>0</v>
      </c>
    </row>
    <row r="3019" spans="1:13" ht="24">
      <c r="A3019" s="1"/>
      <c r="B3019" s="1"/>
      <c r="C3019" s="69"/>
      <c r="D3019" s="70"/>
      <c r="E3019" s="71"/>
      <c r="F3019" s="70"/>
      <c r="G3019" s="70"/>
      <c r="H3019" s="250" t="s">
        <v>214</v>
      </c>
      <c r="I3019" s="248"/>
      <c r="J3019" s="251"/>
      <c r="K3019" s="251"/>
      <c r="L3019" s="251"/>
      <c r="M3019" s="252"/>
    </row>
    <row r="3020" spans="1:13">
      <c r="A3020" s="1"/>
      <c r="B3020" s="1"/>
      <c r="C3020" s="69" t="s">
        <v>5</v>
      </c>
      <c r="D3020" s="70" t="s">
        <v>38</v>
      </c>
      <c r="E3020" s="71" t="s">
        <v>39</v>
      </c>
      <c r="F3020" s="70"/>
      <c r="G3020" s="70" t="s">
        <v>912</v>
      </c>
      <c r="H3020" s="71" t="s">
        <v>913</v>
      </c>
      <c r="I3020" s="248" t="s">
        <v>215</v>
      </c>
      <c r="J3020" s="249"/>
      <c r="K3020" s="249"/>
      <c r="L3020" s="249"/>
      <c r="M3020" s="121"/>
    </row>
    <row r="3021" spans="1:13">
      <c r="A3021" s="1"/>
      <c r="B3021" s="1"/>
      <c r="C3021" s="69" t="s">
        <v>5</v>
      </c>
      <c r="D3021" s="70" t="s">
        <v>38</v>
      </c>
      <c r="E3021" s="71" t="s">
        <v>39</v>
      </c>
      <c r="F3021" s="70"/>
      <c r="G3021" s="70" t="s">
        <v>912</v>
      </c>
      <c r="H3021" s="71" t="s">
        <v>913</v>
      </c>
      <c r="I3021" s="71" t="s">
        <v>216</v>
      </c>
      <c r="J3021" s="249">
        <v>4193544</v>
      </c>
      <c r="K3021" s="249">
        <v>0</v>
      </c>
      <c r="L3021" s="249">
        <v>0</v>
      </c>
      <c r="M3021" s="121">
        <v>0</v>
      </c>
    </row>
    <row r="3022" spans="1:13">
      <c r="A3022" s="1"/>
      <c r="B3022" s="1"/>
      <c r="C3022" s="69" t="s">
        <v>5</v>
      </c>
      <c r="D3022" s="70" t="s">
        <v>38</v>
      </c>
      <c r="E3022" s="71" t="s">
        <v>39</v>
      </c>
      <c r="F3022" s="70"/>
      <c r="G3022" s="70" t="s">
        <v>912</v>
      </c>
      <c r="H3022" s="71" t="s">
        <v>913</v>
      </c>
      <c r="I3022" s="71" t="s">
        <v>217</v>
      </c>
      <c r="J3022" s="249">
        <v>4193544</v>
      </c>
      <c r="K3022" s="249">
        <v>0</v>
      </c>
      <c r="L3022" s="249">
        <v>0</v>
      </c>
      <c r="M3022" s="121">
        <v>0</v>
      </c>
    </row>
    <row r="3023" spans="1:13" ht="24">
      <c r="A3023" s="1"/>
      <c r="B3023" s="1"/>
      <c r="C3023" s="69"/>
      <c r="D3023" s="70"/>
      <c r="E3023" s="71"/>
      <c r="F3023" s="70"/>
      <c r="G3023" s="70"/>
      <c r="H3023" s="253" t="s">
        <v>218</v>
      </c>
      <c r="I3023" s="71"/>
      <c r="J3023" s="254"/>
      <c r="K3023" s="254">
        <v>-4193544</v>
      </c>
      <c r="L3023" s="254">
        <v>0</v>
      </c>
      <c r="M3023" s="255">
        <v>0</v>
      </c>
    </row>
    <row r="3024" spans="1:13" ht="24">
      <c r="A3024" s="1"/>
      <c r="B3024" s="1"/>
      <c r="C3024" s="69" t="s">
        <v>5</v>
      </c>
      <c r="D3024" s="70" t="s">
        <v>38</v>
      </c>
      <c r="E3024" s="71" t="s">
        <v>39</v>
      </c>
      <c r="F3024" s="70"/>
      <c r="G3024" s="70" t="s">
        <v>914</v>
      </c>
      <c r="H3024" s="71" t="s">
        <v>915</v>
      </c>
      <c r="I3024" s="248" t="s">
        <v>207</v>
      </c>
      <c r="J3024" s="249">
        <v>0</v>
      </c>
      <c r="K3024" s="249">
        <v>0</v>
      </c>
      <c r="L3024" s="249">
        <v>0</v>
      </c>
      <c r="M3024" s="121"/>
    </row>
    <row r="3025" spans="1:13" ht="24">
      <c r="A3025" s="1"/>
      <c r="B3025" s="1"/>
      <c r="C3025" s="69" t="s">
        <v>5</v>
      </c>
      <c r="D3025" s="70" t="s">
        <v>38</v>
      </c>
      <c r="E3025" s="71" t="s">
        <v>39</v>
      </c>
      <c r="F3025" s="70"/>
      <c r="G3025" s="70" t="s">
        <v>914</v>
      </c>
      <c r="H3025" s="71" t="s">
        <v>915</v>
      </c>
      <c r="I3025" s="71" t="s">
        <v>208</v>
      </c>
      <c r="J3025" s="249">
        <v>0</v>
      </c>
      <c r="K3025" s="249">
        <v>0</v>
      </c>
      <c r="L3025" s="249">
        <v>0</v>
      </c>
      <c r="M3025" s="121">
        <v>0</v>
      </c>
    </row>
    <row r="3026" spans="1:13" ht="24">
      <c r="A3026" s="1"/>
      <c r="B3026" s="1"/>
      <c r="C3026" s="69" t="s">
        <v>5</v>
      </c>
      <c r="D3026" s="70" t="s">
        <v>38</v>
      </c>
      <c r="E3026" s="71" t="s">
        <v>39</v>
      </c>
      <c r="F3026" s="70"/>
      <c r="G3026" s="70" t="s">
        <v>914</v>
      </c>
      <c r="H3026" s="71" t="s">
        <v>915</v>
      </c>
      <c r="I3026" s="71" t="s">
        <v>209</v>
      </c>
      <c r="J3026" s="249"/>
      <c r="K3026" s="249"/>
      <c r="L3026" s="249"/>
      <c r="M3026" s="121">
        <v>0</v>
      </c>
    </row>
    <row r="3027" spans="1:13" ht="24">
      <c r="A3027" s="1"/>
      <c r="B3027" s="1"/>
      <c r="C3027" s="69"/>
      <c r="D3027" s="70"/>
      <c r="E3027" s="71"/>
      <c r="F3027" s="70"/>
      <c r="G3027" s="70"/>
      <c r="H3027" s="250" t="s">
        <v>210</v>
      </c>
      <c r="I3027" s="248"/>
      <c r="J3027" s="251"/>
      <c r="K3027" s="251"/>
      <c r="L3027" s="251"/>
      <c r="M3027" s="252"/>
    </row>
    <row r="3028" spans="1:13" ht="24">
      <c r="A3028" s="1"/>
      <c r="B3028" s="1"/>
      <c r="C3028" s="69" t="s">
        <v>5</v>
      </c>
      <c r="D3028" s="70" t="s">
        <v>38</v>
      </c>
      <c r="E3028" s="71" t="s">
        <v>39</v>
      </c>
      <c r="F3028" s="70"/>
      <c r="G3028" s="70" t="s">
        <v>914</v>
      </c>
      <c r="H3028" s="71" t="s">
        <v>915</v>
      </c>
      <c r="I3028" s="248" t="s">
        <v>211</v>
      </c>
      <c r="J3028" s="249">
        <v>0</v>
      </c>
      <c r="K3028" s="249">
        <v>0</v>
      </c>
      <c r="L3028" s="249">
        <v>0</v>
      </c>
      <c r="M3028" s="121"/>
    </row>
    <row r="3029" spans="1:13" ht="24">
      <c r="A3029" s="1"/>
      <c r="B3029" s="1"/>
      <c r="C3029" s="69" t="s">
        <v>5</v>
      </c>
      <c r="D3029" s="70" t="s">
        <v>38</v>
      </c>
      <c r="E3029" s="71" t="s">
        <v>39</v>
      </c>
      <c r="F3029" s="70"/>
      <c r="G3029" s="70" t="s">
        <v>914</v>
      </c>
      <c r="H3029" s="71" t="s">
        <v>915</v>
      </c>
      <c r="I3029" s="71" t="s">
        <v>212</v>
      </c>
      <c r="J3029" s="249">
        <v>7373975</v>
      </c>
      <c r="K3029" s="249">
        <v>0</v>
      </c>
      <c r="L3029" s="249">
        <v>0</v>
      </c>
      <c r="M3029" s="121">
        <v>0</v>
      </c>
    </row>
    <row r="3030" spans="1:13" ht="24">
      <c r="A3030" s="1"/>
      <c r="B3030" s="1"/>
      <c r="C3030" s="69" t="s">
        <v>5</v>
      </c>
      <c r="D3030" s="70" t="s">
        <v>38</v>
      </c>
      <c r="E3030" s="71" t="s">
        <v>39</v>
      </c>
      <c r="F3030" s="70"/>
      <c r="G3030" s="70" t="s">
        <v>914</v>
      </c>
      <c r="H3030" s="71" t="s">
        <v>915</v>
      </c>
      <c r="I3030" s="71" t="s">
        <v>213</v>
      </c>
      <c r="J3030" s="249"/>
      <c r="K3030" s="249"/>
      <c r="L3030" s="249"/>
      <c r="M3030" s="121">
        <v>0</v>
      </c>
    </row>
    <row r="3031" spans="1:13" ht="24">
      <c r="A3031" s="1"/>
      <c r="B3031" s="1"/>
      <c r="C3031" s="69"/>
      <c r="D3031" s="70"/>
      <c r="E3031" s="71"/>
      <c r="F3031" s="70"/>
      <c r="G3031" s="70"/>
      <c r="H3031" s="250" t="s">
        <v>214</v>
      </c>
      <c r="I3031" s="248"/>
      <c r="J3031" s="251"/>
      <c r="K3031" s="251"/>
      <c r="L3031" s="251"/>
      <c r="M3031" s="252"/>
    </row>
    <row r="3032" spans="1:13" ht="24">
      <c r="A3032" s="1"/>
      <c r="B3032" s="1"/>
      <c r="C3032" s="69" t="s">
        <v>5</v>
      </c>
      <c r="D3032" s="70" t="s">
        <v>38</v>
      </c>
      <c r="E3032" s="71" t="s">
        <v>39</v>
      </c>
      <c r="F3032" s="70"/>
      <c r="G3032" s="70" t="s">
        <v>914</v>
      </c>
      <c r="H3032" s="71" t="s">
        <v>915</v>
      </c>
      <c r="I3032" s="248" t="s">
        <v>215</v>
      </c>
      <c r="J3032" s="249"/>
      <c r="K3032" s="249"/>
      <c r="L3032" s="249"/>
      <c r="M3032" s="121"/>
    </row>
    <row r="3033" spans="1:13" ht="24">
      <c r="A3033" s="1"/>
      <c r="B3033" s="1"/>
      <c r="C3033" s="69" t="s">
        <v>5</v>
      </c>
      <c r="D3033" s="70" t="s">
        <v>38</v>
      </c>
      <c r="E3033" s="71" t="s">
        <v>39</v>
      </c>
      <c r="F3033" s="70"/>
      <c r="G3033" s="70" t="s">
        <v>914</v>
      </c>
      <c r="H3033" s="71" t="s">
        <v>915</v>
      </c>
      <c r="I3033" s="71" t="s">
        <v>216</v>
      </c>
      <c r="J3033" s="249">
        <v>7372724</v>
      </c>
      <c r="K3033" s="249">
        <v>0</v>
      </c>
      <c r="L3033" s="249">
        <v>0</v>
      </c>
      <c r="M3033" s="121">
        <v>0</v>
      </c>
    </row>
    <row r="3034" spans="1:13" ht="24">
      <c r="A3034" s="1"/>
      <c r="B3034" s="1"/>
      <c r="C3034" s="69" t="s">
        <v>5</v>
      </c>
      <c r="D3034" s="70" t="s">
        <v>38</v>
      </c>
      <c r="E3034" s="71" t="s">
        <v>39</v>
      </c>
      <c r="F3034" s="70"/>
      <c r="G3034" s="70" t="s">
        <v>914</v>
      </c>
      <c r="H3034" s="71" t="s">
        <v>915</v>
      </c>
      <c r="I3034" s="71" t="s">
        <v>217</v>
      </c>
      <c r="J3034" s="249">
        <v>7372724</v>
      </c>
      <c r="K3034" s="249">
        <v>0</v>
      </c>
      <c r="L3034" s="249">
        <v>0</v>
      </c>
      <c r="M3034" s="121">
        <v>0</v>
      </c>
    </row>
    <row r="3035" spans="1:13" ht="24">
      <c r="A3035" s="1"/>
      <c r="B3035" s="1"/>
      <c r="C3035" s="69"/>
      <c r="D3035" s="70"/>
      <c r="E3035" s="71"/>
      <c r="F3035" s="70"/>
      <c r="G3035" s="70"/>
      <c r="H3035" s="253" t="s">
        <v>218</v>
      </c>
      <c r="I3035" s="71"/>
      <c r="J3035" s="254"/>
      <c r="K3035" s="254">
        <v>-7372724</v>
      </c>
      <c r="L3035" s="254">
        <v>0</v>
      </c>
      <c r="M3035" s="255">
        <v>0</v>
      </c>
    </row>
    <row r="3036" spans="1:13">
      <c r="A3036" s="1"/>
      <c r="B3036" s="1"/>
      <c r="C3036" s="69" t="s">
        <v>5</v>
      </c>
      <c r="D3036" s="70" t="s">
        <v>38</v>
      </c>
      <c r="E3036" s="71" t="s">
        <v>39</v>
      </c>
      <c r="F3036" s="70"/>
      <c r="G3036" s="70" t="s">
        <v>916</v>
      </c>
      <c r="H3036" s="71" t="s">
        <v>917</v>
      </c>
      <c r="I3036" s="248" t="s">
        <v>207</v>
      </c>
      <c r="J3036" s="249">
        <v>0</v>
      </c>
      <c r="K3036" s="249">
        <v>0</v>
      </c>
      <c r="L3036" s="249">
        <v>0</v>
      </c>
      <c r="M3036" s="121"/>
    </row>
    <row r="3037" spans="1:13">
      <c r="A3037" s="1"/>
      <c r="B3037" s="1"/>
      <c r="C3037" s="69" t="s">
        <v>5</v>
      </c>
      <c r="D3037" s="70" t="s">
        <v>38</v>
      </c>
      <c r="E3037" s="71" t="s">
        <v>39</v>
      </c>
      <c r="F3037" s="70"/>
      <c r="G3037" s="70" t="s">
        <v>916</v>
      </c>
      <c r="H3037" s="71" t="s">
        <v>917</v>
      </c>
      <c r="I3037" s="71" t="s">
        <v>208</v>
      </c>
      <c r="J3037" s="249">
        <v>0</v>
      </c>
      <c r="K3037" s="249">
        <v>0</v>
      </c>
      <c r="L3037" s="249">
        <v>0</v>
      </c>
      <c r="M3037" s="121">
        <v>0</v>
      </c>
    </row>
    <row r="3038" spans="1:13">
      <c r="A3038" s="1"/>
      <c r="B3038" s="1"/>
      <c r="C3038" s="69" t="s">
        <v>5</v>
      </c>
      <c r="D3038" s="70" t="s">
        <v>38</v>
      </c>
      <c r="E3038" s="71" t="s">
        <v>39</v>
      </c>
      <c r="F3038" s="70"/>
      <c r="G3038" s="70" t="s">
        <v>916</v>
      </c>
      <c r="H3038" s="71" t="s">
        <v>917</v>
      </c>
      <c r="I3038" s="71" t="s">
        <v>209</v>
      </c>
      <c r="J3038" s="249"/>
      <c r="K3038" s="249"/>
      <c r="L3038" s="249"/>
      <c r="M3038" s="121">
        <v>0</v>
      </c>
    </row>
    <row r="3039" spans="1:13" ht="24">
      <c r="A3039" s="1"/>
      <c r="B3039" s="1"/>
      <c r="C3039" s="69"/>
      <c r="D3039" s="70"/>
      <c r="E3039" s="71"/>
      <c r="F3039" s="70"/>
      <c r="G3039" s="70"/>
      <c r="H3039" s="250" t="s">
        <v>210</v>
      </c>
      <c r="I3039" s="248"/>
      <c r="J3039" s="251"/>
      <c r="K3039" s="251"/>
      <c r="L3039" s="251"/>
      <c r="M3039" s="252"/>
    </row>
    <row r="3040" spans="1:13">
      <c r="A3040" s="1"/>
      <c r="B3040" s="1"/>
      <c r="C3040" s="69" t="s">
        <v>5</v>
      </c>
      <c r="D3040" s="70" t="s">
        <v>38</v>
      </c>
      <c r="E3040" s="71" t="s">
        <v>39</v>
      </c>
      <c r="F3040" s="70"/>
      <c r="G3040" s="70" t="s">
        <v>916</v>
      </c>
      <c r="H3040" s="71" t="s">
        <v>917</v>
      </c>
      <c r="I3040" s="248" t="s">
        <v>211</v>
      </c>
      <c r="J3040" s="249">
        <v>0</v>
      </c>
      <c r="K3040" s="249">
        <v>0</v>
      </c>
      <c r="L3040" s="249">
        <v>0</v>
      </c>
      <c r="M3040" s="121"/>
    </row>
    <row r="3041" spans="1:13">
      <c r="A3041" s="1"/>
      <c r="B3041" s="1"/>
      <c r="C3041" s="69" t="s">
        <v>5</v>
      </c>
      <c r="D3041" s="70" t="s">
        <v>38</v>
      </c>
      <c r="E3041" s="71" t="s">
        <v>39</v>
      </c>
      <c r="F3041" s="70"/>
      <c r="G3041" s="70" t="s">
        <v>916</v>
      </c>
      <c r="H3041" s="71" t="s">
        <v>917</v>
      </c>
      <c r="I3041" s="71" t="s">
        <v>212</v>
      </c>
      <c r="J3041" s="249">
        <v>13405419</v>
      </c>
      <c r="K3041" s="249">
        <v>0</v>
      </c>
      <c r="L3041" s="249">
        <v>0</v>
      </c>
      <c r="M3041" s="121">
        <v>0</v>
      </c>
    </row>
    <row r="3042" spans="1:13">
      <c r="A3042" s="1"/>
      <c r="B3042" s="1"/>
      <c r="C3042" s="69" t="s">
        <v>5</v>
      </c>
      <c r="D3042" s="70" t="s">
        <v>38</v>
      </c>
      <c r="E3042" s="71" t="s">
        <v>39</v>
      </c>
      <c r="F3042" s="70"/>
      <c r="G3042" s="70" t="s">
        <v>916</v>
      </c>
      <c r="H3042" s="71" t="s">
        <v>917</v>
      </c>
      <c r="I3042" s="71" t="s">
        <v>213</v>
      </c>
      <c r="J3042" s="249"/>
      <c r="K3042" s="249"/>
      <c r="L3042" s="249"/>
      <c r="M3042" s="121">
        <v>0</v>
      </c>
    </row>
    <row r="3043" spans="1:13" ht="24">
      <c r="A3043" s="1"/>
      <c r="B3043" s="1"/>
      <c r="C3043" s="69"/>
      <c r="D3043" s="70"/>
      <c r="E3043" s="71"/>
      <c r="F3043" s="70"/>
      <c r="G3043" s="70"/>
      <c r="H3043" s="250" t="s">
        <v>214</v>
      </c>
      <c r="I3043" s="248"/>
      <c r="J3043" s="251"/>
      <c r="K3043" s="251"/>
      <c r="L3043" s="251"/>
      <c r="M3043" s="252"/>
    </row>
    <row r="3044" spans="1:13">
      <c r="A3044" s="1"/>
      <c r="B3044" s="1"/>
      <c r="C3044" s="69" t="s">
        <v>5</v>
      </c>
      <c r="D3044" s="70" t="s">
        <v>38</v>
      </c>
      <c r="E3044" s="71" t="s">
        <v>39</v>
      </c>
      <c r="F3044" s="70"/>
      <c r="G3044" s="70" t="s">
        <v>916</v>
      </c>
      <c r="H3044" s="71" t="s">
        <v>917</v>
      </c>
      <c r="I3044" s="248" t="s">
        <v>215</v>
      </c>
      <c r="J3044" s="249"/>
      <c r="K3044" s="249"/>
      <c r="L3044" s="249"/>
      <c r="M3044" s="121"/>
    </row>
    <row r="3045" spans="1:13">
      <c r="A3045" s="1"/>
      <c r="B3045" s="1"/>
      <c r="C3045" s="69" t="s">
        <v>5</v>
      </c>
      <c r="D3045" s="70" t="s">
        <v>38</v>
      </c>
      <c r="E3045" s="71" t="s">
        <v>39</v>
      </c>
      <c r="F3045" s="70"/>
      <c r="G3045" s="70" t="s">
        <v>916</v>
      </c>
      <c r="H3045" s="71" t="s">
        <v>917</v>
      </c>
      <c r="I3045" s="71" t="s">
        <v>216</v>
      </c>
      <c r="J3045" s="249">
        <v>13401428</v>
      </c>
      <c r="K3045" s="249">
        <v>0</v>
      </c>
      <c r="L3045" s="249">
        <v>0</v>
      </c>
      <c r="M3045" s="121">
        <v>0</v>
      </c>
    </row>
    <row r="3046" spans="1:13">
      <c r="A3046" s="1"/>
      <c r="B3046" s="1"/>
      <c r="C3046" s="69" t="s">
        <v>5</v>
      </c>
      <c r="D3046" s="70" t="s">
        <v>38</v>
      </c>
      <c r="E3046" s="71" t="s">
        <v>39</v>
      </c>
      <c r="F3046" s="70"/>
      <c r="G3046" s="70" t="s">
        <v>916</v>
      </c>
      <c r="H3046" s="71" t="s">
        <v>917</v>
      </c>
      <c r="I3046" s="71" t="s">
        <v>217</v>
      </c>
      <c r="J3046" s="249">
        <v>13401428</v>
      </c>
      <c r="K3046" s="249">
        <v>0</v>
      </c>
      <c r="L3046" s="249">
        <v>0</v>
      </c>
      <c r="M3046" s="121">
        <v>0</v>
      </c>
    </row>
    <row r="3047" spans="1:13" ht="24">
      <c r="A3047" s="1"/>
      <c r="B3047" s="1"/>
      <c r="C3047" s="69"/>
      <c r="D3047" s="70"/>
      <c r="E3047" s="71"/>
      <c r="F3047" s="70"/>
      <c r="G3047" s="70"/>
      <c r="H3047" s="253" t="s">
        <v>218</v>
      </c>
      <c r="I3047" s="71"/>
      <c r="J3047" s="254"/>
      <c r="K3047" s="254">
        <v>-13401428</v>
      </c>
      <c r="L3047" s="254">
        <v>0</v>
      </c>
      <c r="M3047" s="255">
        <v>0</v>
      </c>
    </row>
    <row r="3048" spans="1:13" ht="24">
      <c r="A3048" s="1"/>
      <c r="B3048" s="1"/>
      <c r="C3048" s="69" t="s">
        <v>5</v>
      </c>
      <c r="D3048" s="70" t="s">
        <v>38</v>
      </c>
      <c r="E3048" s="71" t="s">
        <v>39</v>
      </c>
      <c r="F3048" s="70"/>
      <c r="G3048" s="70" t="s">
        <v>918</v>
      </c>
      <c r="H3048" s="71" t="s">
        <v>919</v>
      </c>
      <c r="I3048" s="248" t="s">
        <v>207</v>
      </c>
      <c r="J3048" s="249">
        <v>0</v>
      </c>
      <c r="K3048" s="249">
        <v>0</v>
      </c>
      <c r="L3048" s="249">
        <v>0</v>
      </c>
      <c r="M3048" s="121"/>
    </row>
    <row r="3049" spans="1:13" ht="24">
      <c r="A3049" s="1"/>
      <c r="B3049" s="1"/>
      <c r="C3049" s="69" t="s">
        <v>5</v>
      </c>
      <c r="D3049" s="70" t="s">
        <v>38</v>
      </c>
      <c r="E3049" s="71" t="s">
        <v>39</v>
      </c>
      <c r="F3049" s="70"/>
      <c r="G3049" s="70" t="s">
        <v>918</v>
      </c>
      <c r="H3049" s="71" t="s">
        <v>919</v>
      </c>
      <c r="I3049" s="71" t="s">
        <v>208</v>
      </c>
      <c r="J3049" s="249">
        <v>0</v>
      </c>
      <c r="K3049" s="249">
        <v>0</v>
      </c>
      <c r="L3049" s="249">
        <v>0</v>
      </c>
      <c r="M3049" s="121">
        <v>0</v>
      </c>
    </row>
    <row r="3050" spans="1:13" ht="24">
      <c r="A3050" s="1"/>
      <c r="B3050" s="1"/>
      <c r="C3050" s="69" t="s">
        <v>5</v>
      </c>
      <c r="D3050" s="70" t="s">
        <v>38</v>
      </c>
      <c r="E3050" s="71" t="s">
        <v>39</v>
      </c>
      <c r="F3050" s="70"/>
      <c r="G3050" s="70" t="s">
        <v>918</v>
      </c>
      <c r="H3050" s="71" t="s">
        <v>919</v>
      </c>
      <c r="I3050" s="71" t="s">
        <v>209</v>
      </c>
      <c r="J3050" s="249"/>
      <c r="K3050" s="249"/>
      <c r="L3050" s="249"/>
      <c r="M3050" s="121">
        <v>0</v>
      </c>
    </row>
    <row r="3051" spans="1:13" ht="24">
      <c r="A3051" s="1"/>
      <c r="B3051" s="1"/>
      <c r="C3051" s="69"/>
      <c r="D3051" s="70"/>
      <c r="E3051" s="71"/>
      <c r="F3051" s="70"/>
      <c r="G3051" s="70"/>
      <c r="H3051" s="250" t="s">
        <v>210</v>
      </c>
      <c r="I3051" s="248"/>
      <c r="J3051" s="251"/>
      <c r="K3051" s="251"/>
      <c r="L3051" s="251"/>
      <c r="M3051" s="252"/>
    </row>
    <row r="3052" spans="1:13" ht="24">
      <c r="A3052" s="1"/>
      <c r="B3052" s="1"/>
      <c r="C3052" s="69" t="s">
        <v>5</v>
      </c>
      <c r="D3052" s="70" t="s">
        <v>38</v>
      </c>
      <c r="E3052" s="71" t="s">
        <v>39</v>
      </c>
      <c r="F3052" s="70"/>
      <c r="G3052" s="70" t="s">
        <v>918</v>
      </c>
      <c r="H3052" s="71" t="s">
        <v>919</v>
      </c>
      <c r="I3052" s="248" t="s">
        <v>211</v>
      </c>
      <c r="J3052" s="249">
        <v>0</v>
      </c>
      <c r="K3052" s="249">
        <v>0</v>
      </c>
      <c r="L3052" s="249">
        <v>0</v>
      </c>
      <c r="M3052" s="121"/>
    </row>
    <row r="3053" spans="1:13" ht="24">
      <c r="A3053" s="1"/>
      <c r="B3053" s="1"/>
      <c r="C3053" s="69" t="s">
        <v>5</v>
      </c>
      <c r="D3053" s="70" t="s">
        <v>38</v>
      </c>
      <c r="E3053" s="71" t="s">
        <v>39</v>
      </c>
      <c r="F3053" s="70"/>
      <c r="G3053" s="70" t="s">
        <v>918</v>
      </c>
      <c r="H3053" s="71" t="s">
        <v>919</v>
      </c>
      <c r="I3053" s="71" t="s">
        <v>212</v>
      </c>
      <c r="J3053" s="249">
        <v>21117725</v>
      </c>
      <c r="K3053" s="249">
        <v>0</v>
      </c>
      <c r="L3053" s="249">
        <v>0</v>
      </c>
      <c r="M3053" s="121">
        <v>0</v>
      </c>
    </row>
    <row r="3054" spans="1:13" ht="24">
      <c r="A3054" s="1"/>
      <c r="B3054" s="1"/>
      <c r="C3054" s="69" t="s">
        <v>5</v>
      </c>
      <c r="D3054" s="70" t="s">
        <v>38</v>
      </c>
      <c r="E3054" s="71" t="s">
        <v>39</v>
      </c>
      <c r="F3054" s="70"/>
      <c r="G3054" s="70" t="s">
        <v>918</v>
      </c>
      <c r="H3054" s="71" t="s">
        <v>919</v>
      </c>
      <c r="I3054" s="71" t="s">
        <v>213</v>
      </c>
      <c r="J3054" s="249"/>
      <c r="K3054" s="249"/>
      <c r="L3054" s="249"/>
      <c r="M3054" s="121">
        <v>0</v>
      </c>
    </row>
    <row r="3055" spans="1:13" ht="24">
      <c r="A3055" s="1"/>
      <c r="B3055" s="1"/>
      <c r="C3055" s="69"/>
      <c r="D3055" s="70"/>
      <c r="E3055" s="71"/>
      <c r="F3055" s="70"/>
      <c r="G3055" s="70"/>
      <c r="H3055" s="250" t="s">
        <v>214</v>
      </c>
      <c r="I3055" s="248"/>
      <c r="J3055" s="251"/>
      <c r="K3055" s="251"/>
      <c r="L3055" s="251"/>
      <c r="M3055" s="252"/>
    </row>
    <row r="3056" spans="1:13" ht="24">
      <c r="A3056" s="1"/>
      <c r="B3056" s="1"/>
      <c r="C3056" s="69" t="s">
        <v>5</v>
      </c>
      <c r="D3056" s="70" t="s">
        <v>38</v>
      </c>
      <c r="E3056" s="71" t="s">
        <v>39</v>
      </c>
      <c r="F3056" s="70"/>
      <c r="G3056" s="70" t="s">
        <v>918</v>
      </c>
      <c r="H3056" s="71" t="s">
        <v>919</v>
      </c>
      <c r="I3056" s="248" t="s">
        <v>215</v>
      </c>
      <c r="J3056" s="249"/>
      <c r="K3056" s="249"/>
      <c r="L3056" s="249"/>
      <c r="M3056" s="121"/>
    </row>
    <row r="3057" spans="1:13" ht="24">
      <c r="A3057" s="1"/>
      <c r="B3057" s="1"/>
      <c r="C3057" s="69" t="s">
        <v>5</v>
      </c>
      <c r="D3057" s="70" t="s">
        <v>38</v>
      </c>
      <c r="E3057" s="71" t="s">
        <v>39</v>
      </c>
      <c r="F3057" s="70"/>
      <c r="G3057" s="70" t="s">
        <v>918</v>
      </c>
      <c r="H3057" s="71" t="s">
        <v>919</v>
      </c>
      <c r="I3057" s="71" t="s">
        <v>216</v>
      </c>
      <c r="J3057" s="249">
        <v>21117725</v>
      </c>
      <c r="K3057" s="249">
        <v>0</v>
      </c>
      <c r="L3057" s="249">
        <v>0</v>
      </c>
      <c r="M3057" s="121">
        <v>0</v>
      </c>
    </row>
    <row r="3058" spans="1:13" ht="24">
      <c r="A3058" s="1"/>
      <c r="B3058" s="1"/>
      <c r="C3058" s="69" t="s">
        <v>5</v>
      </c>
      <c r="D3058" s="70" t="s">
        <v>38</v>
      </c>
      <c r="E3058" s="71" t="s">
        <v>39</v>
      </c>
      <c r="F3058" s="70"/>
      <c r="G3058" s="70" t="s">
        <v>918</v>
      </c>
      <c r="H3058" s="71" t="s">
        <v>919</v>
      </c>
      <c r="I3058" s="71" t="s">
        <v>217</v>
      </c>
      <c r="J3058" s="249">
        <v>21117725</v>
      </c>
      <c r="K3058" s="249">
        <v>0</v>
      </c>
      <c r="L3058" s="249">
        <v>0</v>
      </c>
      <c r="M3058" s="121">
        <v>0</v>
      </c>
    </row>
    <row r="3059" spans="1:13" ht="24">
      <c r="A3059" s="1"/>
      <c r="B3059" s="1"/>
      <c r="C3059" s="69"/>
      <c r="D3059" s="70"/>
      <c r="E3059" s="71"/>
      <c r="F3059" s="70"/>
      <c r="G3059" s="70"/>
      <c r="H3059" s="253" t="s">
        <v>218</v>
      </c>
      <c r="I3059" s="71"/>
      <c r="J3059" s="254"/>
      <c r="K3059" s="254">
        <v>-21117725</v>
      </c>
      <c r="L3059" s="254">
        <v>0</v>
      </c>
      <c r="M3059" s="255">
        <v>0</v>
      </c>
    </row>
    <row r="3060" spans="1:13" ht="24">
      <c r="A3060" s="1"/>
      <c r="B3060" s="1"/>
      <c r="C3060" s="69" t="s">
        <v>5</v>
      </c>
      <c r="D3060" s="70" t="s">
        <v>38</v>
      </c>
      <c r="E3060" s="71" t="s">
        <v>39</v>
      </c>
      <c r="F3060" s="70"/>
      <c r="G3060" s="70" t="s">
        <v>920</v>
      </c>
      <c r="H3060" s="71" t="s">
        <v>921</v>
      </c>
      <c r="I3060" s="248" t="s">
        <v>207</v>
      </c>
      <c r="J3060" s="249"/>
      <c r="K3060" s="249"/>
      <c r="L3060" s="249"/>
      <c r="M3060" s="121"/>
    </row>
    <row r="3061" spans="1:13" ht="24">
      <c r="A3061" s="1"/>
      <c r="B3061" s="1"/>
      <c r="C3061" s="69" t="s">
        <v>5</v>
      </c>
      <c r="D3061" s="70" t="s">
        <v>38</v>
      </c>
      <c r="E3061" s="71" t="s">
        <v>39</v>
      </c>
      <c r="F3061" s="70"/>
      <c r="G3061" s="70" t="s">
        <v>920</v>
      </c>
      <c r="H3061" s="71" t="s">
        <v>921</v>
      </c>
      <c r="I3061" s="71" t="s">
        <v>208</v>
      </c>
      <c r="J3061" s="249">
        <v>0</v>
      </c>
      <c r="K3061" s="249">
        <v>0</v>
      </c>
      <c r="L3061" s="249">
        <v>0</v>
      </c>
      <c r="M3061" s="121">
        <v>0</v>
      </c>
    </row>
    <row r="3062" spans="1:13" ht="24">
      <c r="A3062" s="1"/>
      <c r="B3062" s="1"/>
      <c r="C3062" s="69" t="s">
        <v>5</v>
      </c>
      <c r="D3062" s="70" t="s">
        <v>38</v>
      </c>
      <c r="E3062" s="71" t="s">
        <v>39</v>
      </c>
      <c r="F3062" s="70"/>
      <c r="G3062" s="70" t="s">
        <v>920</v>
      </c>
      <c r="H3062" s="71" t="s">
        <v>921</v>
      </c>
      <c r="I3062" s="71" t="s">
        <v>209</v>
      </c>
      <c r="J3062" s="249">
        <v>0</v>
      </c>
      <c r="K3062" s="249">
        <v>0</v>
      </c>
      <c r="L3062" s="249">
        <v>0</v>
      </c>
      <c r="M3062" s="121">
        <v>0</v>
      </c>
    </row>
    <row r="3063" spans="1:13" ht="24">
      <c r="A3063" s="1"/>
      <c r="B3063" s="1"/>
      <c r="C3063" s="69"/>
      <c r="D3063" s="70"/>
      <c r="E3063" s="71"/>
      <c r="F3063" s="70"/>
      <c r="G3063" s="70"/>
      <c r="H3063" s="250" t="s">
        <v>210</v>
      </c>
      <c r="I3063" s="248"/>
      <c r="J3063" s="251"/>
      <c r="K3063" s="251">
        <v>0</v>
      </c>
      <c r="L3063" s="251">
        <v>0</v>
      </c>
      <c r="M3063" s="252">
        <v>0</v>
      </c>
    </row>
    <row r="3064" spans="1:13" ht="24">
      <c r="A3064" s="1"/>
      <c r="B3064" s="1"/>
      <c r="C3064" s="69" t="s">
        <v>5</v>
      </c>
      <c r="D3064" s="70" t="s">
        <v>38</v>
      </c>
      <c r="E3064" s="71" t="s">
        <v>39</v>
      </c>
      <c r="F3064" s="70"/>
      <c r="G3064" s="70" t="s">
        <v>920</v>
      </c>
      <c r="H3064" s="71" t="s">
        <v>921</v>
      </c>
      <c r="I3064" s="248" t="s">
        <v>211</v>
      </c>
      <c r="J3064" s="249"/>
      <c r="K3064" s="249"/>
      <c r="L3064" s="249"/>
      <c r="M3064" s="121"/>
    </row>
    <row r="3065" spans="1:13" ht="24">
      <c r="A3065" s="1"/>
      <c r="B3065" s="1"/>
      <c r="C3065" s="69" t="s">
        <v>5</v>
      </c>
      <c r="D3065" s="70" t="s">
        <v>38</v>
      </c>
      <c r="E3065" s="71" t="s">
        <v>39</v>
      </c>
      <c r="F3065" s="70"/>
      <c r="G3065" s="70" t="s">
        <v>920</v>
      </c>
      <c r="H3065" s="71" t="s">
        <v>921</v>
      </c>
      <c r="I3065" s="71" t="s">
        <v>212</v>
      </c>
      <c r="J3065" s="249">
        <v>27200000</v>
      </c>
      <c r="K3065" s="249">
        <v>0</v>
      </c>
      <c r="L3065" s="249">
        <v>0</v>
      </c>
      <c r="M3065" s="121">
        <v>0</v>
      </c>
    </row>
    <row r="3066" spans="1:13" ht="24">
      <c r="A3066" s="1"/>
      <c r="B3066" s="1"/>
      <c r="C3066" s="69" t="s">
        <v>5</v>
      </c>
      <c r="D3066" s="70" t="s">
        <v>38</v>
      </c>
      <c r="E3066" s="71" t="s">
        <v>39</v>
      </c>
      <c r="F3066" s="70"/>
      <c r="G3066" s="70" t="s">
        <v>920</v>
      </c>
      <c r="H3066" s="71" t="s">
        <v>921</v>
      </c>
      <c r="I3066" s="71" t="s">
        <v>213</v>
      </c>
      <c r="J3066" s="249">
        <v>27200000</v>
      </c>
      <c r="K3066" s="249">
        <v>0</v>
      </c>
      <c r="L3066" s="249">
        <v>0</v>
      </c>
      <c r="M3066" s="121">
        <v>0</v>
      </c>
    </row>
    <row r="3067" spans="1:13" ht="24">
      <c r="A3067" s="1"/>
      <c r="B3067" s="1"/>
      <c r="C3067" s="69"/>
      <c r="D3067" s="70"/>
      <c r="E3067" s="71"/>
      <c r="F3067" s="70"/>
      <c r="G3067" s="70"/>
      <c r="H3067" s="250" t="s">
        <v>214</v>
      </c>
      <c r="I3067" s="248"/>
      <c r="J3067" s="251"/>
      <c r="K3067" s="251">
        <v>-27200000</v>
      </c>
      <c r="L3067" s="251">
        <v>0</v>
      </c>
      <c r="M3067" s="252">
        <v>0</v>
      </c>
    </row>
    <row r="3068" spans="1:13" ht="24">
      <c r="A3068" s="1"/>
      <c r="B3068" s="1"/>
      <c r="C3068" s="69" t="s">
        <v>5</v>
      </c>
      <c r="D3068" s="70" t="s">
        <v>38</v>
      </c>
      <c r="E3068" s="71" t="s">
        <v>39</v>
      </c>
      <c r="F3068" s="70"/>
      <c r="G3068" s="70" t="s">
        <v>920</v>
      </c>
      <c r="H3068" s="71" t="s">
        <v>921</v>
      </c>
      <c r="I3068" s="248" t="s">
        <v>215</v>
      </c>
      <c r="J3068" s="249"/>
      <c r="K3068" s="249"/>
      <c r="L3068" s="249"/>
      <c r="M3068" s="121"/>
    </row>
    <row r="3069" spans="1:13" ht="24">
      <c r="A3069" s="1"/>
      <c r="B3069" s="1"/>
      <c r="C3069" s="69" t="s">
        <v>5</v>
      </c>
      <c r="D3069" s="70" t="s">
        <v>38</v>
      </c>
      <c r="E3069" s="71" t="s">
        <v>39</v>
      </c>
      <c r="F3069" s="70"/>
      <c r="G3069" s="70" t="s">
        <v>920</v>
      </c>
      <c r="H3069" s="71" t="s">
        <v>921</v>
      </c>
      <c r="I3069" s="71" t="s">
        <v>216</v>
      </c>
      <c r="J3069" s="249">
        <v>27173714</v>
      </c>
      <c r="K3069" s="249">
        <v>0</v>
      </c>
      <c r="L3069" s="249">
        <v>0</v>
      </c>
      <c r="M3069" s="121">
        <v>0</v>
      </c>
    </row>
    <row r="3070" spans="1:13" ht="24">
      <c r="A3070" s="1"/>
      <c r="B3070" s="1"/>
      <c r="C3070" s="69" t="s">
        <v>5</v>
      </c>
      <c r="D3070" s="70" t="s">
        <v>38</v>
      </c>
      <c r="E3070" s="71" t="s">
        <v>39</v>
      </c>
      <c r="F3070" s="70"/>
      <c r="G3070" s="70" t="s">
        <v>920</v>
      </c>
      <c r="H3070" s="71" t="s">
        <v>921</v>
      </c>
      <c r="I3070" s="71" t="s">
        <v>217</v>
      </c>
      <c r="J3070" s="249">
        <v>27173714</v>
      </c>
      <c r="K3070" s="249">
        <v>0</v>
      </c>
      <c r="L3070" s="249">
        <v>0</v>
      </c>
      <c r="M3070" s="121">
        <v>0</v>
      </c>
    </row>
    <row r="3071" spans="1:13" ht="24">
      <c r="A3071" s="1"/>
      <c r="B3071" s="1"/>
      <c r="C3071" s="69"/>
      <c r="D3071" s="70"/>
      <c r="E3071" s="71"/>
      <c r="F3071" s="70"/>
      <c r="G3071" s="70"/>
      <c r="H3071" s="253" t="s">
        <v>218</v>
      </c>
      <c r="I3071" s="71"/>
      <c r="J3071" s="254"/>
      <c r="K3071" s="254">
        <v>-27173714</v>
      </c>
      <c r="L3071" s="254">
        <v>0</v>
      </c>
      <c r="M3071" s="255">
        <v>0</v>
      </c>
    </row>
    <row r="3072" spans="1:13">
      <c r="A3072" s="1"/>
      <c r="B3072" s="1"/>
      <c r="C3072" s="69" t="s">
        <v>5</v>
      </c>
      <c r="D3072" s="70" t="s">
        <v>38</v>
      </c>
      <c r="E3072" s="71" t="s">
        <v>39</v>
      </c>
      <c r="F3072" s="70"/>
      <c r="G3072" s="70" t="s">
        <v>118</v>
      </c>
      <c r="H3072" s="71" t="s">
        <v>119</v>
      </c>
      <c r="I3072" s="248" t="s">
        <v>207</v>
      </c>
      <c r="J3072" s="249"/>
      <c r="K3072" s="249"/>
      <c r="L3072" s="249"/>
      <c r="M3072" s="121">
        <v>0</v>
      </c>
    </row>
    <row r="3073" spans="1:13">
      <c r="A3073" s="1"/>
      <c r="B3073" s="1"/>
      <c r="C3073" s="69" t="s">
        <v>5</v>
      </c>
      <c r="D3073" s="70" t="s">
        <v>38</v>
      </c>
      <c r="E3073" s="71" t="s">
        <v>39</v>
      </c>
      <c r="F3073" s="70"/>
      <c r="G3073" s="70" t="s">
        <v>118</v>
      </c>
      <c r="H3073" s="71" t="s">
        <v>119</v>
      </c>
      <c r="I3073" s="71" t="s">
        <v>208</v>
      </c>
      <c r="J3073" s="249">
        <v>0</v>
      </c>
      <c r="K3073" s="249">
        <v>0</v>
      </c>
      <c r="L3073" s="249">
        <v>0</v>
      </c>
      <c r="M3073" s="121">
        <v>106750000</v>
      </c>
    </row>
    <row r="3074" spans="1:13">
      <c r="A3074" s="1"/>
      <c r="B3074" s="1"/>
      <c r="C3074" s="69" t="s">
        <v>5</v>
      </c>
      <c r="D3074" s="70" t="s">
        <v>38</v>
      </c>
      <c r="E3074" s="71" t="s">
        <v>39</v>
      </c>
      <c r="F3074" s="70"/>
      <c r="G3074" s="70" t="s">
        <v>118</v>
      </c>
      <c r="H3074" s="71" t="s">
        <v>119</v>
      </c>
      <c r="I3074" s="71" t="s">
        <v>209</v>
      </c>
      <c r="J3074" s="249">
        <v>0</v>
      </c>
      <c r="K3074" s="249">
        <v>0</v>
      </c>
      <c r="L3074" s="249">
        <v>0</v>
      </c>
      <c r="M3074" s="121" t="e">
        <f>-M3073/M3072</f>
        <v>#DIV/0!</v>
      </c>
    </row>
    <row r="3075" spans="1:13" ht="24">
      <c r="A3075" s="1"/>
      <c r="B3075" s="1"/>
      <c r="C3075" s="69"/>
      <c r="D3075" s="70"/>
      <c r="E3075" s="71"/>
      <c r="F3075" s="70"/>
      <c r="G3075" s="70"/>
      <c r="H3075" s="250" t="s">
        <v>210</v>
      </c>
      <c r="I3075" s="248"/>
      <c r="J3075" s="251"/>
      <c r="K3075" s="251">
        <v>0</v>
      </c>
      <c r="L3075" s="251">
        <v>0</v>
      </c>
      <c r="M3075" s="255" t="e">
        <f>M3074-L3074</f>
        <v>#DIV/0!</v>
      </c>
    </row>
    <row r="3076" spans="1:13">
      <c r="A3076" s="1"/>
      <c r="B3076" s="1"/>
      <c r="C3076" s="69" t="s">
        <v>5</v>
      </c>
      <c r="D3076" s="70" t="s">
        <v>38</v>
      </c>
      <c r="E3076" s="71" t="s">
        <v>39</v>
      </c>
      <c r="F3076" s="70"/>
      <c r="G3076" s="70" t="s">
        <v>118</v>
      </c>
      <c r="H3076" s="71" t="s">
        <v>119</v>
      </c>
      <c r="I3076" s="248" t="s">
        <v>211</v>
      </c>
      <c r="J3076" s="249"/>
      <c r="K3076" s="249"/>
      <c r="L3076" s="249"/>
      <c r="M3076" s="121">
        <v>0</v>
      </c>
    </row>
    <row r="3077" spans="1:13">
      <c r="A3077" s="1"/>
      <c r="B3077" s="1"/>
      <c r="C3077" s="69" t="s">
        <v>5</v>
      </c>
      <c r="D3077" s="70" t="s">
        <v>38</v>
      </c>
      <c r="E3077" s="71" t="s">
        <v>39</v>
      </c>
      <c r="F3077" s="70"/>
      <c r="G3077" s="70" t="s">
        <v>118</v>
      </c>
      <c r="H3077" s="71" t="s">
        <v>119</v>
      </c>
      <c r="I3077" s="71" t="s">
        <v>212</v>
      </c>
      <c r="J3077" s="249">
        <v>0</v>
      </c>
      <c r="K3077" s="249">
        <v>0</v>
      </c>
      <c r="L3077" s="249">
        <v>0</v>
      </c>
      <c r="M3077" s="121">
        <v>0</v>
      </c>
    </row>
    <row r="3078" spans="1:13">
      <c r="A3078" s="1"/>
      <c r="B3078" s="1"/>
      <c r="C3078" s="69" t="s">
        <v>5</v>
      </c>
      <c r="D3078" s="70" t="s">
        <v>38</v>
      </c>
      <c r="E3078" s="71" t="s">
        <v>39</v>
      </c>
      <c r="F3078" s="70"/>
      <c r="G3078" s="70" t="s">
        <v>118</v>
      </c>
      <c r="H3078" s="71" t="s">
        <v>119</v>
      </c>
      <c r="I3078" s="71" t="s">
        <v>213</v>
      </c>
      <c r="J3078" s="249">
        <v>0</v>
      </c>
      <c r="K3078" s="249">
        <v>0</v>
      </c>
      <c r="L3078" s="249">
        <v>0</v>
      </c>
      <c r="M3078" s="121" t="e">
        <f>M3077/M3076</f>
        <v>#DIV/0!</v>
      </c>
    </row>
    <row r="3079" spans="1:13" ht="24">
      <c r="A3079" s="1"/>
      <c r="B3079" s="1"/>
      <c r="C3079" s="69"/>
      <c r="D3079" s="70"/>
      <c r="E3079" s="71"/>
      <c r="F3079" s="70"/>
      <c r="G3079" s="70"/>
      <c r="H3079" s="250" t="s">
        <v>214</v>
      </c>
      <c r="I3079" s="248"/>
      <c r="J3079" s="251"/>
      <c r="K3079" s="251">
        <v>0</v>
      </c>
      <c r="L3079" s="251">
        <v>0</v>
      </c>
      <c r="M3079" s="255" t="e">
        <f>M3078-L3078</f>
        <v>#DIV/0!</v>
      </c>
    </row>
    <row r="3080" spans="1:13">
      <c r="A3080" s="1"/>
      <c r="B3080" s="1"/>
      <c r="C3080" s="69" t="s">
        <v>5</v>
      </c>
      <c r="D3080" s="70" t="s">
        <v>38</v>
      </c>
      <c r="E3080" s="71" t="s">
        <v>39</v>
      </c>
      <c r="F3080" s="70"/>
      <c r="G3080" s="70" t="s">
        <v>118</v>
      </c>
      <c r="H3080" s="71" t="s">
        <v>119</v>
      </c>
      <c r="I3080" s="248" t="s">
        <v>215</v>
      </c>
      <c r="J3080" s="249"/>
      <c r="K3080" s="249"/>
      <c r="L3080" s="249"/>
      <c r="M3080" s="121">
        <v>0</v>
      </c>
    </row>
    <row r="3081" spans="1:13">
      <c r="A3081" s="1"/>
      <c r="B3081" s="1"/>
      <c r="C3081" s="69" t="s">
        <v>5</v>
      </c>
      <c r="D3081" s="70" t="s">
        <v>38</v>
      </c>
      <c r="E3081" s="71" t="s">
        <v>39</v>
      </c>
      <c r="F3081" s="70"/>
      <c r="G3081" s="70" t="s">
        <v>118</v>
      </c>
      <c r="H3081" s="71" t="s">
        <v>119</v>
      </c>
      <c r="I3081" s="71" t="s">
        <v>216</v>
      </c>
      <c r="J3081" s="249">
        <v>0</v>
      </c>
      <c r="K3081" s="249">
        <v>0</v>
      </c>
      <c r="L3081" s="249">
        <v>0</v>
      </c>
      <c r="M3081" s="121">
        <v>0</v>
      </c>
    </row>
    <row r="3082" spans="1:13">
      <c r="A3082" s="1"/>
      <c r="B3082" s="1"/>
      <c r="C3082" s="69" t="s">
        <v>5</v>
      </c>
      <c r="D3082" s="70" t="s">
        <v>38</v>
      </c>
      <c r="E3082" s="71" t="s">
        <v>39</v>
      </c>
      <c r="F3082" s="70"/>
      <c r="G3082" s="70" t="s">
        <v>118</v>
      </c>
      <c r="H3082" s="71" t="s">
        <v>119</v>
      </c>
      <c r="I3082" s="71" t="s">
        <v>217</v>
      </c>
      <c r="J3082" s="249">
        <v>0</v>
      </c>
      <c r="K3082" s="249">
        <v>0</v>
      </c>
      <c r="L3082" s="249">
        <v>0</v>
      </c>
      <c r="M3082" s="121" t="e">
        <f>M3081/M3080</f>
        <v>#DIV/0!</v>
      </c>
    </row>
    <row r="3083" spans="1:13" ht="24">
      <c r="A3083" s="1"/>
      <c r="B3083" s="1"/>
      <c r="C3083" s="69"/>
      <c r="D3083" s="70"/>
      <c r="E3083" s="71"/>
      <c r="F3083" s="70"/>
      <c r="G3083" s="70"/>
      <c r="H3083" s="253" t="s">
        <v>218</v>
      </c>
      <c r="I3083" s="71"/>
      <c r="J3083" s="254"/>
      <c r="K3083" s="254">
        <v>0</v>
      </c>
      <c r="L3083" s="254">
        <v>0</v>
      </c>
      <c r="M3083" s="255" t="e">
        <f>M3082-L3082</f>
        <v>#DIV/0!</v>
      </c>
    </row>
    <row r="3084" spans="1:13">
      <c r="A3084" s="1"/>
      <c r="B3084" s="1"/>
      <c r="C3084" s="69" t="s">
        <v>5</v>
      </c>
      <c r="D3084" s="70" t="s">
        <v>38</v>
      </c>
      <c r="E3084" s="71" t="s">
        <v>39</v>
      </c>
      <c r="F3084" s="70"/>
      <c r="G3084" s="70" t="s">
        <v>922</v>
      </c>
      <c r="H3084" s="71" t="s">
        <v>923</v>
      </c>
      <c r="I3084" s="248" t="s">
        <v>207</v>
      </c>
      <c r="J3084" s="249">
        <v>1200</v>
      </c>
      <c r="K3084" s="249">
        <v>0</v>
      </c>
      <c r="L3084" s="249">
        <v>0</v>
      </c>
      <c r="M3084" s="121"/>
    </row>
    <row r="3085" spans="1:13">
      <c r="A3085" s="1"/>
      <c r="B3085" s="1"/>
      <c r="C3085" s="69" t="s">
        <v>5</v>
      </c>
      <c r="D3085" s="70" t="s">
        <v>38</v>
      </c>
      <c r="E3085" s="71" t="s">
        <v>39</v>
      </c>
      <c r="F3085" s="70"/>
      <c r="G3085" s="70" t="s">
        <v>922</v>
      </c>
      <c r="H3085" s="71" t="s">
        <v>923</v>
      </c>
      <c r="I3085" s="71" t="s">
        <v>208</v>
      </c>
      <c r="J3085" s="249">
        <v>24084013</v>
      </c>
      <c r="K3085" s="249">
        <v>0</v>
      </c>
      <c r="L3085" s="249">
        <v>0</v>
      </c>
      <c r="M3085" s="121">
        <v>0</v>
      </c>
    </row>
    <row r="3086" spans="1:13">
      <c r="A3086" s="1"/>
      <c r="B3086" s="1"/>
      <c r="C3086" s="69" t="s">
        <v>5</v>
      </c>
      <c r="D3086" s="70" t="s">
        <v>38</v>
      </c>
      <c r="E3086" s="71" t="s">
        <v>39</v>
      </c>
      <c r="F3086" s="70"/>
      <c r="G3086" s="70" t="s">
        <v>922</v>
      </c>
      <c r="H3086" s="71" t="s">
        <v>923</v>
      </c>
      <c r="I3086" s="71" t="s">
        <v>209</v>
      </c>
      <c r="J3086" s="249">
        <v>20070</v>
      </c>
      <c r="K3086" s="249"/>
      <c r="L3086" s="249"/>
      <c r="M3086" s="121">
        <v>0</v>
      </c>
    </row>
    <row r="3087" spans="1:13" ht="24">
      <c r="A3087" s="1"/>
      <c r="B3087" s="1"/>
      <c r="C3087" s="69"/>
      <c r="D3087" s="70"/>
      <c r="E3087" s="71"/>
      <c r="F3087" s="70"/>
      <c r="G3087" s="70"/>
      <c r="H3087" s="250" t="s">
        <v>210</v>
      </c>
      <c r="I3087" s="248"/>
      <c r="J3087" s="251"/>
      <c r="K3087" s="251"/>
      <c r="L3087" s="251"/>
      <c r="M3087" s="252"/>
    </row>
    <row r="3088" spans="1:13">
      <c r="A3088" s="1"/>
      <c r="B3088" s="1"/>
      <c r="C3088" s="69" t="s">
        <v>5</v>
      </c>
      <c r="D3088" s="70" t="s">
        <v>38</v>
      </c>
      <c r="E3088" s="71" t="s">
        <v>39</v>
      </c>
      <c r="F3088" s="70"/>
      <c r="G3088" s="70" t="s">
        <v>922</v>
      </c>
      <c r="H3088" s="71" t="s">
        <v>923</v>
      </c>
      <c r="I3088" s="248" t="s">
        <v>211</v>
      </c>
      <c r="J3088" s="249">
        <v>1200</v>
      </c>
      <c r="K3088" s="249">
        <v>0</v>
      </c>
      <c r="L3088" s="249">
        <v>0</v>
      </c>
      <c r="M3088" s="121"/>
    </row>
    <row r="3089" spans="1:13">
      <c r="A3089" s="1"/>
      <c r="B3089" s="1"/>
      <c r="C3089" s="69" t="s">
        <v>5</v>
      </c>
      <c r="D3089" s="70" t="s">
        <v>38</v>
      </c>
      <c r="E3089" s="71" t="s">
        <v>39</v>
      </c>
      <c r="F3089" s="70"/>
      <c r="G3089" s="70" t="s">
        <v>922</v>
      </c>
      <c r="H3089" s="71" t="s">
        <v>923</v>
      </c>
      <c r="I3089" s="71" t="s">
        <v>212</v>
      </c>
      <c r="J3089" s="249">
        <v>20986943</v>
      </c>
      <c r="K3089" s="249">
        <v>0</v>
      </c>
      <c r="L3089" s="249">
        <v>0</v>
      </c>
      <c r="M3089" s="121">
        <v>0</v>
      </c>
    </row>
    <row r="3090" spans="1:13">
      <c r="A3090" s="1"/>
      <c r="B3090" s="1"/>
      <c r="C3090" s="69" t="s">
        <v>5</v>
      </c>
      <c r="D3090" s="70" t="s">
        <v>38</v>
      </c>
      <c r="E3090" s="71" t="s">
        <v>39</v>
      </c>
      <c r="F3090" s="70"/>
      <c r="G3090" s="70" t="s">
        <v>922</v>
      </c>
      <c r="H3090" s="71" t="s">
        <v>923</v>
      </c>
      <c r="I3090" s="71" t="s">
        <v>213</v>
      </c>
      <c r="J3090" s="249">
        <v>17489</v>
      </c>
      <c r="K3090" s="249"/>
      <c r="L3090" s="249"/>
      <c r="M3090" s="121">
        <v>0</v>
      </c>
    </row>
    <row r="3091" spans="1:13" ht="24">
      <c r="A3091" s="1"/>
      <c r="B3091" s="1"/>
      <c r="C3091" s="69"/>
      <c r="D3091" s="70"/>
      <c r="E3091" s="71"/>
      <c r="F3091" s="70"/>
      <c r="G3091" s="70"/>
      <c r="H3091" s="250" t="s">
        <v>214</v>
      </c>
      <c r="I3091" s="248"/>
      <c r="J3091" s="251"/>
      <c r="K3091" s="251"/>
      <c r="L3091" s="251"/>
      <c r="M3091" s="252"/>
    </row>
    <row r="3092" spans="1:13">
      <c r="A3092" s="1"/>
      <c r="B3092" s="1"/>
      <c r="C3092" s="69" t="s">
        <v>5</v>
      </c>
      <c r="D3092" s="70" t="s">
        <v>38</v>
      </c>
      <c r="E3092" s="71" t="s">
        <v>39</v>
      </c>
      <c r="F3092" s="70"/>
      <c r="G3092" s="70" t="s">
        <v>922</v>
      </c>
      <c r="H3092" s="71" t="s">
        <v>923</v>
      </c>
      <c r="I3092" s="248" t="s">
        <v>215</v>
      </c>
      <c r="J3092" s="249"/>
      <c r="K3092" s="249"/>
      <c r="L3092" s="249"/>
      <c r="M3092" s="121"/>
    </row>
    <row r="3093" spans="1:13">
      <c r="A3093" s="1"/>
      <c r="B3093" s="1"/>
      <c r="C3093" s="69" t="s">
        <v>5</v>
      </c>
      <c r="D3093" s="70" t="s">
        <v>38</v>
      </c>
      <c r="E3093" s="71" t="s">
        <v>39</v>
      </c>
      <c r="F3093" s="70"/>
      <c r="G3093" s="70" t="s">
        <v>922</v>
      </c>
      <c r="H3093" s="71" t="s">
        <v>923</v>
      </c>
      <c r="I3093" s="71" t="s">
        <v>216</v>
      </c>
      <c r="J3093" s="249">
        <v>20986943</v>
      </c>
      <c r="K3093" s="249">
        <v>0</v>
      </c>
      <c r="L3093" s="249">
        <v>0</v>
      </c>
      <c r="M3093" s="121">
        <v>0</v>
      </c>
    </row>
    <row r="3094" spans="1:13">
      <c r="A3094" s="1"/>
      <c r="B3094" s="1"/>
      <c r="C3094" s="69" t="s">
        <v>5</v>
      </c>
      <c r="D3094" s="70" t="s">
        <v>38</v>
      </c>
      <c r="E3094" s="71" t="s">
        <v>39</v>
      </c>
      <c r="F3094" s="70"/>
      <c r="G3094" s="70" t="s">
        <v>922</v>
      </c>
      <c r="H3094" s="71" t="s">
        <v>923</v>
      </c>
      <c r="I3094" s="71" t="s">
        <v>217</v>
      </c>
      <c r="J3094" s="249">
        <v>20986943</v>
      </c>
      <c r="K3094" s="249">
        <v>0</v>
      </c>
      <c r="L3094" s="249">
        <v>0</v>
      </c>
      <c r="M3094" s="121">
        <v>0</v>
      </c>
    </row>
    <row r="3095" spans="1:13" ht="24">
      <c r="A3095" s="1"/>
      <c r="B3095" s="1"/>
      <c r="C3095" s="69"/>
      <c r="D3095" s="70"/>
      <c r="E3095" s="71"/>
      <c r="F3095" s="70"/>
      <c r="G3095" s="70"/>
      <c r="H3095" s="253" t="s">
        <v>218</v>
      </c>
      <c r="I3095" s="71"/>
      <c r="J3095" s="254"/>
      <c r="K3095" s="254">
        <v>-20986943</v>
      </c>
      <c r="L3095" s="254">
        <v>0</v>
      </c>
      <c r="M3095" s="255">
        <v>0</v>
      </c>
    </row>
    <row r="3096" spans="1:13" ht="24">
      <c r="A3096" s="1"/>
      <c r="B3096" s="1"/>
      <c r="C3096" s="69" t="s">
        <v>5</v>
      </c>
      <c r="D3096" s="70" t="s">
        <v>38</v>
      </c>
      <c r="E3096" s="71" t="s">
        <v>39</v>
      </c>
      <c r="F3096" s="70"/>
      <c r="G3096" s="70" t="s">
        <v>924</v>
      </c>
      <c r="H3096" s="71" t="s">
        <v>925</v>
      </c>
      <c r="I3096" s="248" t="s">
        <v>207</v>
      </c>
      <c r="J3096" s="249">
        <v>1</v>
      </c>
      <c r="K3096" s="249"/>
      <c r="L3096" s="249">
        <v>0</v>
      </c>
      <c r="M3096" s="121"/>
    </row>
    <row r="3097" spans="1:13" ht="24">
      <c r="A3097" s="1"/>
      <c r="B3097" s="1"/>
      <c r="C3097" s="69" t="s">
        <v>5</v>
      </c>
      <c r="D3097" s="70" t="s">
        <v>38</v>
      </c>
      <c r="E3097" s="71" t="s">
        <v>39</v>
      </c>
      <c r="F3097" s="70"/>
      <c r="G3097" s="70" t="s">
        <v>924</v>
      </c>
      <c r="H3097" s="71" t="s">
        <v>925</v>
      </c>
      <c r="I3097" s="71" t="s">
        <v>208</v>
      </c>
      <c r="J3097" s="249">
        <v>29894000</v>
      </c>
      <c r="K3097" s="249">
        <v>0</v>
      </c>
      <c r="L3097" s="249">
        <v>0</v>
      </c>
      <c r="M3097" s="121">
        <v>0</v>
      </c>
    </row>
    <row r="3098" spans="1:13" ht="24">
      <c r="A3098" s="1"/>
      <c r="B3098" s="1"/>
      <c r="C3098" s="69" t="s">
        <v>5</v>
      </c>
      <c r="D3098" s="70" t="s">
        <v>38</v>
      </c>
      <c r="E3098" s="71" t="s">
        <v>39</v>
      </c>
      <c r="F3098" s="70"/>
      <c r="G3098" s="70" t="s">
        <v>924</v>
      </c>
      <c r="H3098" s="71" t="s">
        <v>925</v>
      </c>
      <c r="I3098" s="71" t="s">
        <v>209</v>
      </c>
      <c r="J3098" s="249">
        <v>29894000</v>
      </c>
      <c r="K3098" s="249">
        <v>0</v>
      </c>
      <c r="L3098" s="249"/>
      <c r="M3098" s="121">
        <v>0</v>
      </c>
    </row>
    <row r="3099" spans="1:13" ht="24">
      <c r="A3099" s="1"/>
      <c r="B3099" s="1"/>
      <c r="C3099" s="69"/>
      <c r="D3099" s="70"/>
      <c r="E3099" s="71"/>
      <c r="F3099" s="70"/>
      <c r="G3099" s="70"/>
      <c r="H3099" s="250" t="s">
        <v>210</v>
      </c>
      <c r="I3099" s="248"/>
      <c r="J3099" s="251"/>
      <c r="K3099" s="251">
        <v>-29894000</v>
      </c>
      <c r="L3099" s="251"/>
      <c r="M3099" s="252"/>
    </row>
    <row r="3100" spans="1:13" ht="24">
      <c r="A3100" s="1"/>
      <c r="B3100" s="1"/>
      <c r="C3100" s="69" t="s">
        <v>5</v>
      </c>
      <c r="D3100" s="70" t="s">
        <v>38</v>
      </c>
      <c r="E3100" s="71" t="s">
        <v>39</v>
      </c>
      <c r="F3100" s="70"/>
      <c r="G3100" s="70" t="s">
        <v>924</v>
      </c>
      <c r="H3100" s="71" t="s">
        <v>925</v>
      </c>
      <c r="I3100" s="248" t="s">
        <v>211</v>
      </c>
      <c r="J3100" s="249">
        <v>1</v>
      </c>
      <c r="K3100" s="249"/>
      <c r="L3100" s="249">
        <v>0</v>
      </c>
      <c r="M3100" s="121"/>
    </row>
    <row r="3101" spans="1:13" ht="24">
      <c r="A3101" s="1"/>
      <c r="B3101" s="1"/>
      <c r="C3101" s="69" t="s">
        <v>5</v>
      </c>
      <c r="D3101" s="70" t="s">
        <v>38</v>
      </c>
      <c r="E3101" s="71" t="s">
        <v>39</v>
      </c>
      <c r="F3101" s="70"/>
      <c r="G3101" s="70" t="s">
        <v>924</v>
      </c>
      <c r="H3101" s="71" t="s">
        <v>925</v>
      </c>
      <c r="I3101" s="71" t="s">
        <v>212</v>
      </c>
      <c r="J3101" s="249">
        <v>93600</v>
      </c>
      <c r="K3101" s="249">
        <v>0</v>
      </c>
      <c r="L3101" s="249">
        <v>0</v>
      </c>
      <c r="M3101" s="121">
        <v>0</v>
      </c>
    </row>
    <row r="3102" spans="1:13" ht="24">
      <c r="A3102" s="1"/>
      <c r="B3102" s="1"/>
      <c r="C3102" s="69" t="s">
        <v>5</v>
      </c>
      <c r="D3102" s="70" t="s">
        <v>38</v>
      </c>
      <c r="E3102" s="71" t="s">
        <v>39</v>
      </c>
      <c r="F3102" s="70"/>
      <c r="G3102" s="70" t="s">
        <v>924</v>
      </c>
      <c r="H3102" s="71" t="s">
        <v>925</v>
      </c>
      <c r="I3102" s="71" t="s">
        <v>213</v>
      </c>
      <c r="J3102" s="249">
        <v>93600</v>
      </c>
      <c r="K3102" s="249">
        <v>0</v>
      </c>
      <c r="L3102" s="249"/>
      <c r="M3102" s="121">
        <v>0</v>
      </c>
    </row>
    <row r="3103" spans="1:13" ht="24">
      <c r="A3103" s="1"/>
      <c r="B3103" s="1"/>
      <c r="C3103" s="69"/>
      <c r="D3103" s="70"/>
      <c r="E3103" s="71"/>
      <c r="F3103" s="70"/>
      <c r="G3103" s="70"/>
      <c r="H3103" s="250" t="s">
        <v>214</v>
      </c>
      <c r="I3103" s="248"/>
      <c r="J3103" s="251"/>
      <c r="K3103" s="251">
        <v>-93600</v>
      </c>
      <c r="L3103" s="251"/>
      <c r="M3103" s="252"/>
    </row>
    <row r="3104" spans="1:13" ht="24">
      <c r="A3104" s="1"/>
      <c r="B3104" s="1"/>
      <c r="C3104" s="69" t="s">
        <v>5</v>
      </c>
      <c r="D3104" s="70" t="s">
        <v>38</v>
      </c>
      <c r="E3104" s="71" t="s">
        <v>39</v>
      </c>
      <c r="F3104" s="70"/>
      <c r="G3104" s="70" t="s">
        <v>924</v>
      </c>
      <c r="H3104" s="71" t="s">
        <v>925</v>
      </c>
      <c r="I3104" s="248" t="s">
        <v>215</v>
      </c>
      <c r="J3104" s="249"/>
      <c r="K3104" s="249"/>
      <c r="L3104" s="249"/>
      <c r="M3104" s="121"/>
    </row>
    <row r="3105" spans="1:13" ht="24">
      <c r="A3105" s="1"/>
      <c r="B3105" s="1"/>
      <c r="C3105" s="69" t="s">
        <v>5</v>
      </c>
      <c r="D3105" s="70" t="s">
        <v>38</v>
      </c>
      <c r="E3105" s="71" t="s">
        <v>39</v>
      </c>
      <c r="F3105" s="70"/>
      <c r="G3105" s="70" t="s">
        <v>924</v>
      </c>
      <c r="H3105" s="71" t="s">
        <v>925</v>
      </c>
      <c r="I3105" s="71" t="s">
        <v>216</v>
      </c>
      <c r="J3105" s="249">
        <v>0</v>
      </c>
      <c r="K3105" s="249">
        <v>0</v>
      </c>
      <c r="L3105" s="249">
        <v>0</v>
      </c>
      <c r="M3105" s="121">
        <v>0</v>
      </c>
    </row>
    <row r="3106" spans="1:13" ht="24">
      <c r="A3106" s="1"/>
      <c r="B3106" s="1"/>
      <c r="C3106" s="69" t="s">
        <v>5</v>
      </c>
      <c r="D3106" s="70" t="s">
        <v>38</v>
      </c>
      <c r="E3106" s="71" t="s">
        <v>39</v>
      </c>
      <c r="F3106" s="70"/>
      <c r="G3106" s="70" t="s">
        <v>924</v>
      </c>
      <c r="H3106" s="71" t="s">
        <v>925</v>
      </c>
      <c r="I3106" s="71" t="s">
        <v>217</v>
      </c>
      <c r="J3106" s="249">
        <v>0</v>
      </c>
      <c r="K3106" s="249">
        <v>0</v>
      </c>
      <c r="L3106" s="249">
        <v>0</v>
      </c>
      <c r="M3106" s="121">
        <v>0</v>
      </c>
    </row>
    <row r="3107" spans="1:13" ht="24">
      <c r="A3107" s="1"/>
      <c r="B3107" s="1"/>
      <c r="C3107" s="69"/>
      <c r="D3107" s="70"/>
      <c r="E3107" s="71"/>
      <c r="F3107" s="70"/>
      <c r="G3107" s="70"/>
      <c r="H3107" s="253" t="s">
        <v>218</v>
      </c>
      <c r="I3107" s="71"/>
      <c r="J3107" s="254"/>
      <c r="K3107" s="254">
        <v>0</v>
      </c>
      <c r="L3107" s="254">
        <v>0</v>
      </c>
      <c r="M3107" s="255">
        <v>0</v>
      </c>
    </row>
    <row r="3108" spans="1:13" ht="24">
      <c r="A3108" s="1"/>
      <c r="B3108" s="1"/>
      <c r="C3108" s="69" t="s">
        <v>5</v>
      </c>
      <c r="D3108" s="70" t="s">
        <v>38</v>
      </c>
      <c r="E3108" s="71" t="s">
        <v>39</v>
      </c>
      <c r="F3108" s="70"/>
      <c r="G3108" s="70" t="s">
        <v>759</v>
      </c>
      <c r="H3108" s="71" t="s">
        <v>760</v>
      </c>
      <c r="I3108" s="248" t="s">
        <v>207</v>
      </c>
      <c r="J3108" s="249"/>
      <c r="K3108" s="249"/>
      <c r="L3108" s="249"/>
      <c r="M3108" s="121">
        <v>1</v>
      </c>
    </row>
    <row r="3109" spans="1:13" ht="24">
      <c r="A3109" s="1"/>
      <c r="B3109" s="1"/>
      <c r="C3109" s="69" t="s">
        <v>5</v>
      </c>
      <c r="D3109" s="70" t="s">
        <v>38</v>
      </c>
      <c r="E3109" s="71" t="s">
        <v>39</v>
      </c>
      <c r="F3109" s="70"/>
      <c r="G3109" s="70" t="s">
        <v>759</v>
      </c>
      <c r="H3109" s="71" t="s">
        <v>760</v>
      </c>
      <c r="I3109" s="71" t="s">
        <v>208</v>
      </c>
      <c r="J3109" s="249">
        <v>65649600</v>
      </c>
      <c r="K3109" s="249">
        <v>55649600</v>
      </c>
      <c r="L3109" s="249">
        <v>30000000</v>
      </c>
      <c r="M3109" s="121">
        <v>2102492</v>
      </c>
    </row>
    <row r="3110" spans="1:13" ht="24">
      <c r="A3110" s="1"/>
      <c r="B3110" s="1"/>
      <c r="C3110" s="69" t="s">
        <v>5</v>
      </c>
      <c r="D3110" s="70" t="s">
        <v>38</v>
      </c>
      <c r="E3110" s="71" t="s">
        <v>39</v>
      </c>
      <c r="F3110" s="70"/>
      <c r="G3110" s="70" t="s">
        <v>759</v>
      </c>
      <c r="H3110" s="71" t="s">
        <v>760</v>
      </c>
      <c r="I3110" s="71" t="s">
        <v>209</v>
      </c>
      <c r="J3110" s="249">
        <v>65649600</v>
      </c>
      <c r="K3110" s="249">
        <v>55649600</v>
      </c>
      <c r="L3110" s="249">
        <v>30000000</v>
      </c>
      <c r="M3110" s="121">
        <v>2102492</v>
      </c>
    </row>
    <row r="3111" spans="1:13" ht="24">
      <c r="A3111" s="1"/>
      <c r="B3111" s="1"/>
      <c r="C3111" s="69"/>
      <c r="D3111" s="70"/>
      <c r="E3111" s="71"/>
      <c r="F3111" s="70"/>
      <c r="G3111" s="70"/>
      <c r="H3111" s="250" t="s">
        <v>210</v>
      </c>
      <c r="I3111" s="248"/>
      <c r="J3111" s="251"/>
      <c r="K3111" s="251">
        <v>-10000000</v>
      </c>
      <c r="L3111" s="251">
        <v>-25649600</v>
      </c>
      <c r="M3111" s="255">
        <f>M3110-L3110</f>
        <v>-27897508</v>
      </c>
    </row>
    <row r="3112" spans="1:13" ht="24">
      <c r="A3112" s="1"/>
      <c r="B3112" s="1"/>
      <c r="C3112" s="69" t="s">
        <v>5</v>
      </c>
      <c r="D3112" s="70" t="s">
        <v>38</v>
      </c>
      <c r="E3112" s="71" t="s">
        <v>39</v>
      </c>
      <c r="F3112" s="70"/>
      <c r="G3112" s="70" t="s">
        <v>759</v>
      </c>
      <c r="H3112" s="71" t="s">
        <v>760</v>
      </c>
      <c r="I3112" s="248" t="s">
        <v>211</v>
      </c>
      <c r="J3112" s="249"/>
      <c r="K3112" s="249"/>
      <c r="L3112" s="249"/>
      <c r="M3112" s="122">
        <v>4</v>
      </c>
    </row>
    <row r="3113" spans="1:13" ht="24">
      <c r="A3113" s="1"/>
      <c r="B3113" s="1"/>
      <c r="C3113" s="69" t="s">
        <v>5</v>
      </c>
      <c r="D3113" s="70" t="s">
        <v>38</v>
      </c>
      <c r="E3113" s="71" t="s">
        <v>39</v>
      </c>
      <c r="F3113" s="70"/>
      <c r="G3113" s="70" t="s">
        <v>759</v>
      </c>
      <c r="H3113" s="71" t="s">
        <v>760</v>
      </c>
      <c r="I3113" s="71" t="s">
        <v>212</v>
      </c>
      <c r="J3113" s="249">
        <v>54012000</v>
      </c>
      <c r="K3113" s="249">
        <v>62583036</v>
      </c>
      <c r="L3113" s="249">
        <v>25000000</v>
      </c>
      <c r="M3113" s="121">
        <v>20676414</v>
      </c>
    </row>
    <row r="3114" spans="1:13" ht="24">
      <c r="A3114" s="1"/>
      <c r="B3114" s="1"/>
      <c r="C3114" s="69" t="s">
        <v>5</v>
      </c>
      <c r="D3114" s="70" t="s">
        <v>38</v>
      </c>
      <c r="E3114" s="71" t="s">
        <v>39</v>
      </c>
      <c r="F3114" s="70"/>
      <c r="G3114" s="70" t="s">
        <v>759</v>
      </c>
      <c r="H3114" s="71" t="s">
        <v>760</v>
      </c>
      <c r="I3114" s="71" t="s">
        <v>213</v>
      </c>
      <c r="J3114" s="249">
        <v>54012000</v>
      </c>
      <c r="K3114" s="249">
        <v>62583036</v>
      </c>
      <c r="L3114" s="249">
        <v>25000000</v>
      </c>
      <c r="M3114" s="123">
        <f>+M3113/M3112</f>
        <v>5169103.5</v>
      </c>
    </row>
    <row r="3115" spans="1:13" ht="24">
      <c r="A3115" s="1"/>
      <c r="B3115" s="1"/>
      <c r="C3115" s="69"/>
      <c r="D3115" s="70"/>
      <c r="E3115" s="71"/>
      <c r="F3115" s="70"/>
      <c r="G3115" s="70"/>
      <c r="H3115" s="250" t="s">
        <v>214</v>
      </c>
      <c r="I3115" s="248"/>
      <c r="J3115" s="251"/>
      <c r="K3115" s="251">
        <v>8571036</v>
      </c>
      <c r="L3115" s="251">
        <v>-37583036</v>
      </c>
      <c r="M3115" s="255">
        <f>M3114-L3114</f>
        <v>-19830896.5</v>
      </c>
    </row>
    <row r="3116" spans="1:13" ht="24">
      <c r="A3116" s="1"/>
      <c r="B3116" s="1"/>
      <c r="C3116" s="69" t="s">
        <v>5</v>
      </c>
      <c r="D3116" s="70" t="s">
        <v>38</v>
      </c>
      <c r="E3116" s="71" t="s">
        <v>39</v>
      </c>
      <c r="F3116" s="70"/>
      <c r="G3116" s="70" t="s">
        <v>759</v>
      </c>
      <c r="H3116" s="71" t="s">
        <v>760</v>
      </c>
      <c r="I3116" s="248" t="s">
        <v>215</v>
      </c>
      <c r="J3116" s="249"/>
      <c r="K3116" s="249"/>
      <c r="L3116" s="249"/>
      <c r="M3116" s="121">
        <v>4</v>
      </c>
    </row>
    <row r="3117" spans="1:13" ht="24">
      <c r="A3117" s="1"/>
      <c r="B3117" s="1"/>
      <c r="C3117" s="69" t="s">
        <v>5</v>
      </c>
      <c r="D3117" s="70" t="s">
        <v>38</v>
      </c>
      <c r="E3117" s="71" t="s">
        <v>39</v>
      </c>
      <c r="F3117" s="70"/>
      <c r="G3117" s="70" t="s">
        <v>759</v>
      </c>
      <c r="H3117" s="71" t="s">
        <v>760</v>
      </c>
      <c r="I3117" s="71" t="s">
        <v>216</v>
      </c>
      <c r="J3117" s="249">
        <v>52935017</v>
      </c>
      <c r="K3117" s="249">
        <v>61043072</v>
      </c>
      <c r="L3117" s="249">
        <v>20274227</v>
      </c>
      <c r="M3117" s="121">
        <v>10213822</v>
      </c>
    </row>
    <row r="3118" spans="1:13" ht="24">
      <c r="A3118" s="1"/>
      <c r="B3118" s="1"/>
      <c r="C3118" s="69" t="s">
        <v>5</v>
      </c>
      <c r="D3118" s="70" t="s">
        <v>38</v>
      </c>
      <c r="E3118" s="71" t="s">
        <v>39</v>
      </c>
      <c r="F3118" s="70"/>
      <c r="G3118" s="70" t="s">
        <v>759</v>
      </c>
      <c r="H3118" s="71" t="s">
        <v>760</v>
      </c>
      <c r="I3118" s="71" t="s">
        <v>217</v>
      </c>
      <c r="J3118" s="249">
        <v>52935017</v>
      </c>
      <c r="K3118" s="249">
        <v>61043072</v>
      </c>
      <c r="L3118" s="249">
        <v>20274227</v>
      </c>
      <c r="M3118" s="121">
        <f>+M3117/M3116</f>
        <v>2553455.5</v>
      </c>
    </row>
    <row r="3119" spans="1:13" ht="24">
      <c r="A3119" s="1"/>
      <c r="B3119" s="1"/>
      <c r="C3119" s="69"/>
      <c r="D3119" s="70"/>
      <c r="E3119" s="71"/>
      <c r="F3119" s="70"/>
      <c r="G3119" s="70"/>
      <c r="H3119" s="253" t="s">
        <v>218</v>
      </c>
      <c r="I3119" s="71"/>
      <c r="J3119" s="254"/>
      <c r="K3119" s="254">
        <v>8108055</v>
      </c>
      <c r="L3119" s="254">
        <v>-40768845</v>
      </c>
      <c r="M3119" s="255">
        <f>M3118-L3118</f>
        <v>-17720771.5</v>
      </c>
    </row>
    <row r="3120" spans="1:13">
      <c r="A3120" s="1"/>
      <c r="B3120" s="1"/>
      <c r="C3120" s="69" t="s">
        <v>5</v>
      </c>
      <c r="D3120" s="70" t="s">
        <v>38</v>
      </c>
      <c r="E3120" s="71" t="s">
        <v>39</v>
      </c>
      <c r="F3120" s="70"/>
      <c r="G3120" s="70" t="s">
        <v>926</v>
      </c>
      <c r="H3120" s="71" t="s">
        <v>927</v>
      </c>
      <c r="I3120" s="248" t="s">
        <v>207</v>
      </c>
      <c r="J3120" s="249"/>
      <c r="K3120" s="249"/>
      <c r="L3120" s="249">
        <v>0</v>
      </c>
      <c r="M3120" s="121"/>
    </row>
    <row r="3121" spans="1:13">
      <c r="A3121" s="1"/>
      <c r="B3121" s="1"/>
      <c r="C3121" s="69" t="s">
        <v>5</v>
      </c>
      <c r="D3121" s="70" t="s">
        <v>38</v>
      </c>
      <c r="E3121" s="71" t="s">
        <v>39</v>
      </c>
      <c r="F3121" s="70"/>
      <c r="G3121" s="70" t="s">
        <v>926</v>
      </c>
      <c r="H3121" s="71" t="s">
        <v>927</v>
      </c>
      <c r="I3121" s="71" t="s">
        <v>208</v>
      </c>
      <c r="J3121" s="249">
        <v>0</v>
      </c>
      <c r="K3121" s="249">
        <v>0</v>
      </c>
      <c r="L3121" s="249">
        <v>0</v>
      </c>
      <c r="M3121" s="121">
        <v>0</v>
      </c>
    </row>
    <row r="3122" spans="1:13">
      <c r="A3122" s="1"/>
      <c r="B3122" s="1"/>
      <c r="C3122" s="69" t="s">
        <v>5</v>
      </c>
      <c r="D3122" s="70" t="s">
        <v>38</v>
      </c>
      <c r="E3122" s="71" t="s">
        <v>39</v>
      </c>
      <c r="F3122" s="70"/>
      <c r="G3122" s="70" t="s">
        <v>926</v>
      </c>
      <c r="H3122" s="71" t="s">
        <v>927</v>
      </c>
      <c r="I3122" s="71" t="s">
        <v>209</v>
      </c>
      <c r="J3122" s="249">
        <v>0</v>
      </c>
      <c r="K3122" s="249">
        <v>0</v>
      </c>
      <c r="L3122" s="249"/>
      <c r="M3122" s="121">
        <v>0</v>
      </c>
    </row>
    <row r="3123" spans="1:13" ht="24">
      <c r="A3123" s="1"/>
      <c r="B3123" s="1"/>
      <c r="C3123" s="69"/>
      <c r="D3123" s="70"/>
      <c r="E3123" s="71"/>
      <c r="F3123" s="70"/>
      <c r="G3123" s="70"/>
      <c r="H3123" s="250" t="s">
        <v>210</v>
      </c>
      <c r="I3123" s="248"/>
      <c r="J3123" s="251"/>
      <c r="K3123" s="251">
        <v>0</v>
      </c>
      <c r="L3123" s="251"/>
      <c r="M3123" s="252"/>
    </row>
    <row r="3124" spans="1:13">
      <c r="A3124" s="1"/>
      <c r="B3124" s="1"/>
      <c r="C3124" s="69" t="s">
        <v>5</v>
      </c>
      <c r="D3124" s="70" t="s">
        <v>38</v>
      </c>
      <c r="E3124" s="71" t="s">
        <v>39</v>
      </c>
      <c r="F3124" s="70"/>
      <c r="G3124" s="70" t="s">
        <v>926</v>
      </c>
      <c r="H3124" s="71" t="s">
        <v>927</v>
      </c>
      <c r="I3124" s="248" t="s">
        <v>211</v>
      </c>
      <c r="J3124" s="249"/>
      <c r="K3124" s="249"/>
      <c r="L3124" s="249">
        <v>0</v>
      </c>
      <c r="M3124" s="121"/>
    </row>
    <row r="3125" spans="1:13">
      <c r="A3125" s="1"/>
      <c r="B3125" s="1"/>
      <c r="C3125" s="69" t="s">
        <v>5</v>
      </c>
      <c r="D3125" s="70" t="s">
        <v>38</v>
      </c>
      <c r="E3125" s="71" t="s">
        <v>39</v>
      </c>
      <c r="F3125" s="70"/>
      <c r="G3125" s="70" t="s">
        <v>926</v>
      </c>
      <c r="H3125" s="71" t="s">
        <v>927</v>
      </c>
      <c r="I3125" s="71" t="s">
        <v>212</v>
      </c>
      <c r="J3125" s="249">
        <v>0</v>
      </c>
      <c r="K3125" s="249">
        <v>0</v>
      </c>
      <c r="L3125" s="249">
        <v>0</v>
      </c>
      <c r="M3125" s="121">
        <v>0</v>
      </c>
    </row>
    <row r="3126" spans="1:13">
      <c r="A3126" s="1"/>
      <c r="B3126" s="1"/>
      <c r="C3126" s="69" t="s">
        <v>5</v>
      </c>
      <c r="D3126" s="70" t="s">
        <v>38</v>
      </c>
      <c r="E3126" s="71" t="s">
        <v>39</v>
      </c>
      <c r="F3126" s="70"/>
      <c r="G3126" s="70" t="s">
        <v>926</v>
      </c>
      <c r="H3126" s="71" t="s">
        <v>927</v>
      </c>
      <c r="I3126" s="71" t="s">
        <v>213</v>
      </c>
      <c r="J3126" s="249">
        <v>0</v>
      </c>
      <c r="K3126" s="249">
        <v>0</v>
      </c>
      <c r="L3126" s="249"/>
      <c r="M3126" s="121">
        <v>0</v>
      </c>
    </row>
    <row r="3127" spans="1:13" ht="24">
      <c r="A3127" s="1"/>
      <c r="B3127" s="1"/>
      <c r="C3127" s="69"/>
      <c r="D3127" s="70"/>
      <c r="E3127" s="71"/>
      <c r="F3127" s="70"/>
      <c r="G3127" s="70"/>
      <c r="H3127" s="250" t="s">
        <v>214</v>
      </c>
      <c r="I3127" s="248"/>
      <c r="J3127" s="251"/>
      <c r="K3127" s="251">
        <v>0</v>
      </c>
      <c r="L3127" s="251"/>
      <c r="M3127" s="252"/>
    </row>
    <row r="3128" spans="1:13">
      <c r="A3128" s="1"/>
      <c r="B3128" s="1"/>
      <c r="C3128" s="69" t="s">
        <v>5</v>
      </c>
      <c r="D3128" s="70" t="s">
        <v>38</v>
      </c>
      <c r="E3128" s="71" t="s">
        <v>39</v>
      </c>
      <c r="F3128" s="70"/>
      <c r="G3128" s="70" t="s">
        <v>926</v>
      </c>
      <c r="H3128" s="71" t="s">
        <v>927</v>
      </c>
      <c r="I3128" s="248" t="s">
        <v>215</v>
      </c>
      <c r="J3128" s="249"/>
      <c r="K3128" s="249"/>
      <c r="L3128" s="249"/>
      <c r="M3128" s="121"/>
    </row>
    <row r="3129" spans="1:13">
      <c r="A3129" s="1"/>
      <c r="B3129" s="1"/>
      <c r="C3129" s="69" t="s">
        <v>5</v>
      </c>
      <c r="D3129" s="70" t="s">
        <v>38</v>
      </c>
      <c r="E3129" s="71" t="s">
        <v>39</v>
      </c>
      <c r="F3129" s="70"/>
      <c r="G3129" s="70" t="s">
        <v>926</v>
      </c>
      <c r="H3129" s="71" t="s">
        <v>927</v>
      </c>
      <c r="I3129" s="71" t="s">
        <v>216</v>
      </c>
      <c r="J3129" s="249">
        <v>0</v>
      </c>
      <c r="K3129" s="249">
        <v>0</v>
      </c>
      <c r="L3129" s="249">
        <v>0</v>
      </c>
      <c r="M3129" s="121">
        <v>0</v>
      </c>
    </row>
    <row r="3130" spans="1:13">
      <c r="A3130" s="1"/>
      <c r="B3130" s="1"/>
      <c r="C3130" s="69" t="s">
        <v>5</v>
      </c>
      <c r="D3130" s="70" t="s">
        <v>38</v>
      </c>
      <c r="E3130" s="71" t="s">
        <v>39</v>
      </c>
      <c r="F3130" s="70"/>
      <c r="G3130" s="70" t="s">
        <v>926</v>
      </c>
      <c r="H3130" s="71" t="s">
        <v>927</v>
      </c>
      <c r="I3130" s="71" t="s">
        <v>217</v>
      </c>
      <c r="J3130" s="249">
        <v>0</v>
      </c>
      <c r="K3130" s="249">
        <v>0</v>
      </c>
      <c r="L3130" s="249">
        <v>0</v>
      </c>
      <c r="M3130" s="121">
        <v>0</v>
      </c>
    </row>
    <row r="3131" spans="1:13" ht="24">
      <c r="A3131" s="1"/>
      <c r="B3131" s="1"/>
      <c r="C3131" s="69"/>
      <c r="D3131" s="70"/>
      <c r="E3131" s="71"/>
      <c r="F3131" s="70"/>
      <c r="G3131" s="70"/>
      <c r="H3131" s="253" t="s">
        <v>218</v>
      </c>
      <c r="I3131" s="71"/>
      <c r="J3131" s="254"/>
      <c r="K3131" s="254">
        <v>0</v>
      </c>
      <c r="L3131" s="254">
        <v>0</v>
      </c>
      <c r="M3131" s="255">
        <v>0</v>
      </c>
    </row>
    <row r="3132" spans="1:13" ht="24">
      <c r="A3132" s="1"/>
      <c r="B3132" s="1"/>
      <c r="C3132" s="69" t="s">
        <v>5</v>
      </c>
      <c r="D3132" s="70" t="s">
        <v>38</v>
      </c>
      <c r="E3132" s="71" t="s">
        <v>39</v>
      </c>
      <c r="F3132" s="70"/>
      <c r="G3132" s="125" t="s">
        <v>761</v>
      </c>
      <c r="H3132" s="71" t="s">
        <v>762</v>
      </c>
      <c r="I3132" s="248" t="s">
        <v>207</v>
      </c>
      <c r="J3132" s="249"/>
      <c r="K3132" s="249"/>
      <c r="L3132" s="249">
        <v>0</v>
      </c>
      <c r="M3132" s="121">
        <v>0</v>
      </c>
    </row>
    <row r="3133" spans="1:13" ht="24">
      <c r="A3133" s="1"/>
      <c r="B3133" s="1"/>
      <c r="C3133" s="69" t="s">
        <v>5</v>
      </c>
      <c r="D3133" s="70" t="s">
        <v>38</v>
      </c>
      <c r="E3133" s="71" t="s">
        <v>39</v>
      </c>
      <c r="F3133" s="70"/>
      <c r="G3133" s="125" t="s">
        <v>761</v>
      </c>
      <c r="H3133" s="71" t="s">
        <v>762</v>
      </c>
      <c r="I3133" s="71" t="s">
        <v>208</v>
      </c>
      <c r="J3133" s="249">
        <v>0</v>
      </c>
      <c r="K3133" s="249">
        <v>0</v>
      </c>
      <c r="L3133" s="249">
        <v>0</v>
      </c>
      <c r="M3133" s="121">
        <v>0</v>
      </c>
    </row>
    <row r="3134" spans="1:13" ht="24">
      <c r="A3134" s="1"/>
      <c r="B3134" s="1"/>
      <c r="C3134" s="69" t="s">
        <v>5</v>
      </c>
      <c r="D3134" s="70" t="s">
        <v>38</v>
      </c>
      <c r="E3134" s="71" t="s">
        <v>39</v>
      </c>
      <c r="F3134" s="70"/>
      <c r="G3134" s="125" t="s">
        <v>761</v>
      </c>
      <c r="H3134" s="71" t="s">
        <v>762</v>
      </c>
      <c r="I3134" s="71" t="s">
        <v>209</v>
      </c>
      <c r="J3134" s="249">
        <v>0</v>
      </c>
      <c r="K3134" s="249">
        <v>0</v>
      </c>
      <c r="L3134" s="249">
        <v>0</v>
      </c>
      <c r="M3134" s="121" t="e">
        <f>M3133/M3132</f>
        <v>#DIV/0!</v>
      </c>
    </row>
    <row r="3135" spans="1:13" ht="24">
      <c r="A3135" s="1"/>
      <c r="B3135" s="1"/>
      <c r="C3135" s="69"/>
      <c r="D3135" s="70"/>
      <c r="E3135" s="71"/>
      <c r="F3135" s="70"/>
      <c r="G3135" s="70"/>
      <c r="H3135" s="250" t="s">
        <v>210</v>
      </c>
      <c r="I3135" s="248"/>
      <c r="J3135" s="251"/>
      <c r="K3135" s="251">
        <v>0</v>
      </c>
      <c r="L3135" s="251">
        <v>0</v>
      </c>
      <c r="M3135" s="255" t="e">
        <f>M3134-L3134</f>
        <v>#DIV/0!</v>
      </c>
    </row>
    <row r="3136" spans="1:13" ht="24">
      <c r="A3136" s="1"/>
      <c r="B3136" s="1"/>
      <c r="C3136" s="69" t="s">
        <v>5</v>
      </c>
      <c r="D3136" s="70" t="s">
        <v>38</v>
      </c>
      <c r="E3136" s="71" t="s">
        <v>39</v>
      </c>
      <c r="F3136" s="70"/>
      <c r="G3136" s="125" t="s">
        <v>761</v>
      </c>
      <c r="H3136" s="71" t="s">
        <v>762</v>
      </c>
      <c r="I3136" s="248" t="s">
        <v>211</v>
      </c>
      <c r="J3136" s="249"/>
      <c r="K3136" s="249"/>
      <c r="L3136" s="249">
        <v>0</v>
      </c>
      <c r="M3136" s="122">
        <v>1</v>
      </c>
    </row>
    <row r="3137" spans="1:13" ht="24">
      <c r="A3137" s="1"/>
      <c r="B3137" s="1"/>
      <c r="C3137" s="69" t="s">
        <v>5</v>
      </c>
      <c r="D3137" s="70" t="s">
        <v>38</v>
      </c>
      <c r="E3137" s="71" t="s">
        <v>39</v>
      </c>
      <c r="F3137" s="70"/>
      <c r="G3137" s="125" t="s">
        <v>761</v>
      </c>
      <c r="H3137" s="71" t="s">
        <v>762</v>
      </c>
      <c r="I3137" s="71" t="s">
        <v>212</v>
      </c>
      <c r="J3137" s="249">
        <v>0</v>
      </c>
      <c r="K3137" s="249">
        <v>0</v>
      </c>
      <c r="L3137" s="249">
        <v>0</v>
      </c>
      <c r="M3137" s="121">
        <v>43371893</v>
      </c>
    </row>
    <row r="3138" spans="1:13" ht="24">
      <c r="A3138" s="1"/>
      <c r="B3138" s="1"/>
      <c r="C3138" s="69" t="s">
        <v>5</v>
      </c>
      <c r="D3138" s="70" t="s">
        <v>38</v>
      </c>
      <c r="E3138" s="71" t="s">
        <v>39</v>
      </c>
      <c r="F3138" s="70"/>
      <c r="G3138" s="125" t="s">
        <v>761</v>
      </c>
      <c r="H3138" s="71" t="s">
        <v>762</v>
      </c>
      <c r="I3138" s="71" t="s">
        <v>213</v>
      </c>
      <c r="J3138" s="249">
        <v>0</v>
      </c>
      <c r="K3138" s="249">
        <v>0</v>
      </c>
      <c r="L3138" s="249">
        <v>0</v>
      </c>
      <c r="M3138" s="123">
        <f>+M3137/M3136</f>
        <v>43371893</v>
      </c>
    </row>
    <row r="3139" spans="1:13" ht="24">
      <c r="A3139" s="1"/>
      <c r="B3139" s="1"/>
      <c r="C3139" s="69"/>
      <c r="D3139" s="70"/>
      <c r="E3139" s="71"/>
      <c r="F3139" s="70"/>
      <c r="G3139" s="70"/>
      <c r="H3139" s="250" t="s">
        <v>214</v>
      </c>
      <c r="I3139" s="248"/>
      <c r="J3139" s="251"/>
      <c r="K3139" s="251">
        <v>0</v>
      </c>
      <c r="L3139" s="251">
        <v>0</v>
      </c>
      <c r="M3139" s="255">
        <f>M3138-L3138</f>
        <v>43371893</v>
      </c>
    </row>
    <row r="3140" spans="1:13" ht="24">
      <c r="A3140" s="1"/>
      <c r="B3140" s="1"/>
      <c r="C3140" s="69" t="s">
        <v>5</v>
      </c>
      <c r="D3140" s="70" t="s">
        <v>38</v>
      </c>
      <c r="E3140" s="71" t="s">
        <v>39</v>
      </c>
      <c r="F3140" s="70"/>
      <c r="G3140" s="125" t="s">
        <v>761</v>
      </c>
      <c r="H3140" s="71" t="s">
        <v>762</v>
      </c>
      <c r="I3140" s="248" t="s">
        <v>215</v>
      </c>
      <c r="J3140" s="249"/>
      <c r="K3140" s="249"/>
      <c r="L3140" s="249"/>
      <c r="M3140" s="121">
        <v>1</v>
      </c>
    </row>
    <row r="3141" spans="1:13" ht="24">
      <c r="A3141" s="1"/>
      <c r="B3141" s="1"/>
      <c r="C3141" s="69" t="s">
        <v>5</v>
      </c>
      <c r="D3141" s="70" t="s">
        <v>38</v>
      </c>
      <c r="E3141" s="71" t="s">
        <v>39</v>
      </c>
      <c r="F3141" s="70"/>
      <c r="G3141" s="125" t="s">
        <v>761</v>
      </c>
      <c r="H3141" s="71" t="s">
        <v>762</v>
      </c>
      <c r="I3141" s="71" t="s">
        <v>216</v>
      </c>
      <c r="J3141" s="249">
        <v>0</v>
      </c>
      <c r="K3141" s="249">
        <v>0</v>
      </c>
      <c r="L3141" s="249">
        <v>0</v>
      </c>
      <c r="M3141" s="121">
        <v>41915467</v>
      </c>
    </row>
    <row r="3142" spans="1:13" ht="24">
      <c r="A3142" s="1"/>
      <c r="B3142" s="1"/>
      <c r="C3142" s="69" t="s">
        <v>5</v>
      </c>
      <c r="D3142" s="70" t="s">
        <v>38</v>
      </c>
      <c r="E3142" s="71" t="s">
        <v>39</v>
      </c>
      <c r="F3142" s="70"/>
      <c r="G3142" s="125" t="s">
        <v>761</v>
      </c>
      <c r="H3142" s="71" t="s">
        <v>762</v>
      </c>
      <c r="I3142" s="71" t="s">
        <v>217</v>
      </c>
      <c r="J3142" s="249">
        <v>0</v>
      </c>
      <c r="K3142" s="249">
        <v>0</v>
      </c>
      <c r="L3142" s="249">
        <v>0</v>
      </c>
      <c r="M3142" s="121">
        <f>+M3141/M3140</f>
        <v>41915467</v>
      </c>
    </row>
    <row r="3143" spans="1:13" ht="24">
      <c r="A3143" s="1"/>
      <c r="B3143" s="1"/>
      <c r="C3143" s="69"/>
      <c r="D3143" s="70"/>
      <c r="E3143" s="71"/>
      <c r="F3143" s="70"/>
      <c r="G3143" s="70"/>
      <c r="H3143" s="253" t="s">
        <v>218</v>
      </c>
      <c r="I3143" s="71"/>
      <c r="J3143" s="254"/>
      <c r="K3143" s="254">
        <v>0</v>
      </c>
      <c r="L3143" s="254">
        <v>0</v>
      </c>
      <c r="M3143" s="255">
        <f>M3142-L3142</f>
        <v>41915467</v>
      </c>
    </row>
    <row r="3144" spans="1:13" ht="24">
      <c r="A3144" s="1"/>
      <c r="B3144" s="1"/>
      <c r="C3144" s="69" t="s">
        <v>5</v>
      </c>
      <c r="D3144" s="70" t="s">
        <v>38</v>
      </c>
      <c r="E3144" s="71" t="s">
        <v>39</v>
      </c>
      <c r="F3144" s="70"/>
      <c r="G3144" s="70" t="s">
        <v>763</v>
      </c>
      <c r="H3144" s="71" t="s">
        <v>764</v>
      </c>
      <c r="I3144" s="248" t="s">
        <v>207</v>
      </c>
      <c r="J3144" s="249"/>
      <c r="K3144" s="249"/>
      <c r="L3144" s="249">
        <v>0</v>
      </c>
      <c r="M3144" s="121">
        <v>0</v>
      </c>
    </row>
    <row r="3145" spans="1:13" ht="24">
      <c r="A3145" s="1"/>
      <c r="B3145" s="1"/>
      <c r="C3145" s="69" t="s">
        <v>5</v>
      </c>
      <c r="D3145" s="70" t="s">
        <v>38</v>
      </c>
      <c r="E3145" s="71" t="s">
        <v>39</v>
      </c>
      <c r="F3145" s="70"/>
      <c r="G3145" s="70" t="s">
        <v>763</v>
      </c>
      <c r="H3145" s="71" t="s">
        <v>764</v>
      </c>
      <c r="I3145" s="71" t="s">
        <v>208</v>
      </c>
      <c r="J3145" s="249">
        <v>0</v>
      </c>
      <c r="K3145" s="249">
        <v>0</v>
      </c>
      <c r="L3145" s="249">
        <v>0</v>
      </c>
      <c r="M3145" s="121">
        <v>0</v>
      </c>
    </row>
    <row r="3146" spans="1:13" ht="24">
      <c r="A3146" s="1"/>
      <c r="B3146" s="1"/>
      <c r="C3146" s="69" t="s">
        <v>5</v>
      </c>
      <c r="D3146" s="70" t="s">
        <v>38</v>
      </c>
      <c r="E3146" s="71" t="s">
        <v>39</v>
      </c>
      <c r="F3146" s="70"/>
      <c r="G3146" s="70" t="s">
        <v>763</v>
      </c>
      <c r="H3146" s="71" t="s">
        <v>764</v>
      </c>
      <c r="I3146" s="71" t="s">
        <v>209</v>
      </c>
      <c r="J3146" s="249">
        <v>0</v>
      </c>
      <c r="K3146" s="249">
        <v>0</v>
      </c>
      <c r="L3146" s="249">
        <v>0</v>
      </c>
      <c r="M3146" s="123" t="e">
        <f>+M3145/M3144</f>
        <v>#DIV/0!</v>
      </c>
    </row>
    <row r="3147" spans="1:13" ht="24">
      <c r="A3147" s="1"/>
      <c r="B3147" s="1"/>
      <c r="C3147" s="69"/>
      <c r="D3147" s="70"/>
      <c r="E3147" s="71"/>
      <c r="F3147" s="70"/>
      <c r="G3147" s="70"/>
      <c r="H3147" s="250" t="s">
        <v>210</v>
      </c>
      <c r="I3147" s="248"/>
      <c r="J3147" s="251"/>
      <c r="K3147" s="251">
        <v>0</v>
      </c>
      <c r="L3147" s="251">
        <v>0</v>
      </c>
      <c r="M3147" s="255" t="e">
        <f>M3146-L3146</f>
        <v>#DIV/0!</v>
      </c>
    </row>
    <row r="3148" spans="1:13" ht="24">
      <c r="A3148" s="1"/>
      <c r="B3148" s="1"/>
      <c r="C3148" s="69" t="s">
        <v>5</v>
      </c>
      <c r="D3148" s="70" t="s">
        <v>38</v>
      </c>
      <c r="E3148" s="71" t="s">
        <v>39</v>
      </c>
      <c r="F3148" s="70"/>
      <c r="G3148" s="70" t="s">
        <v>763</v>
      </c>
      <c r="H3148" s="71" t="s">
        <v>764</v>
      </c>
      <c r="I3148" s="248" t="s">
        <v>211</v>
      </c>
      <c r="J3148" s="249"/>
      <c r="K3148" s="249"/>
      <c r="L3148" s="249">
        <v>0</v>
      </c>
      <c r="M3148" s="122">
        <v>0.2</v>
      </c>
    </row>
    <row r="3149" spans="1:13" ht="24">
      <c r="A3149" s="1"/>
      <c r="B3149" s="1"/>
      <c r="C3149" s="69" t="s">
        <v>5</v>
      </c>
      <c r="D3149" s="70" t="s">
        <v>38</v>
      </c>
      <c r="E3149" s="71" t="s">
        <v>39</v>
      </c>
      <c r="F3149" s="70"/>
      <c r="G3149" s="70" t="s">
        <v>763</v>
      </c>
      <c r="H3149" s="71" t="s">
        <v>764</v>
      </c>
      <c r="I3149" s="71" t="s">
        <v>212</v>
      </c>
      <c r="J3149" s="249">
        <v>0</v>
      </c>
      <c r="K3149" s="249">
        <v>0</v>
      </c>
      <c r="L3149" s="249">
        <v>0</v>
      </c>
      <c r="M3149" s="121">
        <v>39409185</v>
      </c>
    </row>
    <row r="3150" spans="1:13" ht="24">
      <c r="A3150" s="1"/>
      <c r="B3150" s="1"/>
      <c r="C3150" s="69" t="s">
        <v>5</v>
      </c>
      <c r="D3150" s="70" t="s">
        <v>38</v>
      </c>
      <c r="E3150" s="71" t="s">
        <v>39</v>
      </c>
      <c r="F3150" s="70"/>
      <c r="G3150" s="70" t="s">
        <v>763</v>
      </c>
      <c r="H3150" s="71" t="s">
        <v>764</v>
      </c>
      <c r="I3150" s="71" t="s">
        <v>213</v>
      </c>
      <c r="J3150" s="249">
        <v>0</v>
      </c>
      <c r="K3150" s="249">
        <v>0</v>
      </c>
      <c r="L3150" s="249">
        <v>0</v>
      </c>
      <c r="M3150" s="123">
        <f>+M3149/M3148</f>
        <v>197045925</v>
      </c>
    </row>
    <row r="3151" spans="1:13" ht="24">
      <c r="A3151" s="1"/>
      <c r="B3151" s="1"/>
      <c r="C3151" s="69"/>
      <c r="D3151" s="70"/>
      <c r="E3151" s="71"/>
      <c r="F3151" s="70"/>
      <c r="G3151" s="70"/>
      <c r="H3151" s="250" t="s">
        <v>214</v>
      </c>
      <c r="I3151" s="248"/>
      <c r="J3151" s="251"/>
      <c r="K3151" s="251">
        <v>0</v>
      </c>
      <c r="L3151" s="251">
        <v>0</v>
      </c>
      <c r="M3151" s="255">
        <f>M3150-L3150</f>
        <v>197045925</v>
      </c>
    </row>
    <row r="3152" spans="1:13" ht="24">
      <c r="A3152" s="1"/>
      <c r="B3152" s="1"/>
      <c r="C3152" s="69" t="s">
        <v>5</v>
      </c>
      <c r="D3152" s="70" t="s">
        <v>38</v>
      </c>
      <c r="E3152" s="71" t="s">
        <v>39</v>
      </c>
      <c r="F3152" s="70"/>
      <c r="G3152" s="70" t="s">
        <v>763</v>
      </c>
      <c r="H3152" s="71" t="s">
        <v>764</v>
      </c>
      <c r="I3152" s="248" t="s">
        <v>215</v>
      </c>
      <c r="J3152" s="249"/>
      <c r="K3152" s="249"/>
      <c r="L3152" s="249"/>
      <c r="M3152" s="257">
        <v>0.2</v>
      </c>
    </row>
    <row r="3153" spans="1:13" ht="24">
      <c r="A3153" s="1"/>
      <c r="B3153" s="1"/>
      <c r="C3153" s="69" t="s">
        <v>5</v>
      </c>
      <c r="D3153" s="70" t="s">
        <v>38</v>
      </c>
      <c r="E3153" s="71" t="s">
        <v>39</v>
      </c>
      <c r="F3153" s="70"/>
      <c r="G3153" s="70" t="s">
        <v>763</v>
      </c>
      <c r="H3153" s="71" t="s">
        <v>764</v>
      </c>
      <c r="I3153" s="71" t="s">
        <v>216</v>
      </c>
      <c r="J3153" s="249">
        <v>0</v>
      </c>
      <c r="K3153" s="249">
        <v>0</v>
      </c>
      <c r="L3153" s="249">
        <v>0</v>
      </c>
      <c r="M3153" s="121">
        <v>36560975</v>
      </c>
    </row>
    <row r="3154" spans="1:13" ht="24">
      <c r="A3154" s="1"/>
      <c r="B3154" s="1"/>
      <c r="C3154" s="69" t="s">
        <v>5</v>
      </c>
      <c r="D3154" s="70" t="s">
        <v>38</v>
      </c>
      <c r="E3154" s="71" t="s">
        <v>39</v>
      </c>
      <c r="F3154" s="70"/>
      <c r="G3154" s="70" t="s">
        <v>763</v>
      </c>
      <c r="H3154" s="71" t="s">
        <v>764</v>
      </c>
      <c r="I3154" s="71" t="s">
        <v>217</v>
      </c>
      <c r="J3154" s="249">
        <v>0</v>
      </c>
      <c r="K3154" s="249">
        <v>0</v>
      </c>
      <c r="L3154" s="249">
        <v>0</v>
      </c>
      <c r="M3154" s="121">
        <f>+M3153/M3152</f>
        <v>182804875</v>
      </c>
    </row>
    <row r="3155" spans="1:13" ht="24">
      <c r="A3155" s="1"/>
      <c r="B3155" s="1"/>
      <c r="C3155" s="69"/>
      <c r="D3155" s="70"/>
      <c r="E3155" s="71"/>
      <c r="F3155" s="70"/>
      <c r="G3155" s="70"/>
      <c r="H3155" s="253" t="s">
        <v>218</v>
      </c>
      <c r="I3155" s="71"/>
      <c r="J3155" s="254"/>
      <c r="K3155" s="254">
        <v>0</v>
      </c>
      <c r="L3155" s="254">
        <v>0</v>
      </c>
      <c r="M3155" s="255">
        <f>M3154-L3154</f>
        <v>182804875</v>
      </c>
    </row>
    <row r="3156" spans="1:13" ht="24">
      <c r="A3156" s="1"/>
      <c r="B3156" s="1"/>
      <c r="C3156" s="69" t="s">
        <v>5</v>
      </c>
      <c r="D3156" s="70" t="s">
        <v>38</v>
      </c>
      <c r="E3156" s="71" t="s">
        <v>39</v>
      </c>
      <c r="F3156" s="70"/>
      <c r="G3156" s="70" t="s">
        <v>765</v>
      </c>
      <c r="H3156" s="71" t="s">
        <v>766</v>
      </c>
      <c r="I3156" s="248" t="s">
        <v>207</v>
      </c>
      <c r="J3156" s="249"/>
      <c r="K3156" s="249"/>
      <c r="L3156" s="249">
        <v>0</v>
      </c>
      <c r="M3156" s="121">
        <v>0</v>
      </c>
    </row>
    <row r="3157" spans="1:13" ht="24">
      <c r="A3157" s="1"/>
      <c r="B3157" s="1"/>
      <c r="C3157" s="69" t="s">
        <v>5</v>
      </c>
      <c r="D3157" s="70" t="s">
        <v>38</v>
      </c>
      <c r="E3157" s="71" t="s">
        <v>39</v>
      </c>
      <c r="F3157" s="70"/>
      <c r="G3157" s="70" t="s">
        <v>765</v>
      </c>
      <c r="H3157" s="71" t="s">
        <v>766</v>
      </c>
      <c r="I3157" s="71" t="s">
        <v>208</v>
      </c>
      <c r="J3157" s="249">
        <v>0</v>
      </c>
      <c r="K3157" s="249">
        <v>0</v>
      </c>
      <c r="L3157" s="249">
        <v>0</v>
      </c>
      <c r="M3157" s="121">
        <v>0</v>
      </c>
    </row>
    <row r="3158" spans="1:13" ht="24">
      <c r="A3158" s="1"/>
      <c r="B3158" s="1"/>
      <c r="C3158" s="69" t="s">
        <v>5</v>
      </c>
      <c r="D3158" s="70" t="s">
        <v>38</v>
      </c>
      <c r="E3158" s="71" t="s">
        <v>39</v>
      </c>
      <c r="F3158" s="70"/>
      <c r="G3158" s="70" t="s">
        <v>765</v>
      </c>
      <c r="H3158" s="71" t="s">
        <v>766</v>
      </c>
      <c r="I3158" s="71" t="s">
        <v>209</v>
      </c>
      <c r="J3158" s="249">
        <v>0</v>
      </c>
      <c r="K3158" s="249">
        <v>0</v>
      </c>
      <c r="L3158" s="249">
        <v>0</v>
      </c>
      <c r="M3158" s="123" t="e">
        <f>+M3157/M3156</f>
        <v>#DIV/0!</v>
      </c>
    </row>
    <row r="3159" spans="1:13" ht="24">
      <c r="A3159" s="1"/>
      <c r="B3159" s="1"/>
      <c r="C3159" s="69"/>
      <c r="D3159" s="70"/>
      <c r="E3159" s="71"/>
      <c r="F3159" s="70"/>
      <c r="G3159" s="70"/>
      <c r="H3159" s="250" t="s">
        <v>210</v>
      </c>
      <c r="I3159" s="248"/>
      <c r="J3159" s="251"/>
      <c r="K3159" s="251">
        <v>0</v>
      </c>
      <c r="L3159" s="251">
        <v>0</v>
      </c>
      <c r="M3159" s="255" t="e">
        <f>M3158-L3158</f>
        <v>#DIV/0!</v>
      </c>
    </row>
    <row r="3160" spans="1:13" ht="24">
      <c r="A3160" s="1"/>
      <c r="B3160" s="1"/>
      <c r="C3160" s="69" t="s">
        <v>5</v>
      </c>
      <c r="D3160" s="70" t="s">
        <v>38</v>
      </c>
      <c r="E3160" s="71" t="s">
        <v>39</v>
      </c>
      <c r="F3160" s="70"/>
      <c r="G3160" s="70" t="s">
        <v>765</v>
      </c>
      <c r="H3160" s="71" t="s">
        <v>766</v>
      </c>
      <c r="I3160" s="248" t="s">
        <v>211</v>
      </c>
      <c r="J3160" s="249"/>
      <c r="K3160" s="249"/>
      <c r="L3160" s="249">
        <v>0</v>
      </c>
      <c r="M3160" s="122">
        <v>300</v>
      </c>
    </row>
    <row r="3161" spans="1:13" ht="24">
      <c r="A3161" s="1"/>
      <c r="B3161" s="1"/>
      <c r="C3161" s="69" t="s">
        <v>5</v>
      </c>
      <c r="D3161" s="70" t="s">
        <v>38</v>
      </c>
      <c r="E3161" s="71" t="s">
        <v>39</v>
      </c>
      <c r="F3161" s="70"/>
      <c r="G3161" s="70" t="s">
        <v>765</v>
      </c>
      <c r="H3161" s="71" t="s">
        <v>766</v>
      </c>
      <c r="I3161" s="71" t="s">
        <v>212</v>
      </c>
      <c r="J3161" s="249">
        <v>0</v>
      </c>
      <c r="K3161" s="249">
        <v>0</v>
      </c>
      <c r="L3161" s="249">
        <v>0</v>
      </c>
      <c r="M3161" s="121">
        <v>0</v>
      </c>
    </row>
    <row r="3162" spans="1:13" ht="24">
      <c r="A3162" s="1"/>
      <c r="B3162" s="1"/>
      <c r="C3162" s="69" t="s">
        <v>5</v>
      </c>
      <c r="D3162" s="70" t="s">
        <v>38</v>
      </c>
      <c r="E3162" s="71" t="s">
        <v>39</v>
      </c>
      <c r="F3162" s="70"/>
      <c r="G3162" s="70" t="s">
        <v>765</v>
      </c>
      <c r="H3162" s="71" t="s">
        <v>766</v>
      </c>
      <c r="I3162" s="71" t="s">
        <v>213</v>
      </c>
      <c r="J3162" s="249">
        <v>0</v>
      </c>
      <c r="K3162" s="249">
        <v>0</v>
      </c>
      <c r="L3162" s="249">
        <v>0</v>
      </c>
      <c r="M3162" s="123">
        <f>+M3161/M3160</f>
        <v>0</v>
      </c>
    </row>
    <row r="3163" spans="1:13" ht="24">
      <c r="A3163" s="1"/>
      <c r="B3163" s="1"/>
      <c r="C3163" s="69"/>
      <c r="D3163" s="70"/>
      <c r="E3163" s="71"/>
      <c r="F3163" s="70"/>
      <c r="G3163" s="70"/>
      <c r="H3163" s="250" t="s">
        <v>214</v>
      </c>
      <c r="I3163" s="248"/>
      <c r="J3163" s="251"/>
      <c r="K3163" s="251">
        <v>0</v>
      </c>
      <c r="L3163" s="251">
        <v>0</v>
      </c>
      <c r="M3163" s="255">
        <f>M3162-L3162</f>
        <v>0</v>
      </c>
    </row>
    <row r="3164" spans="1:13" ht="24">
      <c r="A3164" s="1"/>
      <c r="B3164" s="1"/>
      <c r="C3164" s="69" t="s">
        <v>5</v>
      </c>
      <c r="D3164" s="70" t="s">
        <v>38</v>
      </c>
      <c r="E3164" s="71" t="s">
        <v>39</v>
      </c>
      <c r="F3164" s="70"/>
      <c r="G3164" s="70" t="s">
        <v>765</v>
      </c>
      <c r="H3164" s="71" t="s">
        <v>766</v>
      </c>
      <c r="I3164" s="248" t="s">
        <v>215</v>
      </c>
      <c r="J3164" s="249"/>
      <c r="K3164" s="249"/>
      <c r="L3164" s="249"/>
      <c r="M3164" s="121">
        <v>0</v>
      </c>
    </row>
    <row r="3165" spans="1:13" ht="24">
      <c r="A3165" s="1"/>
      <c r="B3165" s="1"/>
      <c r="C3165" s="69" t="s">
        <v>5</v>
      </c>
      <c r="D3165" s="70" t="s">
        <v>38</v>
      </c>
      <c r="E3165" s="71" t="s">
        <v>39</v>
      </c>
      <c r="F3165" s="70"/>
      <c r="G3165" s="70" t="s">
        <v>765</v>
      </c>
      <c r="H3165" s="71" t="s">
        <v>766</v>
      </c>
      <c r="I3165" s="71" t="s">
        <v>216</v>
      </c>
      <c r="J3165" s="249">
        <v>0</v>
      </c>
      <c r="K3165" s="249">
        <v>0</v>
      </c>
      <c r="L3165" s="249">
        <v>0</v>
      </c>
      <c r="M3165" s="121">
        <v>0</v>
      </c>
    </row>
    <row r="3166" spans="1:13" ht="24">
      <c r="A3166" s="1"/>
      <c r="B3166" s="1"/>
      <c r="C3166" s="69" t="s">
        <v>5</v>
      </c>
      <c r="D3166" s="70" t="s">
        <v>38</v>
      </c>
      <c r="E3166" s="71" t="s">
        <v>39</v>
      </c>
      <c r="F3166" s="70"/>
      <c r="G3166" s="70" t="s">
        <v>765</v>
      </c>
      <c r="H3166" s="71" t="s">
        <v>766</v>
      </c>
      <c r="I3166" s="71" t="s">
        <v>217</v>
      </c>
      <c r="J3166" s="249">
        <v>0</v>
      </c>
      <c r="K3166" s="249">
        <v>0</v>
      </c>
      <c r="L3166" s="249">
        <v>0</v>
      </c>
      <c r="M3166" s="123" t="e">
        <f>+M3165/M3164</f>
        <v>#DIV/0!</v>
      </c>
    </row>
    <row r="3167" spans="1:13" ht="24">
      <c r="A3167" s="1"/>
      <c r="B3167" s="1"/>
      <c r="C3167" s="69"/>
      <c r="D3167" s="70"/>
      <c r="E3167" s="71"/>
      <c r="F3167" s="70"/>
      <c r="G3167" s="70"/>
      <c r="H3167" s="253" t="s">
        <v>218</v>
      </c>
      <c r="I3167" s="71"/>
      <c r="J3167" s="254"/>
      <c r="K3167" s="254">
        <v>0</v>
      </c>
      <c r="L3167" s="254">
        <v>0</v>
      </c>
      <c r="M3167" s="255" t="e">
        <f>M3166-L3166</f>
        <v>#DIV/0!</v>
      </c>
    </row>
    <row r="3168" spans="1:13" ht="24">
      <c r="A3168" s="1"/>
      <c r="B3168" s="1"/>
      <c r="C3168" s="69" t="s">
        <v>5</v>
      </c>
      <c r="D3168" s="70" t="s">
        <v>38</v>
      </c>
      <c r="E3168" s="71" t="s">
        <v>39</v>
      </c>
      <c r="F3168" s="70"/>
      <c r="G3168" s="70" t="s">
        <v>767</v>
      </c>
      <c r="H3168" s="71" t="s">
        <v>768</v>
      </c>
      <c r="I3168" s="248" t="s">
        <v>207</v>
      </c>
      <c r="J3168" s="249"/>
      <c r="K3168" s="249"/>
      <c r="L3168" s="249">
        <v>0</v>
      </c>
      <c r="M3168" s="121">
        <v>0</v>
      </c>
    </row>
    <row r="3169" spans="1:13" ht="24">
      <c r="A3169" s="1"/>
      <c r="B3169" s="1"/>
      <c r="C3169" s="69" t="s">
        <v>5</v>
      </c>
      <c r="D3169" s="70" t="s">
        <v>38</v>
      </c>
      <c r="E3169" s="71" t="s">
        <v>39</v>
      </c>
      <c r="F3169" s="70"/>
      <c r="G3169" s="70" t="s">
        <v>767</v>
      </c>
      <c r="H3169" s="71" t="s">
        <v>768</v>
      </c>
      <c r="I3169" s="71" t="s">
        <v>208</v>
      </c>
      <c r="J3169" s="249">
        <v>0</v>
      </c>
      <c r="K3169" s="249">
        <v>0</v>
      </c>
      <c r="L3169" s="249">
        <v>0</v>
      </c>
      <c r="M3169" s="121">
        <v>0</v>
      </c>
    </row>
    <row r="3170" spans="1:13" ht="24">
      <c r="A3170" s="1"/>
      <c r="B3170" s="1"/>
      <c r="C3170" s="69" t="s">
        <v>5</v>
      </c>
      <c r="D3170" s="70" t="s">
        <v>38</v>
      </c>
      <c r="E3170" s="71" t="s">
        <v>39</v>
      </c>
      <c r="F3170" s="70"/>
      <c r="G3170" s="70" t="s">
        <v>767</v>
      </c>
      <c r="H3170" s="71" t="s">
        <v>768</v>
      </c>
      <c r="I3170" s="71" t="s">
        <v>209</v>
      </c>
      <c r="J3170" s="249">
        <v>0</v>
      </c>
      <c r="K3170" s="249">
        <v>0</v>
      </c>
      <c r="L3170" s="249">
        <v>0</v>
      </c>
      <c r="M3170" s="123" t="e">
        <f>+M3169/M3168</f>
        <v>#DIV/0!</v>
      </c>
    </row>
    <row r="3171" spans="1:13" ht="24">
      <c r="A3171" s="1"/>
      <c r="B3171" s="1"/>
      <c r="C3171" s="69"/>
      <c r="D3171" s="70"/>
      <c r="E3171" s="71"/>
      <c r="F3171" s="70"/>
      <c r="G3171" s="70"/>
      <c r="H3171" s="250" t="s">
        <v>210</v>
      </c>
      <c r="I3171" s="248"/>
      <c r="J3171" s="251"/>
      <c r="K3171" s="251">
        <v>0</v>
      </c>
      <c r="L3171" s="251">
        <v>0</v>
      </c>
      <c r="M3171" s="255" t="e">
        <f>M3170-L3170</f>
        <v>#DIV/0!</v>
      </c>
    </row>
    <row r="3172" spans="1:13" ht="24">
      <c r="A3172" s="1"/>
      <c r="B3172" s="1"/>
      <c r="C3172" s="69" t="s">
        <v>5</v>
      </c>
      <c r="D3172" s="70" t="s">
        <v>38</v>
      </c>
      <c r="E3172" s="71" t="s">
        <v>39</v>
      </c>
      <c r="F3172" s="70"/>
      <c r="G3172" s="70" t="s">
        <v>767</v>
      </c>
      <c r="H3172" s="71" t="s">
        <v>768</v>
      </c>
      <c r="I3172" s="248" t="s">
        <v>211</v>
      </c>
      <c r="J3172" s="249"/>
      <c r="K3172" s="249"/>
      <c r="L3172" s="249">
        <v>0</v>
      </c>
      <c r="M3172" s="122">
        <v>1</v>
      </c>
    </row>
    <row r="3173" spans="1:13" ht="24">
      <c r="A3173" s="1"/>
      <c r="B3173" s="1"/>
      <c r="C3173" s="69" t="s">
        <v>5</v>
      </c>
      <c r="D3173" s="70" t="s">
        <v>38</v>
      </c>
      <c r="E3173" s="71" t="s">
        <v>39</v>
      </c>
      <c r="F3173" s="70"/>
      <c r="G3173" s="70" t="s">
        <v>767</v>
      </c>
      <c r="H3173" s="71" t="s">
        <v>768</v>
      </c>
      <c r="I3173" s="71" t="s">
        <v>212</v>
      </c>
      <c r="J3173" s="249">
        <v>0</v>
      </c>
      <c r="K3173" s="249">
        <v>0</v>
      </c>
      <c r="L3173" s="249">
        <v>0</v>
      </c>
      <c r="M3173" s="121">
        <v>0</v>
      </c>
    </row>
    <row r="3174" spans="1:13" ht="24">
      <c r="A3174" s="1"/>
      <c r="B3174" s="1"/>
      <c r="C3174" s="69" t="s">
        <v>5</v>
      </c>
      <c r="D3174" s="70" t="s">
        <v>38</v>
      </c>
      <c r="E3174" s="71" t="s">
        <v>39</v>
      </c>
      <c r="F3174" s="70"/>
      <c r="G3174" s="70" t="s">
        <v>767</v>
      </c>
      <c r="H3174" s="71" t="s">
        <v>768</v>
      </c>
      <c r="I3174" s="71" t="s">
        <v>213</v>
      </c>
      <c r="J3174" s="249">
        <v>0</v>
      </c>
      <c r="K3174" s="249">
        <v>0</v>
      </c>
      <c r="L3174" s="249">
        <v>0</v>
      </c>
      <c r="M3174" s="123">
        <f>+M3173/M3172</f>
        <v>0</v>
      </c>
    </row>
    <row r="3175" spans="1:13" ht="24">
      <c r="A3175" s="1"/>
      <c r="B3175" s="1"/>
      <c r="C3175" s="69"/>
      <c r="D3175" s="70"/>
      <c r="E3175" s="71"/>
      <c r="F3175" s="70"/>
      <c r="G3175" s="70"/>
      <c r="H3175" s="250" t="s">
        <v>214</v>
      </c>
      <c r="I3175" s="248"/>
      <c r="J3175" s="251"/>
      <c r="K3175" s="251">
        <v>0</v>
      </c>
      <c r="L3175" s="251">
        <v>0</v>
      </c>
      <c r="M3175" s="255">
        <f>M3174-L3174</f>
        <v>0</v>
      </c>
    </row>
    <row r="3176" spans="1:13" ht="24">
      <c r="A3176" s="1"/>
      <c r="B3176" s="1"/>
      <c r="C3176" s="69" t="s">
        <v>5</v>
      </c>
      <c r="D3176" s="70" t="s">
        <v>38</v>
      </c>
      <c r="E3176" s="71" t="s">
        <v>39</v>
      </c>
      <c r="F3176" s="70"/>
      <c r="G3176" s="70" t="s">
        <v>767</v>
      </c>
      <c r="H3176" s="71" t="s">
        <v>768</v>
      </c>
      <c r="I3176" s="248" t="s">
        <v>215</v>
      </c>
      <c r="J3176" s="249"/>
      <c r="K3176" s="249"/>
      <c r="L3176" s="249"/>
      <c r="M3176" s="121">
        <v>0</v>
      </c>
    </row>
    <row r="3177" spans="1:13" ht="24">
      <c r="A3177" s="1"/>
      <c r="B3177" s="1"/>
      <c r="C3177" s="69" t="s">
        <v>5</v>
      </c>
      <c r="D3177" s="70" t="s">
        <v>38</v>
      </c>
      <c r="E3177" s="71" t="s">
        <v>39</v>
      </c>
      <c r="F3177" s="70"/>
      <c r="G3177" s="70" t="s">
        <v>767</v>
      </c>
      <c r="H3177" s="71" t="s">
        <v>768</v>
      </c>
      <c r="I3177" s="71" t="s">
        <v>216</v>
      </c>
      <c r="J3177" s="249">
        <v>0</v>
      </c>
      <c r="K3177" s="249">
        <v>0</v>
      </c>
      <c r="L3177" s="249">
        <v>0</v>
      </c>
      <c r="M3177" s="121">
        <v>0</v>
      </c>
    </row>
    <row r="3178" spans="1:13" ht="24">
      <c r="A3178" s="1"/>
      <c r="B3178" s="1"/>
      <c r="C3178" s="69" t="s">
        <v>5</v>
      </c>
      <c r="D3178" s="70" t="s">
        <v>38</v>
      </c>
      <c r="E3178" s="71" t="s">
        <v>39</v>
      </c>
      <c r="F3178" s="70"/>
      <c r="G3178" s="70" t="s">
        <v>767</v>
      </c>
      <c r="H3178" s="71" t="s">
        <v>768</v>
      </c>
      <c r="I3178" s="71" t="s">
        <v>217</v>
      </c>
      <c r="J3178" s="249">
        <v>0</v>
      </c>
      <c r="K3178" s="249">
        <v>0</v>
      </c>
      <c r="L3178" s="249">
        <v>0</v>
      </c>
      <c r="M3178" s="121" t="e">
        <f>M3177/M3176</f>
        <v>#DIV/0!</v>
      </c>
    </row>
    <row r="3179" spans="1:13" ht="24">
      <c r="A3179" s="1"/>
      <c r="B3179" s="1"/>
      <c r="C3179" s="69"/>
      <c r="D3179" s="70"/>
      <c r="E3179" s="71"/>
      <c r="F3179" s="70"/>
      <c r="G3179" s="70"/>
      <c r="H3179" s="253" t="s">
        <v>218</v>
      </c>
      <c r="I3179" s="71"/>
      <c r="J3179" s="254"/>
      <c r="K3179" s="254">
        <v>0</v>
      </c>
      <c r="L3179" s="254">
        <v>0</v>
      </c>
      <c r="M3179" s="255" t="e">
        <f>M3178-L3178</f>
        <v>#DIV/0!</v>
      </c>
    </row>
    <row r="3180" spans="1:13" ht="24">
      <c r="A3180" s="1"/>
      <c r="B3180" s="1"/>
      <c r="C3180" s="69" t="s">
        <v>5</v>
      </c>
      <c r="D3180" s="70" t="s">
        <v>38</v>
      </c>
      <c r="E3180" s="71" t="s">
        <v>39</v>
      </c>
      <c r="F3180" s="70"/>
      <c r="G3180" s="70" t="s">
        <v>769</v>
      </c>
      <c r="H3180" s="71" t="s">
        <v>770</v>
      </c>
      <c r="I3180" s="248" t="s">
        <v>207</v>
      </c>
      <c r="J3180" s="249"/>
      <c r="K3180" s="249"/>
      <c r="L3180" s="249">
        <v>0</v>
      </c>
      <c r="M3180" s="121">
        <v>0</v>
      </c>
    </row>
    <row r="3181" spans="1:13" ht="24">
      <c r="A3181" s="1"/>
      <c r="B3181" s="1"/>
      <c r="C3181" s="69" t="s">
        <v>5</v>
      </c>
      <c r="D3181" s="70" t="s">
        <v>38</v>
      </c>
      <c r="E3181" s="71" t="s">
        <v>39</v>
      </c>
      <c r="F3181" s="70"/>
      <c r="G3181" s="70" t="s">
        <v>769</v>
      </c>
      <c r="H3181" s="71" t="s">
        <v>770</v>
      </c>
      <c r="I3181" s="71" t="s">
        <v>208</v>
      </c>
      <c r="J3181" s="249">
        <v>0</v>
      </c>
      <c r="K3181" s="249">
        <v>0</v>
      </c>
      <c r="L3181" s="249">
        <v>0</v>
      </c>
      <c r="M3181" s="121">
        <v>0</v>
      </c>
    </row>
    <row r="3182" spans="1:13" ht="24">
      <c r="A3182" s="1"/>
      <c r="B3182" s="1"/>
      <c r="C3182" s="69" t="s">
        <v>5</v>
      </c>
      <c r="D3182" s="70" t="s">
        <v>38</v>
      </c>
      <c r="E3182" s="71" t="s">
        <v>39</v>
      </c>
      <c r="F3182" s="70"/>
      <c r="G3182" s="70" t="s">
        <v>769</v>
      </c>
      <c r="H3182" s="71" t="s">
        <v>770</v>
      </c>
      <c r="I3182" s="71" t="s">
        <v>209</v>
      </c>
      <c r="J3182" s="249">
        <v>0</v>
      </c>
      <c r="K3182" s="249">
        <v>0</v>
      </c>
      <c r="L3182" s="249">
        <v>0</v>
      </c>
      <c r="M3182" s="121" t="e">
        <f>M3181/M3180</f>
        <v>#DIV/0!</v>
      </c>
    </row>
    <row r="3183" spans="1:13" ht="24">
      <c r="A3183" s="1"/>
      <c r="B3183" s="1"/>
      <c r="C3183" s="69"/>
      <c r="D3183" s="70"/>
      <c r="E3183" s="71"/>
      <c r="F3183" s="70"/>
      <c r="G3183" s="70"/>
      <c r="H3183" s="250" t="s">
        <v>210</v>
      </c>
      <c r="I3183" s="248"/>
      <c r="J3183" s="251"/>
      <c r="K3183" s="251">
        <v>0</v>
      </c>
      <c r="L3183" s="251">
        <v>0</v>
      </c>
      <c r="M3183" s="255" t="e">
        <f>M3182-L3182</f>
        <v>#DIV/0!</v>
      </c>
    </row>
    <row r="3184" spans="1:13" ht="24">
      <c r="A3184" s="1"/>
      <c r="B3184" s="1"/>
      <c r="C3184" s="69" t="s">
        <v>5</v>
      </c>
      <c r="D3184" s="70" t="s">
        <v>38</v>
      </c>
      <c r="E3184" s="71" t="s">
        <v>39</v>
      </c>
      <c r="F3184" s="70"/>
      <c r="G3184" s="70" t="s">
        <v>769</v>
      </c>
      <c r="H3184" s="71" t="s">
        <v>770</v>
      </c>
      <c r="I3184" s="248" t="s">
        <v>211</v>
      </c>
      <c r="J3184" s="249"/>
      <c r="K3184" s="249"/>
      <c r="L3184" s="249">
        <v>0</v>
      </c>
      <c r="M3184" s="122">
        <v>300</v>
      </c>
    </row>
    <row r="3185" spans="1:13" ht="24">
      <c r="A3185" s="1"/>
      <c r="B3185" s="1"/>
      <c r="C3185" s="69" t="s">
        <v>5</v>
      </c>
      <c r="D3185" s="70" t="s">
        <v>38</v>
      </c>
      <c r="E3185" s="71" t="s">
        <v>39</v>
      </c>
      <c r="F3185" s="70"/>
      <c r="G3185" s="70" t="s">
        <v>769</v>
      </c>
      <c r="H3185" s="71" t="s">
        <v>770</v>
      </c>
      <c r="I3185" s="71" t="s">
        <v>212</v>
      </c>
      <c r="J3185" s="249">
        <v>0</v>
      </c>
      <c r="K3185" s="249">
        <v>0</v>
      </c>
      <c r="L3185" s="249">
        <v>0</v>
      </c>
      <c r="M3185" s="121">
        <v>19339882</v>
      </c>
    </row>
    <row r="3186" spans="1:13" ht="24">
      <c r="A3186" s="1"/>
      <c r="B3186" s="1"/>
      <c r="C3186" s="69" t="s">
        <v>5</v>
      </c>
      <c r="D3186" s="70" t="s">
        <v>38</v>
      </c>
      <c r="E3186" s="71" t="s">
        <v>39</v>
      </c>
      <c r="F3186" s="70"/>
      <c r="G3186" s="70" t="s">
        <v>769</v>
      </c>
      <c r="H3186" s="71" t="s">
        <v>770</v>
      </c>
      <c r="I3186" s="71" t="s">
        <v>213</v>
      </c>
      <c r="J3186" s="249">
        <v>0</v>
      </c>
      <c r="K3186" s="249">
        <v>0</v>
      </c>
      <c r="L3186" s="249">
        <v>0</v>
      </c>
      <c r="M3186" s="123">
        <f>+M3185/M3184</f>
        <v>64466.273333333331</v>
      </c>
    </row>
    <row r="3187" spans="1:13" ht="24">
      <c r="A3187" s="1"/>
      <c r="B3187" s="1"/>
      <c r="C3187" s="69"/>
      <c r="D3187" s="70"/>
      <c r="E3187" s="71"/>
      <c r="F3187" s="70"/>
      <c r="G3187" s="70"/>
      <c r="H3187" s="250" t="s">
        <v>214</v>
      </c>
      <c r="I3187" s="248"/>
      <c r="J3187" s="251"/>
      <c r="K3187" s="251">
        <v>0</v>
      </c>
      <c r="L3187" s="251">
        <v>0</v>
      </c>
      <c r="M3187" s="255">
        <f>M3186-L3186</f>
        <v>64466.273333333331</v>
      </c>
    </row>
    <row r="3188" spans="1:13" ht="24">
      <c r="A3188" s="1"/>
      <c r="B3188" s="1"/>
      <c r="C3188" s="69" t="s">
        <v>5</v>
      </c>
      <c r="D3188" s="70" t="s">
        <v>38</v>
      </c>
      <c r="E3188" s="71" t="s">
        <v>39</v>
      </c>
      <c r="F3188" s="70"/>
      <c r="G3188" s="70" t="s">
        <v>769</v>
      </c>
      <c r="H3188" s="71" t="s">
        <v>770</v>
      </c>
      <c r="I3188" s="248" t="s">
        <v>215</v>
      </c>
      <c r="J3188" s="249"/>
      <c r="K3188" s="249"/>
      <c r="L3188" s="249"/>
      <c r="M3188" s="121">
        <v>300</v>
      </c>
    </row>
    <row r="3189" spans="1:13" ht="24">
      <c r="A3189" s="1"/>
      <c r="B3189" s="1"/>
      <c r="C3189" s="69" t="s">
        <v>5</v>
      </c>
      <c r="D3189" s="70" t="s">
        <v>38</v>
      </c>
      <c r="E3189" s="71" t="s">
        <v>39</v>
      </c>
      <c r="F3189" s="70"/>
      <c r="G3189" s="70" t="s">
        <v>769</v>
      </c>
      <c r="H3189" s="71" t="s">
        <v>770</v>
      </c>
      <c r="I3189" s="71" t="s">
        <v>216</v>
      </c>
      <c r="J3189" s="249">
        <v>0</v>
      </c>
      <c r="K3189" s="249">
        <v>0</v>
      </c>
      <c r="L3189" s="249">
        <v>0</v>
      </c>
      <c r="M3189" s="121">
        <v>19339880</v>
      </c>
    </row>
    <row r="3190" spans="1:13" ht="24">
      <c r="A3190" s="1"/>
      <c r="B3190" s="1"/>
      <c r="C3190" s="69" t="s">
        <v>5</v>
      </c>
      <c r="D3190" s="70" t="s">
        <v>38</v>
      </c>
      <c r="E3190" s="71" t="s">
        <v>39</v>
      </c>
      <c r="F3190" s="70"/>
      <c r="G3190" s="70" t="s">
        <v>769</v>
      </c>
      <c r="H3190" s="71" t="s">
        <v>770</v>
      </c>
      <c r="I3190" s="71" t="s">
        <v>217</v>
      </c>
      <c r="J3190" s="249">
        <v>0</v>
      </c>
      <c r="K3190" s="249">
        <v>0</v>
      </c>
      <c r="L3190" s="249">
        <v>0</v>
      </c>
      <c r="M3190" s="121">
        <f>+M3189/M3188</f>
        <v>64466.26666666667</v>
      </c>
    </row>
    <row r="3191" spans="1:13" ht="24">
      <c r="A3191" s="1"/>
      <c r="B3191" s="1"/>
      <c r="C3191" s="69"/>
      <c r="D3191" s="70"/>
      <c r="E3191" s="71"/>
      <c r="F3191" s="70"/>
      <c r="G3191" s="70"/>
      <c r="H3191" s="83" t="s">
        <v>218</v>
      </c>
      <c r="I3191" s="84"/>
      <c r="J3191" s="85"/>
      <c r="K3191" s="85">
        <v>0</v>
      </c>
      <c r="L3191" s="85">
        <v>0</v>
      </c>
      <c r="M3191" s="86">
        <f>M3190-L3190</f>
        <v>64466.26666666667</v>
      </c>
    </row>
    <row r="3192" spans="1:13">
      <c r="A3192" s="1"/>
      <c r="B3192" s="1"/>
      <c r="C3192" s="126"/>
      <c r="D3192" s="126"/>
      <c r="E3192" s="127"/>
      <c r="F3192" s="126"/>
      <c r="G3192" s="126"/>
      <c r="H3192" s="128"/>
      <c r="I3192" s="127"/>
      <c r="J3192" s="129"/>
      <c r="K3192" s="129"/>
      <c r="L3192" s="129"/>
      <c r="M3192" s="129"/>
    </row>
    <row r="3193" spans="1:13">
      <c r="A3193" s="1"/>
      <c r="B3193" s="1"/>
      <c r="C3193" s="126"/>
      <c r="D3193" s="126"/>
      <c r="E3193" s="127"/>
      <c r="F3193" s="126"/>
      <c r="G3193" s="126"/>
      <c r="H3193" s="128"/>
      <c r="I3193" s="127"/>
      <c r="J3193" s="129"/>
      <c r="K3193" s="129"/>
      <c r="L3193" s="129"/>
      <c r="M3193" s="129"/>
    </row>
    <row r="3194" spans="1:13">
      <c r="A3194" s="1"/>
      <c r="B3194" s="1"/>
      <c r="C3194" s="126"/>
      <c r="D3194" s="126"/>
      <c r="E3194" s="127"/>
      <c r="F3194" s="126"/>
      <c r="G3194" s="126"/>
      <c r="H3194" s="128"/>
      <c r="I3194" s="127"/>
      <c r="J3194" s="129"/>
      <c r="K3194" s="129"/>
      <c r="L3194" s="129"/>
      <c r="M3194" s="129"/>
    </row>
    <row r="3197" spans="1:13" ht="18.75" thickBot="1">
      <c r="A3197" s="1"/>
      <c r="B3197" s="1"/>
      <c r="C3197" s="784" t="s">
        <v>1309</v>
      </c>
      <c r="D3197" s="784"/>
      <c r="E3197" s="784"/>
      <c r="F3197" s="784"/>
      <c r="G3197" s="784"/>
      <c r="H3197" s="784"/>
      <c r="I3197" s="784"/>
      <c r="J3197" s="784"/>
      <c r="K3197" s="784"/>
      <c r="L3197" s="784"/>
      <c r="M3197" s="784"/>
    </row>
    <row r="3198" spans="1:13" ht="24.75" thickTop="1">
      <c r="A3198" s="808"/>
      <c r="B3198" s="808"/>
      <c r="C3198" s="65" t="s">
        <v>200</v>
      </c>
      <c r="D3198" s="66" t="s">
        <v>201</v>
      </c>
      <c r="E3198" s="66" t="s">
        <v>202</v>
      </c>
      <c r="F3198" s="66" t="s">
        <v>203</v>
      </c>
      <c r="G3198" s="66" t="s">
        <v>204</v>
      </c>
      <c r="H3198" s="66" t="s">
        <v>205</v>
      </c>
      <c r="I3198" s="66" t="s">
        <v>206</v>
      </c>
      <c r="J3198" s="67">
        <v>2022</v>
      </c>
      <c r="K3198" s="67">
        <v>2023</v>
      </c>
      <c r="L3198" s="67">
        <v>2024</v>
      </c>
      <c r="M3198" s="68">
        <v>2025</v>
      </c>
    </row>
    <row r="3199" spans="1:13" ht="36">
      <c r="A3199" s="1"/>
      <c r="B3199" s="1"/>
      <c r="C3199" s="69" t="s">
        <v>5</v>
      </c>
      <c r="D3199" s="70" t="s">
        <v>40</v>
      </c>
      <c r="E3199" s="71" t="s">
        <v>41</v>
      </c>
      <c r="F3199" s="70"/>
      <c r="G3199" s="70" t="s">
        <v>964</v>
      </c>
      <c r="H3199" s="71" t="s">
        <v>1046</v>
      </c>
      <c r="I3199" s="248" t="s">
        <v>207</v>
      </c>
      <c r="J3199" s="249">
        <v>4800</v>
      </c>
      <c r="K3199" s="249">
        <v>7000</v>
      </c>
      <c r="L3199" s="249">
        <v>13900</v>
      </c>
      <c r="M3199" s="121">
        <v>45400</v>
      </c>
    </row>
    <row r="3200" spans="1:13" ht="36">
      <c r="A3200" s="1"/>
      <c r="B3200" s="1"/>
      <c r="C3200" s="69" t="s">
        <v>5</v>
      </c>
      <c r="D3200" s="70" t="s">
        <v>40</v>
      </c>
      <c r="E3200" s="71" t="s">
        <v>41</v>
      </c>
      <c r="F3200" s="70"/>
      <c r="G3200" s="70" t="s">
        <v>964</v>
      </c>
      <c r="H3200" s="71" t="s">
        <v>1046</v>
      </c>
      <c r="I3200" s="71" t="s">
        <v>208</v>
      </c>
      <c r="J3200" s="249">
        <v>2533600000</v>
      </c>
      <c r="K3200" s="249">
        <v>2281413000</v>
      </c>
      <c r="L3200" s="249">
        <v>2621607000</v>
      </c>
      <c r="M3200" s="121">
        <v>3502624000</v>
      </c>
    </row>
    <row r="3201" spans="1:13" ht="36">
      <c r="A3201" s="1"/>
      <c r="B3201" s="1"/>
      <c r="C3201" s="69" t="s">
        <v>5</v>
      </c>
      <c r="D3201" s="70" t="s">
        <v>40</v>
      </c>
      <c r="E3201" s="71" t="s">
        <v>41</v>
      </c>
      <c r="F3201" s="70"/>
      <c r="G3201" s="70" t="s">
        <v>964</v>
      </c>
      <c r="H3201" s="71" t="s">
        <v>1046</v>
      </c>
      <c r="I3201" s="71" t="s">
        <v>209</v>
      </c>
      <c r="J3201" s="249">
        <v>527833</v>
      </c>
      <c r="K3201" s="249">
        <v>325916</v>
      </c>
      <c r="L3201" s="249">
        <v>188605</v>
      </c>
      <c r="M3201" s="121">
        <f>M3200/M3199</f>
        <v>77150.308370044047</v>
      </c>
    </row>
    <row r="3202" spans="1:13" ht="24">
      <c r="A3202" s="1"/>
      <c r="B3202" s="1"/>
      <c r="C3202" s="69"/>
      <c r="D3202" s="70"/>
      <c r="E3202" s="71"/>
      <c r="F3202" s="70"/>
      <c r="G3202" s="70"/>
      <c r="H3202" s="250" t="s">
        <v>210</v>
      </c>
      <c r="I3202" s="248"/>
      <c r="J3202" s="251"/>
      <c r="K3202" s="251">
        <v>-201917</v>
      </c>
      <c r="L3202" s="251">
        <v>-137311</v>
      </c>
      <c r="M3202" s="255">
        <f>M3201-L3201</f>
        <v>-111454.69162995595</v>
      </c>
    </row>
    <row r="3203" spans="1:13" ht="36">
      <c r="A3203" s="1"/>
      <c r="B3203" s="1"/>
      <c r="C3203" s="69" t="s">
        <v>5</v>
      </c>
      <c r="D3203" s="70" t="s">
        <v>40</v>
      </c>
      <c r="E3203" s="71" t="s">
        <v>41</v>
      </c>
      <c r="F3203" s="70"/>
      <c r="G3203" s="70" t="s">
        <v>964</v>
      </c>
      <c r="H3203" s="71" t="s">
        <v>1046</v>
      </c>
      <c r="I3203" s="248" t="s">
        <v>211</v>
      </c>
      <c r="J3203" s="249">
        <v>4800</v>
      </c>
      <c r="K3203" s="249">
        <v>13903</v>
      </c>
      <c r="L3203" s="249">
        <v>13900</v>
      </c>
      <c r="M3203" s="122">
        <v>15414</v>
      </c>
    </row>
    <row r="3204" spans="1:13" ht="36">
      <c r="A3204" s="1"/>
      <c r="B3204" s="1"/>
      <c r="C3204" s="69" t="s">
        <v>5</v>
      </c>
      <c r="D3204" s="70" t="s">
        <v>40</v>
      </c>
      <c r="E3204" s="71" t="s">
        <v>41</v>
      </c>
      <c r="F3204" s="70"/>
      <c r="G3204" s="70" t="s">
        <v>964</v>
      </c>
      <c r="H3204" s="71" t="s">
        <v>1046</v>
      </c>
      <c r="I3204" s="71" t="s">
        <v>212</v>
      </c>
      <c r="J3204" s="249">
        <v>3487205000</v>
      </c>
      <c r="K3204" s="249">
        <v>3166916980</v>
      </c>
      <c r="L3204" s="249">
        <v>3375823400</v>
      </c>
      <c r="M3204" s="121">
        <v>3812177150</v>
      </c>
    </row>
    <row r="3205" spans="1:13" ht="36">
      <c r="A3205" s="1"/>
      <c r="B3205" s="1"/>
      <c r="C3205" s="69" t="s">
        <v>5</v>
      </c>
      <c r="D3205" s="70" t="s">
        <v>40</v>
      </c>
      <c r="E3205" s="71" t="s">
        <v>41</v>
      </c>
      <c r="F3205" s="70"/>
      <c r="G3205" s="70" t="s">
        <v>964</v>
      </c>
      <c r="H3205" s="71" t="s">
        <v>1046</v>
      </c>
      <c r="I3205" s="71" t="s">
        <v>213</v>
      </c>
      <c r="J3205" s="249">
        <v>726501</v>
      </c>
      <c r="K3205" s="249">
        <v>227787</v>
      </c>
      <c r="L3205" s="249">
        <v>242865</v>
      </c>
      <c r="M3205" s="123">
        <f>M3204/M3203</f>
        <v>247319.13520176464</v>
      </c>
    </row>
    <row r="3206" spans="1:13" ht="24">
      <c r="A3206" s="1"/>
      <c r="B3206" s="1"/>
      <c r="C3206" s="69"/>
      <c r="D3206" s="70"/>
      <c r="E3206" s="71"/>
      <c r="F3206" s="70"/>
      <c r="G3206" s="70"/>
      <c r="H3206" s="250" t="s">
        <v>214</v>
      </c>
      <c r="I3206" s="248"/>
      <c r="J3206" s="251"/>
      <c r="K3206" s="251">
        <v>-498714</v>
      </c>
      <c r="L3206" s="251">
        <v>15078</v>
      </c>
      <c r="M3206" s="255">
        <f>M3205-L3205</f>
        <v>4454.1352017646423</v>
      </c>
    </row>
    <row r="3207" spans="1:13" ht="36">
      <c r="A3207" s="1"/>
      <c r="B3207" s="1"/>
      <c r="C3207" s="69" t="s">
        <v>5</v>
      </c>
      <c r="D3207" s="70" t="s">
        <v>40</v>
      </c>
      <c r="E3207" s="71" t="s">
        <v>41</v>
      </c>
      <c r="F3207" s="70"/>
      <c r="G3207" s="70" t="s">
        <v>964</v>
      </c>
      <c r="H3207" s="71" t="s">
        <v>1046</v>
      </c>
      <c r="I3207" s="248" t="s">
        <v>215</v>
      </c>
      <c r="J3207" s="249">
        <v>6418</v>
      </c>
      <c r="K3207" s="249">
        <v>12537</v>
      </c>
      <c r="L3207" s="249">
        <v>14937</v>
      </c>
      <c r="M3207" s="121">
        <v>15373</v>
      </c>
    </row>
    <row r="3208" spans="1:13" ht="36">
      <c r="A3208" s="1"/>
      <c r="B3208" s="1"/>
      <c r="C3208" s="69" t="s">
        <v>5</v>
      </c>
      <c r="D3208" s="70" t="s">
        <v>40</v>
      </c>
      <c r="E3208" s="71" t="s">
        <v>41</v>
      </c>
      <c r="F3208" s="70"/>
      <c r="G3208" s="70" t="s">
        <v>964</v>
      </c>
      <c r="H3208" s="71" t="s">
        <v>1046</v>
      </c>
      <c r="I3208" s="71" t="s">
        <v>216</v>
      </c>
      <c r="J3208" s="249">
        <v>3428567749.5500002</v>
      </c>
      <c r="K3208" s="249">
        <v>2922145085.8099999</v>
      </c>
      <c r="L3208" s="249">
        <v>3364108504.1999998</v>
      </c>
      <c r="M3208" s="121">
        <v>3437449830</v>
      </c>
    </row>
    <row r="3209" spans="1:13" ht="36">
      <c r="A3209" s="1"/>
      <c r="B3209" s="1"/>
      <c r="C3209" s="69" t="s">
        <v>5</v>
      </c>
      <c r="D3209" s="70" t="s">
        <v>40</v>
      </c>
      <c r="E3209" s="71" t="s">
        <v>41</v>
      </c>
      <c r="F3209" s="70"/>
      <c r="G3209" s="70" t="s">
        <v>964</v>
      </c>
      <c r="H3209" s="71" t="s">
        <v>1046</v>
      </c>
      <c r="I3209" s="71" t="s">
        <v>217</v>
      </c>
      <c r="J3209" s="249">
        <v>534211</v>
      </c>
      <c r="K3209" s="249">
        <v>233082</v>
      </c>
      <c r="L3209" s="249">
        <v>225220</v>
      </c>
      <c r="M3209" s="121">
        <f>M3208/M3207</f>
        <v>223603.0592597411</v>
      </c>
    </row>
    <row r="3210" spans="1:13" ht="24">
      <c r="A3210" s="1"/>
      <c r="B3210" s="1"/>
      <c r="C3210" s="69"/>
      <c r="D3210" s="70"/>
      <c r="E3210" s="71"/>
      <c r="F3210" s="70"/>
      <c r="G3210" s="70"/>
      <c r="H3210" s="83" t="s">
        <v>218</v>
      </c>
      <c r="I3210" s="84"/>
      <c r="J3210" s="85"/>
      <c r="K3210" s="85">
        <v>-301129</v>
      </c>
      <c r="L3210" s="85">
        <v>-7862</v>
      </c>
      <c r="M3210" s="86">
        <f>M3209-L3209</f>
        <v>-1616.9407402588986</v>
      </c>
    </row>
    <row r="3211" spans="1:13" ht="36">
      <c r="A3211" s="1"/>
      <c r="B3211" s="1"/>
      <c r="C3211" s="69" t="s">
        <v>5</v>
      </c>
      <c r="D3211" s="70" t="s">
        <v>40</v>
      </c>
      <c r="E3211" s="71" t="s">
        <v>41</v>
      </c>
      <c r="F3211" s="70"/>
      <c r="G3211" s="70" t="s">
        <v>966</v>
      </c>
      <c r="H3211" s="71" t="s">
        <v>1048</v>
      </c>
      <c r="I3211" s="248" t="s">
        <v>207</v>
      </c>
      <c r="J3211" s="249">
        <v>18</v>
      </c>
      <c r="K3211" s="249">
        <v>15</v>
      </c>
      <c r="L3211" s="249">
        <v>12</v>
      </c>
      <c r="M3211" s="121">
        <v>12</v>
      </c>
    </row>
    <row r="3212" spans="1:13" ht="36">
      <c r="A3212" s="1"/>
      <c r="B3212" s="1"/>
      <c r="C3212" s="69" t="s">
        <v>5</v>
      </c>
      <c r="D3212" s="70" t="s">
        <v>40</v>
      </c>
      <c r="E3212" s="71" t="s">
        <v>41</v>
      </c>
      <c r="F3212" s="70"/>
      <c r="G3212" s="70" t="s">
        <v>966</v>
      </c>
      <c r="H3212" s="71" t="s">
        <v>1048</v>
      </c>
      <c r="I3212" s="71" t="s">
        <v>208</v>
      </c>
      <c r="J3212" s="249">
        <v>14000000</v>
      </c>
      <c r="K3212" s="249">
        <v>15000000</v>
      </c>
      <c r="L3212" s="249">
        <v>22000000</v>
      </c>
      <c r="M3212" s="121">
        <v>18000000</v>
      </c>
    </row>
    <row r="3213" spans="1:13" ht="36">
      <c r="A3213" s="1"/>
      <c r="B3213" s="1"/>
      <c r="C3213" s="69" t="s">
        <v>5</v>
      </c>
      <c r="D3213" s="70" t="s">
        <v>40</v>
      </c>
      <c r="E3213" s="71" t="s">
        <v>41</v>
      </c>
      <c r="F3213" s="70"/>
      <c r="G3213" s="70" t="s">
        <v>966</v>
      </c>
      <c r="H3213" s="71" t="s">
        <v>1048</v>
      </c>
      <c r="I3213" s="71" t="s">
        <v>209</v>
      </c>
      <c r="J3213" s="249">
        <v>777778</v>
      </c>
      <c r="K3213" s="249">
        <v>1000000</v>
      </c>
      <c r="L3213" s="249">
        <v>1833333</v>
      </c>
      <c r="M3213" s="121">
        <f>M3212/M3211</f>
        <v>1500000</v>
      </c>
    </row>
    <row r="3214" spans="1:13" ht="24">
      <c r="A3214" s="1"/>
      <c r="B3214" s="1"/>
      <c r="C3214" s="69"/>
      <c r="D3214" s="70"/>
      <c r="E3214" s="71"/>
      <c r="F3214" s="70"/>
      <c r="G3214" s="70"/>
      <c r="H3214" s="250" t="s">
        <v>210</v>
      </c>
      <c r="I3214" s="248"/>
      <c r="J3214" s="251"/>
      <c r="K3214" s="251">
        <v>222222</v>
      </c>
      <c r="L3214" s="251">
        <v>833333</v>
      </c>
      <c r="M3214" s="255">
        <f>M3213-L3213</f>
        <v>-333333</v>
      </c>
    </row>
    <row r="3215" spans="1:13" ht="36">
      <c r="A3215" s="1"/>
      <c r="B3215" s="1"/>
      <c r="C3215" s="69" t="s">
        <v>5</v>
      </c>
      <c r="D3215" s="70" t="s">
        <v>40</v>
      </c>
      <c r="E3215" s="71" t="s">
        <v>41</v>
      </c>
      <c r="F3215" s="70"/>
      <c r="G3215" s="70" t="s">
        <v>966</v>
      </c>
      <c r="H3215" s="71" t="s">
        <v>1048</v>
      </c>
      <c r="I3215" s="248" t="s">
        <v>211</v>
      </c>
      <c r="J3215" s="249">
        <v>18</v>
      </c>
      <c r="K3215" s="249">
        <v>15</v>
      </c>
      <c r="L3215" s="249">
        <v>12</v>
      </c>
      <c r="M3215" s="122">
        <v>12</v>
      </c>
    </row>
    <row r="3216" spans="1:13" ht="36">
      <c r="A3216" s="1"/>
      <c r="B3216" s="1"/>
      <c r="C3216" s="69" t="s">
        <v>5</v>
      </c>
      <c r="D3216" s="70" t="s">
        <v>40</v>
      </c>
      <c r="E3216" s="71" t="s">
        <v>41</v>
      </c>
      <c r="F3216" s="70"/>
      <c r="G3216" s="70" t="s">
        <v>966</v>
      </c>
      <c r="H3216" s="71" t="s">
        <v>1048</v>
      </c>
      <c r="I3216" s="71" t="s">
        <v>212</v>
      </c>
      <c r="J3216" s="249">
        <v>12600000</v>
      </c>
      <c r="K3216" s="249">
        <v>15000000</v>
      </c>
      <c r="L3216" s="249">
        <v>10760000</v>
      </c>
      <c r="M3216" s="121">
        <v>18000000</v>
      </c>
    </row>
    <row r="3217" spans="1:13" ht="36">
      <c r="A3217" s="1"/>
      <c r="B3217" s="1"/>
      <c r="C3217" s="69" t="s">
        <v>5</v>
      </c>
      <c r="D3217" s="70" t="s">
        <v>40</v>
      </c>
      <c r="E3217" s="71" t="s">
        <v>41</v>
      </c>
      <c r="F3217" s="70"/>
      <c r="G3217" s="70" t="s">
        <v>966</v>
      </c>
      <c r="H3217" s="71" t="s">
        <v>1048</v>
      </c>
      <c r="I3217" s="71" t="s">
        <v>213</v>
      </c>
      <c r="J3217" s="249">
        <v>700000</v>
      </c>
      <c r="K3217" s="249">
        <v>1000000</v>
      </c>
      <c r="L3217" s="249">
        <v>896667</v>
      </c>
      <c r="M3217" s="123">
        <f>M3216/M3215</f>
        <v>1500000</v>
      </c>
    </row>
    <row r="3218" spans="1:13" ht="24">
      <c r="A3218" s="1"/>
      <c r="B3218" s="1"/>
      <c r="C3218" s="69"/>
      <c r="D3218" s="70"/>
      <c r="E3218" s="71"/>
      <c r="F3218" s="70"/>
      <c r="G3218" s="70"/>
      <c r="H3218" s="250" t="s">
        <v>214</v>
      </c>
      <c r="I3218" s="248"/>
      <c r="J3218" s="251"/>
      <c r="K3218" s="251">
        <v>300000</v>
      </c>
      <c r="L3218" s="251">
        <v>-103333</v>
      </c>
      <c r="M3218" s="255">
        <f>M3217-L3217</f>
        <v>603333</v>
      </c>
    </row>
    <row r="3219" spans="1:13" ht="36">
      <c r="A3219" s="1"/>
      <c r="B3219" s="1"/>
      <c r="C3219" s="69" t="s">
        <v>5</v>
      </c>
      <c r="D3219" s="70" t="s">
        <v>40</v>
      </c>
      <c r="E3219" s="71" t="s">
        <v>41</v>
      </c>
      <c r="F3219" s="70"/>
      <c r="G3219" s="70" t="s">
        <v>966</v>
      </c>
      <c r="H3219" s="71" t="s">
        <v>1048</v>
      </c>
      <c r="I3219" s="248" t="s">
        <v>215</v>
      </c>
      <c r="J3219" s="249">
        <v>6</v>
      </c>
      <c r="K3219" s="249">
        <v>6</v>
      </c>
      <c r="L3219" s="249">
        <v>9</v>
      </c>
      <c r="M3219" s="121">
        <v>11</v>
      </c>
    </row>
    <row r="3220" spans="1:13" ht="36">
      <c r="A3220" s="1"/>
      <c r="B3220" s="1"/>
      <c r="C3220" s="69" t="s">
        <v>5</v>
      </c>
      <c r="D3220" s="70" t="s">
        <v>40</v>
      </c>
      <c r="E3220" s="71" t="s">
        <v>41</v>
      </c>
      <c r="F3220" s="70"/>
      <c r="G3220" s="70" t="s">
        <v>966</v>
      </c>
      <c r="H3220" s="71" t="s">
        <v>1048</v>
      </c>
      <c r="I3220" s="71" t="s">
        <v>216</v>
      </c>
      <c r="J3220" s="249">
        <v>12600000</v>
      </c>
      <c r="K3220" s="249">
        <v>14921912</v>
      </c>
      <c r="L3220" s="249">
        <v>6392596</v>
      </c>
      <c r="M3220" s="121">
        <v>13445692</v>
      </c>
    </row>
    <row r="3221" spans="1:13" ht="36">
      <c r="A3221" s="1"/>
      <c r="B3221" s="1"/>
      <c r="C3221" s="69" t="s">
        <v>5</v>
      </c>
      <c r="D3221" s="70" t="s">
        <v>40</v>
      </c>
      <c r="E3221" s="71" t="s">
        <v>41</v>
      </c>
      <c r="F3221" s="70"/>
      <c r="G3221" s="70" t="s">
        <v>966</v>
      </c>
      <c r="H3221" s="71" t="s">
        <v>1048</v>
      </c>
      <c r="I3221" s="71" t="s">
        <v>217</v>
      </c>
      <c r="J3221" s="249">
        <v>2100000</v>
      </c>
      <c r="K3221" s="249">
        <v>2486985</v>
      </c>
      <c r="L3221" s="249">
        <v>710288</v>
      </c>
      <c r="M3221" s="121">
        <f>M3220/M3219</f>
        <v>1222335.6363636365</v>
      </c>
    </row>
    <row r="3222" spans="1:13" ht="24">
      <c r="A3222" s="1"/>
      <c r="B3222" s="1"/>
      <c r="C3222" s="69"/>
      <c r="D3222" s="70"/>
      <c r="E3222" s="71"/>
      <c r="F3222" s="70"/>
      <c r="G3222" s="70"/>
      <c r="H3222" s="83" t="s">
        <v>218</v>
      </c>
      <c r="I3222" s="84"/>
      <c r="J3222" s="85"/>
      <c r="K3222" s="85">
        <v>386985</v>
      </c>
      <c r="L3222" s="85">
        <v>-1776697</v>
      </c>
      <c r="M3222" s="86">
        <f>M3221-L3221</f>
        <v>512047.63636363647</v>
      </c>
    </row>
    <row r="3223" spans="1:13" ht="24">
      <c r="A3223" s="1"/>
      <c r="B3223" s="1"/>
      <c r="C3223" s="69" t="s">
        <v>5</v>
      </c>
      <c r="D3223" s="70" t="s">
        <v>40</v>
      </c>
      <c r="E3223" s="71" t="s">
        <v>41</v>
      </c>
      <c r="F3223" s="70"/>
      <c r="G3223" s="70" t="s">
        <v>968</v>
      </c>
      <c r="H3223" s="71" t="s">
        <v>445</v>
      </c>
      <c r="I3223" s="248" t="s">
        <v>207</v>
      </c>
      <c r="J3223" s="249">
        <v>1236400</v>
      </c>
      <c r="K3223" s="249">
        <v>1255480</v>
      </c>
      <c r="L3223" s="249">
        <v>1300000</v>
      </c>
      <c r="M3223" s="121"/>
    </row>
    <row r="3224" spans="1:13" ht="24">
      <c r="A3224" s="1"/>
      <c r="B3224" s="1"/>
      <c r="C3224" s="69" t="s">
        <v>5</v>
      </c>
      <c r="D3224" s="70" t="s">
        <v>40</v>
      </c>
      <c r="E3224" s="71" t="s">
        <v>41</v>
      </c>
      <c r="F3224" s="70"/>
      <c r="G3224" s="70" t="s">
        <v>968</v>
      </c>
      <c r="H3224" s="71" t="s">
        <v>445</v>
      </c>
      <c r="I3224" s="71" t="s">
        <v>208</v>
      </c>
      <c r="J3224" s="249">
        <v>28020000</v>
      </c>
      <c r="K3224" s="249">
        <v>30790000</v>
      </c>
      <c r="L3224" s="249">
        <v>0</v>
      </c>
      <c r="M3224" s="121">
        <v>0</v>
      </c>
    </row>
    <row r="3225" spans="1:13" ht="24">
      <c r="A3225" s="1"/>
      <c r="B3225" s="1"/>
      <c r="C3225" s="69" t="s">
        <v>5</v>
      </c>
      <c r="D3225" s="70" t="s">
        <v>40</v>
      </c>
      <c r="E3225" s="71" t="s">
        <v>41</v>
      </c>
      <c r="F3225" s="70"/>
      <c r="G3225" s="70" t="s">
        <v>968</v>
      </c>
      <c r="H3225" s="71" t="s">
        <v>445</v>
      </c>
      <c r="I3225" s="71" t="s">
        <v>209</v>
      </c>
      <c r="J3225" s="249">
        <v>23</v>
      </c>
      <c r="K3225" s="249">
        <v>25</v>
      </c>
      <c r="L3225" s="249">
        <v>0</v>
      </c>
      <c r="M3225" s="121"/>
    </row>
    <row r="3226" spans="1:13" ht="24">
      <c r="A3226" s="1"/>
      <c r="B3226" s="1"/>
      <c r="C3226" s="69"/>
      <c r="D3226" s="70"/>
      <c r="E3226" s="71"/>
      <c r="F3226" s="70"/>
      <c r="G3226" s="70"/>
      <c r="H3226" s="250" t="s">
        <v>210</v>
      </c>
      <c r="I3226" s="248"/>
      <c r="J3226" s="251"/>
      <c r="K3226" s="251">
        <v>2</v>
      </c>
      <c r="L3226" s="251">
        <v>-25</v>
      </c>
      <c r="M3226" s="255">
        <f>M3225-L3225</f>
        <v>0</v>
      </c>
    </row>
    <row r="3227" spans="1:13" ht="24">
      <c r="A3227" s="1"/>
      <c r="B3227" s="1"/>
      <c r="C3227" s="69" t="s">
        <v>5</v>
      </c>
      <c r="D3227" s="70" t="s">
        <v>40</v>
      </c>
      <c r="E3227" s="71" t="s">
        <v>41</v>
      </c>
      <c r="F3227" s="70"/>
      <c r="G3227" s="70" t="s">
        <v>968</v>
      </c>
      <c r="H3227" s="71" t="s">
        <v>445</v>
      </c>
      <c r="I3227" s="248" t="s">
        <v>211</v>
      </c>
      <c r="J3227" s="249">
        <v>1236400</v>
      </c>
      <c r="K3227" s="249">
        <v>5100000</v>
      </c>
      <c r="L3227" s="249">
        <v>1300000</v>
      </c>
      <c r="M3227" s="122"/>
    </row>
    <row r="3228" spans="1:13" ht="24">
      <c r="A3228" s="1"/>
      <c r="B3228" s="1"/>
      <c r="C3228" s="69" t="s">
        <v>5</v>
      </c>
      <c r="D3228" s="70" t="s">
        <v>40</v>
      </c>
      <c r="E3228" s="71" t="s">
        <v>41</v>
      </c>
      <c r="F3228" s="70"/>
      <c r="G3228" s="70" t="s">
        <v>968</v>
      </c>
      <c r="H3228" s="71" t="s">
        <v>445</v>
      </c>
      <c r="I3228" s="71" t="s">
        <v>212</v>
      </c>
      <c r="J3228" s="249">
        <v>26690000</v>
      </c>
      <c r="K3228" s="249">
        <v>32164600</v>
      </c>
      <c r="L3228" s="249">
        <v>75000</v>
      </c>
      <c r="M3228" s="121">
        <v>0</v>
      </c>
    </row>
    <row r="3229" spans="1:13" ht="24">
      <c r="A3229" s="1"/>
      <c r="B3229" s="1"/>
      <c r="C3229" s="69" t="s">
        <v>5</v>
      </c>
      <c r="D3229" s="70" t="s">
        <v>40</v>
      </c>
      <c r="E3229" s="71" t="s">
        <v>41</v>
      </c>
      <c r="F3229" s="70"/>
      <c r="G3229" s="70" t="s">
        <v>968</v>
      </c>
      <c r="H3229" s="71" t="s">
        <v>445</v>
      </c>
      <c r="I3229" s="71" t="s">
        <v>213</v>
      </c>
      <c r="J3229" s="249">
        <v>22</v>
      </c>
      <c r="K3229" s="249">
        <v>6</v>
      </c>
      <c r="L3229" s="249">
        <v>0</v>
      </c>
      <c r="M3229" s="123"/>
    </row>
    <row r="3230" spans="1:13" ht="24">
      <c r="A3230" s="1"/>
      <c r="B3230" s="1"/>
      <c r="C3230" s="69"/>
      <c r="D3230" s="70"/>
      <c r="E3230" s="71"/>
      <c r="F3230" s="70"/>
      <c r="G3230" s="70"/>
      <c r="H3230" s="250" t="s">
        <v>214</v>
      </c>
      <c r="I3230" s="248"/>
      <c r="J3230" s="251"/>
      <c r="K3230" s="251">
        <v>-16</v>
      </c>
      <c r="L3230" s="251">
        <v>-6</v>
      </c>
      <c r="M3230" s="255">
        <f>M3229-L3229</f>
        <v>0</v>
      </c>
    </row>
    <row r="3231" spans="1:13" ht="24">
      <c r="A3231" s="1"/>
      <c r="B3231" s="1"/>
      <c r="C3231" s="69" t="s">
        <v>5</v>
      </c>
      <c r="D3231" s="70" t="s">
        <v>40</v>
      </c>
      <c r="E3231" s="71" t="s">
        <v>41</v>
      </c>
      <c r="F3231" s="70"/>
      <c r="G3231" s="70" t="s">
        <v>968</v>
      </c>
      <c r="H3231" s="71" t="s">
        <v>445</v>
      </c>
      <c r="I3231" s="248" t="s">
        <v>215</v>
      </c>
      <c r="J3231" s="249">
        <v>1055000</v>
      </c>
      <c r="K3231" s="249">
        <v>5100000</v>
      </c>
      <c r="L3231" s="249">
        <v>0</v>
      </c>
      <c r="M3231" s="121"/>
    </row>
    <row r="3232" spans="1:13" ht="24">
      <c r="A3232" s="1"/>
      <c r="B3232" s="1"/>
      <c r="C3232" s="69" t="s">
        <v>5</v>
      </c>
      <c r="D3232" s="70" t="s">
        <v>40</v>
      </c>
      <c r="E3232" s="71" t="s">
        <v>41</v>
      </c>
      <c r="F3232" s="70"/>
      <c r="G3232" s="70" t="s">
        <v>968</v>
      </c>
      <c r="H3232" s="71" t="s">
        <v>445</v>
      </c>
      <c r="I3232" s="71" t="s">
        <v>216</v>
      </c>
      <c r="J3232" s="249">
        <v>26316311</v>
      </c>
      <c r="K3232" s="249">
        <v>30962299</v>
      </c>
      <c r="L3232" s="249">
        <v>60000</v>
      </c>
      <c r="M3232" s="121">
        <v>0</v>
      </c>
    </row>
    <row r="3233" spans="1:13" ht="24">
      <c r="A3233" s="1"/>
      <c r="B3233" s="1"/>
      <c r="C3233" s="69" t="s">
        <v>5</v>
      </c>
      <c r="D3233" s="70" t="s">
        <v>40</v>
      </c>
      <c r="E3233" s="71" t="s">
        <v>41</v>
      </c>
      <c r="F3233" s="70"/>
      <c r="G3233" s="70" t="s">
        <v>968</v>
      </c>
      <c r="H3233" s="71" t="s">
        <v>445</v>
      </c>
      <c r="I3233" s="71" t="s">
        <v>217</v>
      </c>
      <c r="J3233" s="249">
        <v>25</v>
      </c>
      <c r="K3233" s="249">
        <v>6</v>
      </c>
      <c r="L3233" s="249"/>
      <c r="M3233" s="121"/>
    </row>
    <row r="3234" spans="1:13" ht="24">
      <c r="A3234" s="1"/>
      <c r="B3234" s="1"/>
      <c r="C3234" s="69"/>
      <c r="D3234" s="70"/>
      <c r="E3234" s="71"/>
      <c r="F3234" s="70"/>
      <c r="G3234" s="70"/>
      <c r="H3234" s="83" t="s">
        <v>218</v>
      </c>
      <c r="I3234" s="84"/>
      <c r="J3234" s="85"/>
      <c r="K3234" s="85">
        <v>-19</v>
      </c>
      <c r="L3234" s="85"/>
      <c r="M3234" s="86">
        <f>M3233-L3233</f>
        <v>0</v>
      </c>
    </row>
    <row r="3235" spans="1:13" ht="24">
      <c r="A3235" s="1"/>
      <c r="B3235" s="1"/>
      <c r="C3235" s="69" t="s">
        <v>5</v>
      </c>
      <c r="D3235" s="70" t="s">
        <v>40</v>
      </c>
      <c r="E3235" s="71" t="s">
        <v>41</v>
      </c>
      <c r="F3235" s="70"/>
      <c r="G3235" s="70" t="s">
        <v>969</v>
      </c>
      <c r="H3235" s="71" t="s">
        <v>970</v>
      </c>
      <c r="I3235" s="248" t="s">
        <v>207</v>
      </c>
      <c r="J3235" s="249">
        <v>1600</v>
      </c>
      <c r="K3235" s="249">
        <v>1600</v>
      </c>
      <c r="L3235" s="249">
        <v>1600</v>
      </c>
      <c r="M3235" s="121">
        <v>0</v>
      </c>
    </row>
    <row r="3236" spans="1:13" ht="24">
      <c r="A3236" s="1"/>
      <c r="B3236" s="1"/>
      <c r="C3236" s="69" t="s">
        <v>5</v>
      </c>
      <c r="D3236" s="70" t="s">
        <v>40</v>
      </c>
      <c r="E3236" s="71" t="s">
        <v>41</v>
      </c>
      <c r="F3236" s="70"/>
      <c r="G3236" s="70" t="s">
        <v>969</v>
      </c>
      <c r="H3236" s="71" t="s">
        <v>970</v>
      </c>
      <c r="I3236" s="71" t="s">
        <v>208</v>
      </c>
      <c r="J3236" s="249">
        <v>6000000</v>
      </c>
      <c r="K3236" s="249">
        <v>8500000</v>
      </c>
      <c r="L3236" s="249">
        <v>0</v>
      </c>
      <c r="M3236" s="121">
        <v>0</v>
      </c>
    </row>
    <row r="3237" spans="1:13" ht="24">
      <c r="A3237" s="1"/>
      <c r="B3237" s="1"/>
      <c r="C3237" s="69" t="s">
        <v>5</v>
      </c>
      <c r="D3237" s="70" t="s">
        <v>40</v>
      </c>
      <c r="E3237" s="71" t="s">
        <v>41</v>
      </c>
      <c r="F3237" s="70"/>
      <c r="G3237" s="70" t="s">
        <v>969</v>
      </c>
      <c r="H3237" s="71" t="s">
        <v>970</v>
      </c>
      <c r="I3237" s="71" t="s">
        <v>209</v>
      </c>
      <c r="J3237" s="249">
        <v>3750</v>
      </c>
      <c r="K3237" s="249">
        <v>5313</v>
      </c>
      <c r="L3237" s="249">
        <v>0</v>
      </c>
      <c r="M3237" s="121"/>
    </row>
    <row r="3238" spans="1:13" ht="24">
      <c r="A3238" s="1"/>
      <c r="B3238" s="1"/>
      <c r="C3238" s="69"/>
      <c r="D3238" s="70"/>
      <c r="E3238" s="71"/>
      <c r="F3238" s="70"/>
      <c r="G3238" s="70"/>
      <c r="H3238" s="250" t="s">
        <v>210</v>
      </c>
      <c r="I3238" s="248"/>
      <c r="J3238" s="251"/>
      <c r="K3238" s="251">
        <v>1563</v>
      </c>
      <c r="L3238" s="251">
        <v>-5313</v>
      </c>
      <c r="M3238" s="255">
        <f>M3237-L3237</f>
        <v>0</v>
      </c>
    </row>
    <row r="3239" spans="1:13" ht="24">
      <c r="A3239" s="1"/>
      <c r="B3239" s="1"/>
      <c r="C3239" s="69" t="s">
        <v>5</v>
      </c>
      <c r="D3239" s="70" t="s">
        <v>40</v>
      </c>
      <c r="E3239" s="71" t="s">
        <v>41</v>
      </c>
      <c r="F3239" s="70"/>
      <c r="G3239" s="70" t="s">
        <v>969</v>
      </c>
      <c r="H3239" s="71" t="s">
        <v>970</v>
      </c>
      <c r="I3239" s="248" t="s">
        <v>211</v>
      </c>
      <c r="J3239" s="249">
        <v>1600</v>
      </c>
      <c r="K3239" s="249">
        <v>1900</v>
      </c>
      <c r="L3239" s="249">
        <v>1600</v>
      </c>
      <c r="M3239" s="122">
        <v>76</v>
      </c>
    </row>
    <row r="3240" spans="1:13" ht="24">
      <c r="A3240" s="1"/>
      <c r="B3240" s="1"/>
      <c r="C3240" s="69" t="s">
        <v>5</v>
      </c>
      <c r="D3240" s="70" t="s">
        <v>40</v>
      </c>
      <c r="E3240" s="71" t="s">
        <v>41</v>
      </c>
      <c r="F3240" s="70"/>
      <c r="G3240" s="70" t="s">
        <v>969</v>
      </c>
      <c r="H3240" s="71" t="s">
        <v>970</v>
      </c>
      <c r="I3240" s="71" t="s">
        <v>212</v>
      </c>
      <c r="J3240" s="249">
        <v>5400000</v>
      </c>
      <c r="K3240" s="249">
        <v>8500000</v>
      </c>
      <c r="L3240" s="249">
        <v>1240000</v>
      </c>
      <c r="M3240" s="121">
        <v>1160000</v>
      </c>
    </row>
    <row r="3241" spans="1:13" ht="24">
      <c r="A3241" s="1"/>
      <c r="B3241" s="1"/>
      <c r="C3241" s="69" t="s">
        <v>5</v>
      </c>
      <c r="D3241" s="70" t="s">
        <v>40</v>
      </c>
      <c r="E3241" s="71" t="s">
        <v>41</v>
      </c>
      <c r="F3241" s="70"/>
      <c r="G3241" s="70" t="s">
        <v>969</v>
      </c>
      <c r="H3241" s="71" t="s">
        <v>970</v>
      </c>
      <c r="I3241" s="71" t="s">
        <v>213</v>
      </c>
      <c r="J3241" s="249">
        <v>3375</v>
      </c>
      <c r="K3241" s="249">
        <v>4474</v>
      </c>
      <c r="L3241" s="249">
        <v>775</v>
      </c>
      <c r="M3241" s="123">
        <f>M3240/M3239</f>
        <v>15263.157894736842</v>
      </c>
    </row>
    <row r="3242" spans="1:13" ht="24">
      <c r="A3242" s="1"/>
      <c r="B3242" s="1"/>
      <c r="C3242" s="69"/>
      <c r="D3242" s="70"/>
      <c r="E3242" s="71"/>
      <c r="F3242" s="70"/>
      <c r="G3242" s="70"/>
      <c r="H3242" s="250" t="s">
        <v>214</v>
      </c>
      <c r="I3242" s="248"/>
      <c r="J3242" s="251"/>
      <c r="K3242" s="251">
        <v>1099</v>
      </c>
      <c r="L3242" s="251">
        <v>-3699</v>
      </c>
      <c r="M3242" s="255">
        <f>M3241-L3241</f>
        <v>14488.157894736842</v>
      </c>
    </row>
    <row r="3243" spans="1:13" ht="24">
      <c r="A3243" s="1"/>
      <c r="B3243" s="1"/>
      <c r="C3243" s="69" t="s">
        <v>5</v>
      </c>
      <c r="D3243" s="70" t="s">
        <v>40</v>
      </c>
      <c r="E3243" s="71" t="s">
        <v>41</v>
      </c>
      <c r="F3243" s="70"/>
      <c r="G3243" s="70" t="s">
        <v>969</v>
      </c>
      <c r="H3243" s="71" t="s">
        <v>970</v>
      </c>
      <c r="I3243" s="248" t="s">
        <v>215</v>
      </c>
      <c r="J3243" s="249"/>
      <c r="K3243" s="249">
        <v>594</v>
      </c>
      <c r="L3243" s="249">
        <v>72</v>
      </c>
      <c r="M3243" s="121">
        <v>76</v>
      </c>
    </row>
    <row r="3244" spans="1:13" ht="24">
      <c r="A3244" s="1"/>
      <c r="B3244" s="1"/>
      <c r="C3244" s="69" t="s">
        <v>5</v>
      </c>
      <c r="D3244" s="70" t="s">
        <v>40</v>
      </c>
      <c r="E3244" s="71" t="s">
        <v>41</v>
      </c>
      <c r="F3244" s="70"/>
      <c r="G3244" s="70" t="s">
        <v>969</v>
      </c>
      <c r="H3244" s="71" t="s">
        <v>970</v>
      </c>
      <c r="I3244" s="71" t="s">
        <v>216</v>
      </c>
      <c r="J3244" s="249">
        <v>5387153</v>
      </c>
      <c r="K3244" s="249">
        <v>2552200</v>
      </c>
      <c r="L3244" s="249">
        <v>1240000</v>
      </c>
      <c r="M3244" s="121">
        <v>1160000</v>
      </c>
    </row>
    <row r="3245" spans="1:13" ht="24">
      <c r="A3245" s="1"/>
      <c r="B3245" s="1"/>
      <c r="C3245" s="69" t="s">
        <v>5</v>
      </c>
      <c r="D3245" s="70" t="s">
        <v>40</v>
      </c>
      <c r="E3245" s="71" t="s">
        <v>41</v>
      </c>
      <c r="F3245" s="70"/>
      <c r="G3245" s="70" t="s">
        <v>969</v>
      </c>
      <c r="H3245" s="71" t="s">
        <v>970</v>
      </c>
      <c r="I3245" s="71" t="s">
        <v>217</v>
      </c>
      <c r="J3245" s="249">
        <v>5387153</v>
      </c>
      <c r="K3245" s="249">
        <v>4297</v>
      </c>
      <c r="L3245" s="249">
        <v>17222</v>
      </c>
      <c r="M3245" s="121">
        <f>M3244/M3243</f>
        <v>15263.157894736842</v>
      </c>
    </row>
    <row r="3246" spans="1:13" ht="24">
      <c r="A3246" s="1"/>
      <c r="B3246" s="1"/>
      <c r="C3246" s="69"/>
      <c r="D3246" s="70"/>
      <c r="E3246" s="71"/>
      <c r="F3246" s="70"/>
      <c r="G3246" s="70"/>
      <c r="H3246" s="83" t="s">
        <v>218</v>
      </c>
      <c r="I3246" s="84"/>
      <c r="J3246" s="85"/>
      <c r="K3246" s="85">
        <v>-5382856</v>
      </c>
      <c r="L3246" s="85">
        <v>12925</v>
      </c>
      <c r="M3246" s="86">
        <f>M3245-L3245</f>
        <v>-1958.8421052631584</v>
      </c>
    </row>
    <row r="3247" spans="1:13" ht="24">
      <c r="A3247" s="1"/>
      <c r="B3247" s="1"/>
      <c r="C3247" s="69" t="s">
        <v>5</v>
      </c>
      <c r="D3247" s="70" t="s">
        <v>40</v>
      </c>
      <c r="E3247" s="71" t="s">
        <v>41</v>
      </c>
      <c r="F3247" s="70"/>
      <c r="G3247" s="70" t="s">
        <v>971</v>
      </c>
      <c r="H3247" s="71" t="s">
        <v>972</v>
      </c>
      <c r="I3247" s="248" t="s">
        <v>207</v>
      </c>
      <c r="J3247" s="249">
        <v>328</v>
      </c>
      <c r="K3247" s="249">
        <v>328</v>
      </c>
      <c r="L3247" s="249">
        <v>328</v>
      </c>
      <c r="M3247" s="121">
        <v>328</v>
      </c>
    </row>
    <row r="3248" spans="1:13" ht="24">
      <c r="A3248" s="1"/>
      <c r="B3248" s="1"/>
      <c r="C3248" s="69" t="s">
        <v>5</v>
      </c>
      <c r="D3248" s="70" t="s">
        <v>40</v>
      </c>
      <c r="E3248" s="71" t="s">
        <v>41</v>
      </c>
      <c r="F3248" s="70"/>
      <c r="G3248" s="70" t="s">
        <v>971</v>
      </c>
      <c r="H3248" s="71" t="s">
        <v>972</v>
      </c>
      <c r="I3248" s="71" t="s">
        <v>208</v>
      </c>
      <c r="J3248" s="249">
        <v>33480000</v>
      </c>
      <c r="K3248" s="249">
        <v>34680000</v>
      </c>
      <c r="L3248" s="249">
        <v>44073000</v>
      </c>
      <c r="M3248" s="121">
        <v>45323000</v>
      </c>
    </row>
    <row r="3249" spans="1:13" ht="24">
      <c r="A3249" s="1"/>
      <c r="B3249" s="1"/>
      <c r="C3249" s="69" t="s">
        <v>5</v>
      </c>
      <c r="D3249" s="70" t="s">
        <v>40</v>
      </c>
      <c r="E3249" s="71" t="s">
        <v>41</v>
      </c>
      <c r="F3249" s="70"/>
      <c r="G3249" s="70" t="s">
        <v>971</v>
      </c>
      <c r="H3249" s="71" t="s">
        <v>972</v>
      </c>
      <c r="I3249" s="71" t="s">
        <v>209</v>
      </c>
      <c r="J3249" s="249">
        <v>102073</v>
      </c>
      <c r="K3249" s="249">
        <v>105732</v>
      </c>
      <c r="L3249" s="249">
        <v>134369</v>
      </c>
      <c r="M3249" s="121">
        <f>M3248/M3247</f>
        <v>138179.87804878049</v>
      </c>
    </row>
    <row r="3250" spans="1:13" ht="24">
      <c r="A3250" s="1"/>
      <c r="B3250" s="1"/>
      <c r="C3250" s="69"/>
      <c r="D3250" s="70"/>
      <c r="E3250" s="71"/>
      <c r="F3250" s="70"/>
      <c r="G3250" s="70"/>
      <c r="H3250" s="250" t="s">
        <v>210</v>
      </c>
      <c r="I3250" s="248"/>
      <c r="J3250" s="251"/>
      <c r="K3250" s="251">
        <v>3659</v>
      </c>
      <c r="L3250" s="251">
        <v>28637</v>
      </c>
      <c r="M3250" s="255">
        <f>M3249-L3249</f>
        <v>3810.8780487804906</v>
      </c>
    </row>
    <row r="3251" spans="1:13" ht="24">
      <c r="A3251" s="1"/>
      <c r="B3251" s="1"/>
      <c r="C3251" s="69" t="s">
        <v>5</v>
      </c>
      <c r="D3251" s="70" t="s">
        <v>40</v>
      </c>
      <c r="E3251" s="71" t="s">
        <v>41</v>
      </c>
      <c r="F3251" s="70"/>
      <c r="G3251" s="70" t="s">
        <v>971</v>
      </c>
      <c r="H3251" s="71" t="s">
        <v>972</v>
      </c>
      <c r="I3251" s="248" t="s">
        <v>211</v>
      </c>
      <c r="J3251" s="249">
        <v>328</v>
      </c>
      <c r="K3251" s="249">
        <v>328</v>
      </c>
      <c r="L3251" s="249">
        <v>328</v>
      </c>
      <c r="M3251" s="122">
        <v>328</v>
      </c>
    </row>
    <row r="3252" spans="1:13" ht="24">
      <c r="A3252" s="1"/>
      <c r="B3252" s="1"/>
      <c r="C3252" s="69" t="s">
        <v>5</v>
      </c>
      <c r="D3252" s="70" t="s">
        <v>40</v>
      </c>
      <c r="E3252" s="71" t="s">
        <v>41</v>
      </c>
      <c r="F3252" s="70"/>
      <c r="G3252" s="70" t="s">
        <v>971</v>
      </c>
      <c r="H3252" s="71" t="s">
        <v>972</v>
      </c>
      <c r="I3252" s="71" t="s">
        <v>212</v>
      </c>
      <c r="J3252" s="249">
        <v>28701000</v>
      </c>
      <c r="K3252" s="249">
        <v>31350740</v>
      </c>
      <c r="L3252" s="249">
        <v>38756600</v>
      </c>
      <c r="M3252" s="121">
        <v>36907400</v>
      </c>
    </row>
    <row r="3253" spans="1:13" ht="24">
      <c r="A3253" s="1"/>
      <c r="B3253" s="1"/>
      <c r="C3253" s="69" t="s">
        <v>5</v>
      </c>
      <c r="D3253" s="70" t="s">
        <v>40</v>
      </c>
      <c r="E3253" s="71" t="s">
        <v>41</v>
      </c>
      <c r="F3253" s="70"/>
      <c r="G3253" s="70" t="s">
        <v>971</v>
      </c>
      <c r="H3253" s="71" t="s">
        <v>972</v>
      </c>
      <c r="I3253" s="71" t="s">
        <v>213</v>
      </c>
      <c r="J3253" s="249">
        <v>87503</v>
      </c>
      <c r="K3253" s="249">
        <v>95582</v>
      </c>
      <c r="L3253" s="249">
        <v>118160</v>
      </c>
      <c r="M3253" s="123">
        <f>M3252/M3251</f>
        <v>112522.56097560975</v>
      </c>
    </row>
    <row r="3254" spans="1:13" ht="24">
      <c r="A3254" s="1"/>
      <c r="B3254" s="1"/>
      <c r="C3254" s="69"/>
      <c r="D3254" s="70"/>
      <c r="E3254" s="71"/>
      <c r="F3254" s="70"/>
      <c r="G3254" s="70"/>
      <c r="H3254" s="250" t="s">
        <v>214</v>
      </c>
      <c r="I3254" s="248"/>
      <c r="J3254" s="251"/>
      <c r="K3254" s="251">
        <v>8079</v>
      </c>
      <c r="L3254" s="251">
        <v>22578</v>
      </c>
      <c r="M3254" s="255">
        <f>M3253-L3253</f>
        <v>-5637.4390243902453</v>
      </c>
    </row>
    <row r="3255" spans="1:13" ht="24">
      <c r="A3255" s="1"/>
      <c r="B3255" s="1"/>
      <c r="C3255" s="69" t="s">
        <v>5</v>
      </c>
      <c r="D3255" s="70" t="s">
        <v>40</v>
      </c>
      <c r="E3255" s="71" t="s">
        <v>41</v>
      </c>
      <c r="F3255" s="70"/>
      <c r="G3255" s="70" t="s">
        <v>971</v>
      </c>
      <c r="H3255" s="71" t="s">
        <v>972</v>
      </c>
      <c r="I3255" s="248" t="s">
        <v>215</v>
      </c>
      <c r="J3255" s="249">
        <v>257</v>
      </c>
      <c r="K3255" s="249">
        <v>281</v>
      </c>
      <c r="L3255" s="249">
        <v>320</v>
      </c>
      <c r="M3255" s="121">
        <v>270</v>
      </c>
    </row>
    <row r="3256" spans="1:13" ht="24">
      <c r="A3256" s="1"/>
      <c r="B3256" s="1"/>
      <c r="C3256" s="69" t="s">
        <v>5</v>
      </c>
      <c r="D3256" s="70" t="s">
        <v>40</v>
      </c>
      <c r="E3256" s="71" t="s">
        <v>41</v>
      </c>
      <c r="F3256" s="70"/>
      <c r="G3256" s="70" t="s">
        <v>971</v>
      </c>
      <c r="H3256" s="71" t="s">
        <v>972</v>
      </c>
      <c r="I3256" s="71" t="s">
        <v>216</v>
      </c>
      <c r="J3256" s="249">
        <v>26764458</v>
      </c>
      <c r="K3256" s="249">
        <v>30608443</v>
      </c>
      <c r="L3256" s="249">
        <v>31632524</v>
      </c>
      <c r="M3256" s="121">
        <v>35420666</v>
      </c>
    </row>
    <row r="3257" spans="1:13" ht="24">
      <c r="A3257" s="1"/>
      <c r="B3257" s="1"/>
      <c r="C3257" s="69" t="s">
        <v>5</v>
      </c>
      <c r="D3257" s="70" t="s">
        <v>40</v>
      </c>
      <c r="E3257" s="71" t="s">
        <v>41</v>
      </c>
      <c r="F3257" s="70"/>
      <c r="G3257" s="70" t="s">
        <v>971</v>
      </c>
      <c r="H3257" s="71" t="s">
        <v>972</v>
      </c>
      <c r="I3257" s="71" t="s">
        <v>217</v>
      </c>
      <c r="J3257" s="249">
        <v>104142</v>
      </c>
      <c r="K3257" s="249">
        <v>108927</v>
      </c>
      <c r="L3257" s="249">
        <v>98852</v>
      </c>
      <c r="M3257" s="121">
        <f>M3256/M3255</f>
        <v>131187.65185185184</v>
      </c>
    </row>
    <row r="3258" spans="1:13" ht="24">
      <c r="A3258" s="1"/>
      <c r="B3258" s="1"/>
      <c r="C3258" s="69"/>
      <c r="D3258" s="70"/>
      <c r="E3258" s="71"/>
      <c r="F3258" s="70"/>
      <c r="G3258" s="70"/>
      <c r="H3258" s="83" t="s">
        <v>218</v>
      </c>
      <c r="I3258" s="84"/>
      <c r="J3258" s="85"/>
      <c r="K3258" s="85">
        <v>4785</v>
      </c>
      <c r="L3258" s="85">
        <v>-10075</v>
      </c>
      <c r="M3258" s="86">
        <f>M3257-L3257</f>
        <v>32335.651851851842</v>
      </c>
    </row>
    <row r="3259" spans="1:13" ht="36">
      <c r="A3259" s="1"/>
      <c r="B3259" s="1"/>
      <c r="C3259" s="69" t="s">
        <v>5</v>
      </c>
      <c r="D3259" s="70" t="s">
        <v>40</v>
      </c>
      <c r="E3259" s="71" t="s">
        <v>41</v>
      </c>
      <c r="F3259" s="70"/>
      <c r="G3259" s="70" t="s">
        <v>973</v>
      </c>
      <c r="H3259" s="71" t="s">
        <v>1051</v>
      </c>
      <c r="I3259" s="248" t="s">
        <v>207</v>
      </c>
      <c r="J3259" s="249">
        <v>4</v>
      </c>
      <c r="K3259" s="249">
        <v>4</v>
      </c>
      <c r="L3259" s="249">
        <v>4</v>
      </c>
      <c r="M3259" s="121">
        <v>4</v>
      </c>
    </row>
    <row r="3260" spans="1:13" ht="36">
      <c r="A3260" s="1"/>
      <c r="B3260" s="1"/>
      <c r="C3260" s="69" t="s">
        <v>5</v>
      </c>
      <c r="D3260" s="70" t="s">
        <v>40</v>
      </c>
      <c r="E3260" s="71" t="s">
        <v>41</v>
      </c>
      <c r="F3260" s="70"/>
      <c r="G3260" s="70" t="s">
        <v>973</v>
      </c>
      <c r="H3260" s="71" t="s">
        <v>1051</v>
      </c>
      <c r="I3260" s="71" t="s">
        <v>208</v>
      </c>
      <c r="J3260" s="249">
        <v>15000000</v>
      </c>
      <c r="K3260" s="249">
        <v>20000000</v>
      </c>
      <c r="L3260" s="249">
        <v>22000000</v>
      </c>
      <c r="M3260" s="121">
        <v>22000000</v>
      </c>
    </row>
    <row r="3261" spans="1:13" ht="36">
      <c r="A3261" s="1"/>
      <c r="B3261" s="1"/>
      <c r="C3261" s="69" t="s">
        <v>5</v>
      </c>
      <c r="D3261" s="70" t="s">
        <v>40</v>
      </c>
      <c r="E3261" s="71" t="s">
        <v>41</v>
      </c>
      <c r="F3261" s="70"/>
      <c r="G3261" s="70" t="s">
        <v>973</v>
      </c>
      <c r="H3261" s="71" t="s">
        <v>1051</v>
      </c>
      <c r="I3261" s="71" t="s">
        <v>209</v>
      </c>
      <c r="J3261" s="249">
        <v>3750000</v>
      </c>
      <c r="K3261" s="249">
        <v>5000000</v>
      </c>
      <c r="L3261" s="249">
        <v>5500000</v>
      </c>
      <c r="M3261" s="121">
        <f>M3260/M3259</f>
        <v>5500000</v>
      </c>
    </row>
    <row r="3262" spans="1:13" ht="24">
      <c r="A3262" s="1"/>
      <c r="B3262" s="1"/>
      <c r="C3262" s="69"/>
      <c r="D3262" s="70"/>
      <c r="E3262" s="71"/>
      <c r="F3262" s="70"/>
      <c r="G3262" s="70"/>
      <c r="H3262" s="250" t="s">
        <v>210</v>
      </c>
      <c r="I3262" s="248"/>
      <c r="J3262" s="251"/>
      <c r="K3262" s="251">
        <v>1250000</v>
      </c>
      <c r="L3262" s="251">
        <v>500000</v>
      </c>
      <c r="M3262" s="255">
        <f>M3261-L3261</f>
        <v>0</v>
      </c>
    </row>
    <row r="3263" spans="1:13" ht="36">
      <c r="A3263" s="1"/>
      <c r="B3263" s="1"/>
      <c r="C3263" s="69" t="s">
        <v>5</v>
      </c>
      <c r="D3263" s="70" t="s">
        <v>40</v>
      </c>
      <c r="E3263" s="71" t="s">
        <v>41</v>
      </c>
      <c r="F3263" s="70"/>
      <c r="G3263" s="70" t="s">
        <v>973</v>
      </c>
      <c r="H3263" s="71" t="s">
        <v>1051</v>
      </c>
      <c r="I3263" s="248" t="s">
        <v>211</v>
      </c>
      <c r="J3263" s="249">
        <v>4</v>
      </c>
      <c r="K3263" s="249">
        <v>4</v>
      </c>
      <c r="L3263" s="249">
        <v>4</v>
      </c>
      <c r="M3263" s="122">
        <v>4</v>
      </c>
    </row>
    <row r="3264" spans="1:13" ht="36">
      <c r="A3264" s="1"/>
      <c r="B3264" s="1"/>
      <c r="C3264" s="69" t="s">
        <v>5</v>
      </c>
      <c r="D3264" s="70" t="s">
        <v>40</v>
      </c>
      <c r="E3264" s="71" t="s">
        <v>41</v>
      </c>
      <c r="F3264" s="70"/>
      <c r="G3264" s="70" t="s">
        <v>973</v>
      </c>
      <c r="H3264" s="71" t="s">
        <v>1051</v>
      </c>
      <c r="I3264" s="71" t="s">
        <v>212</v>
      </c>
      <c r="J3264" s="249">
        <v>8000000</v>
      </c>
      <c r="K3264" s="249">
        <v>19700000</v>
      </c>
      <c r="L3264" s="249">
        <v>19000000</v>
      </c>
      <c r="M3264" s="121">
        <v>19500000</v>
      </c>
    </row>
    <row r="3265" spans="1:13" ht="36">
      <c r="A3265" s="1"/>
      <c r="B3265" s="1"/>
      <c r="C3265" s="69" t="s">
        <v>5</v>
      </c>
      <c r="D3265" s="70" t="s">
        <v>40</v>
      </c>
      <c r="E3265" s="71" t="s">
        <v>41</v>
      </c>
      <c r="F3265" s="70"/>
      <c r="G3265" s="70" t="s">
        <v>973</v>
      </c>
      <c r="H3265" s="71" t="s">
        <v>1051</v>
      </c>
      <c r="I3265" s="71" t="s">
        <v>213</v>
      </c>
      <c r="J3265" s="249">
        <v>2000000</v>
      </c>
      <c r="K3265" s="249">
        <v>4925000</v>
      </c>
      <c r="L3265" s="249">
        <v>4750000</v>
      </c>
      <c r="M3265" s="123">
        <f>M3264/M3263</f>
        <v>4875000</v>
      </c>
    </row>
    <row r="3266" spans="1:13" ht="24">
      <c r="A3266" s="1"/>
      <c r="B3266" s="1"/>
      <c r="C3266" s="69"/>
      <c r="D3266" s="70"/>
      <c r="E3266" s="71"/>
      <c r="F3266" s="70"/>
      <c r="G3266" s="70"/>
      <c r="H3266" s="250" t="s">
        <v>214</v>
      </c>
      <c r="I3266" s="248"/>
      <c r="J3266" s="251"/>
      <c r="K3266" s="251">
        <v>2925000</v>
      </c>
      <c r="L3266" s="251">
        <v>-175000</v>
      </c>
      <c r="M3266" s="255">
        <f>M3265-L3265</f>
        <v>125000</v>
      </c>
    </row>
    <row r="3267" spans="1:13" ht="36">
      <c r="A3267" s="1"/>
      <c r="B3267" s="1"/>
      <c r="C3267" s="69" t="s">
        <v>5</v>
      </c>
      <c r="D3267" s="70" t="s">
        <v>40</v>
      </c>
      <c r="E3267" s="71" t="s">
        <v>41</v>
      </c>
      <c r="F3267" s="70"/>
      <c r="G3267" s="70" t="s">
        <v>973</v>
      </c>
      <c r="H3267" s="71" t="s">
        <v>1051</v>
      </c>
      <c r="I3267" s="248" t="s">
        <v>215</v>
      </c>
      <c r="J3267" s="249">
        <v>1</v>
      </c>
      <c r="K3267" s="249">
        <v>4</v>
      </c>
      <c r="L3267" s="249">
        <v>4</v>
      </c>
      <c r="M3267" s="121">
        <v>4</v>
      </c>
    </row>
    <row r="3268" spans="1:13" ht="36">
      <c r="A3268" s="1"/>
      <c r="B3268" s="1"/>
      <c r="C3268" s="69" t="s">
        <v>5</v>
      </c>
      <c r="D3268" s="70" t="s">
        <v>40</v>
      </c>
      <c r="E3268" s="71" t="s">
        <v>41</v>
      </c>
      <c r="F3268" s="70"/>
      <c r="G3268" s="70" t="s">
        <v>973</v>
      </c>
      <c r="H3268" s="71" t="s">
        <v>1051</v>
      </c>
      <c r="I3268" s="71" t="s">
        <v>216</v>
      </c>
      <c r="J3268" s="249">
        <v>7926170</v>
      </c>
      <c r="K3268" s="249">
        <v>15778861.029999999</v>
      </c>
      <c r="L3268" s="249">
        <v>17901306</v>
      </c>
      <c r="M3268" s="121">
        <v>19179889</v>
      </c>
    </row>
    <row r="3269" spans="1:13" ht="36">
      <c r="A3269" s="1"/>
      <c r="B3269" s="1"/>
      <c r="C3269" s="69" t="s">
        <v>5</v>
      </c>
      <c r="D3269" s="70" t="s">
        <v>40</v>
      </c>
      <c r="E3269" s="71" t="s">
        <v>41</v>
      </c>
      <c r="F3269" s="70"/>
      <c r="G3269" s="70" t="s">
        <v>973</v>
      </c>
      <c r="H3269" s="71" t="s">
        <v>1051</v>
      </c>
      <c r="I3269" s="71" t="s">
        <v>217</v>
      </c>
      <c r="J3269" s="249">
        <v>7926170</v>
      </c>
      <c r="K3269" s="249">
        <v>3944715</v>
      </c>
      <c r="L3269" s="249">
        <v>4475327</v>
      </c>
      <c r="M3269" s="121">
        <f>M3268/M3267</f>
        <v>4794972.25</v>
      </c>
    </row>
    <row r="3270" spans="1:13" ht="24">
      <c r="A3270" s="1"/>
      <c r="B3270" s="1"/>
      <c r="C3270" s="69"/>
      <c r="D3270" s="70"/>
      <c r="E3270" s="71"/>
      <c r="F3270" s="70"/>
      <c r="G3270" s="70"/>
      <c r="H3270" s="83" t="s">
        <v>218</v>
      </c>
      <c r="I3270" s="84"/>
      <c r="J3270" s="85"/>
      <c r="K3270" s="85">
        <v>-3981455</v>
      </c>
      <c r="L3270" s="85">
        <v>530612</v>
      </c>
      <c r="M3270" s="86">
        <f>M3269-L3269</f>
        <v>319645.25</v>
      </c>
    </row>
    <row r="3271" spans="1:13">
      <c r="A3271" s="1"/>
      <c r="B3271" s="1"/>
      <c r="C3271" s="69" t="s">
        <v>5</v>
      </c>
      <c r="D3271" s="70" t="s">
        <v>40</v>
      </c>
      <c r="E3271" s="71" t="s">
        <v>41</v>
      </c>
      <c r="F3271" s="70"/>
      <c r="G3271" s="70" t="s">
        <v>975</v>
      </c>
      <c r="H3271" s="71" t="s">
        <v>976</v>
      </c>
      <c r="I3271" s="248" t="s">
        <v>207</v>
      </c>
      <c r="J3271" s="249">
        <v>10000</v>
      </c>
      <c r="K3271" s="249">
        <v>10000</v>
      </c>
      <c r="L3271" s="249">
        <v>13000</v>
      </c>
      <c r="M3271" s="121">
        <v>11500</v>
      </c>
    </row>
    <row r="3272" spans="1:13">
      <c r="A3272" s="1"/>
      <c r="B3272" s="1"/>
      <c r="C3272" s="69" t="s">
        <v>5</v>
      </c>
      <c r="D3272" s="70" t="s">
        <v>40</v>
      </c>
      <c r="E3272" s="71" t="s">
        <v>41</v>
      </c>
      <c r="F3272" s="70"/>
      <c r="G3272" s="70" t="s">
        <v>975</v>
      </c>
      <c r="H3272" s="71" t="s">
        <v>976</v>
      </c>
      <c r="I3272" s="71" t="s">
        <v>208</v>
      </c>
      <c r="J3272" s="249">
        <v>24000000</v>
      </c>
      <c r="K3272" s="249">
        <v>26000000</v>
      </c>
      <c r="L3272" s="249">
        <v>30000000</v>
      </c>
      <c r="M3272" s="121">
        <v>32962000</v>
      </c>
    </row>
    <row r="3273" spans="1:13">
      <c r="A3273" s="1"/>
      <c r="B3273" s="1"/>
      <c r="C3273" s="69" t="s">
        <v>5</v>
      </c>
      <c r="D3273" s="70" t="s">
        <v>40</v>
      </c>
      <c r="E3273" s="71" t="s">
        <v>41</v>
      </c>
      <c r="F3273" s="70"/>
      <c r="G3273" s="70" t="s">
        <v>975</v>
      </c>
      <c r="H3273" s="71" t="s">
        <v>976</v>
      </c>
      <c r="I3273" s="71" t="s">
        <v>209</v>
      </c>
      <c r="J3273" s="249">
        <v>2400</v>
      </c>
      <c r="K3273" s="249">
        <v>2600</v>
      </c>
      <c r="L3273" s="249">
        <v>2308</v>
      </c>
      <c r="M3273" s="121">
        <f>M3272/M3271</f>
        <v>2866.2608695652175</v>
      </c>
    </row>
    <row r="3274" spans="1:13" ht="24">
      <c r="A3274" s="1"/>
      <c r="B3274" s="1"/>
      <c r="C3274" s="69"/>
      <c r="D3274" s="70"/>
      <c r="E3274" s="71"/>
      <c r="F3274" s="70"/>
      <c r="G3274" s="70"/>
      <c r="H3274" s="250" t="s">
        <v>210</v>
      </c>
      <c r="I3274" s="248"/>
      <c r="J3274" s="251"/>
      <c r="K3274" s="251">
        <v>200</v>
      </c>
      <c r="L3274" s="251">
        <v>-292</v>
      </c>
      <c r="M3274" s="255">
        <f>M3273-L3273</f>
        <v>558.26086956521749</v>
      </c>
    </row>
    <row r="3275" spans="1:13">
      <c r="A3275" s="1"/>
      <c r="B3275" s="1"/>
      <c r="C3275" s="69" t="s">
        <v>5</v>
      </c>
      <c r="D3275" s="70" t="s">
        <v>40</v>
      </c>
      <c r="E3275" s="71" t="s">
        <v>41</v>
      </c>
      <c r="F3275" s="70"/>
      <c r="G3275" s="70" t="s">
        <v>975</v>
      </c>
      <c r="H3275" s="71" t="s">
        <v>976</v>
      </c>
      <c r="I3275" s="248" t="s">
        <v>211</v>
      </c>
      <c r="J3275" s="249">
        <v>10000</v>
      </c>
      <c r="K3275" s="249">
        <v>10000</v>
      </c>
      <c r="L3275" s="249">
        <v>13000</v>
      </c>
      <c r="M3275" s="122">
        <v>11500</v>
      </c>
    </row>
    <row r="3276" spans="1:13">
      <c r="A3276" s="1"/>
      <c r="B3276" s="1"/>
      <c r="C3276" s="69" t="s">
        <v>5</v>
      </c>
      <c r="D3276" s="70" t="s">
        <v>40</v>
      </c>
      <c r="E3276" s="71" t="s">
        <v>41</v>
      </c>
      <c r="F3276" s="70"/>
      <c r="G3276" s="70" t="s">
        <v>975</v>
      </c>
      <c r="H3276" s="71" t="s">
        <v>976</v>
      </c>
      <c r="I3276" s="71" t="s">
        <v>212</v>
      </c>
      <c r="J3276" s="249">
        <v>21600000</v>
      </c>
      <c r="K3276" s="249">
        <v>24500000</v>
      </c>
      <c r="L3276" s="249">
        <v>36500000</v>
      </c>
      <c r="M3276" s="121">
        <v>32962000</v>
      </c>
    </row>
    <row r="3277" spans="1:13">
      <c r="A3277" s="1"/>
      <c r="B3277" s="1"/>
      <c r="C3277" s="69" t="s">
        <v>5</v>
      </c>
      <c r="D3277" s="70" t="s">
        <v>40</v>
      </c>
      <c r="E3277" s="71" t="s">
        <v>41</v>
      </c>
      <c r="F3277" s="70"/>
      <c r="G3277" s="70" t="s">
        <v>975</v>
      </c>
      <c r="H3277" s="71" t="s">
        <v>976</v>
      </c>
      <c r="I3277" s="71" t="s">
        <v>213</v>
      </c>
      <c r="J3277" s="249">
        <v>2160</v>
      </c>
      <c r="K3277" s="249">
        <v>2450</v>
      </c>
      <c r="L3277" s="249">
        <v>2808</v>
      </c>
      <c r="M3277" s="123">
        <f>M3276/M3275</f>
        <v>2866.2608695652175</v>
      </c>
    </row>
    <row r="3278" spans="1:13" ht="24">
      <c r="A3278" s="1"/>
      <c r="B3278" s="1"/>
      <c r="C3278" s="69"/>
      <c r="D3278" s="70"/>
      <c r="E3278" s="71"/>
      <c r="F3278" s="70"/>
      <c r="G3278" s="70"/>
      <c r="H3278" s="250" t="s">
        <v>214</v>
      </c>
      <c r="I3278" s="248"/>
      <c r="J3278" s="251"/>
      <c r="K3278" s="251">
        <v>290</v>
      </c>
      <c r="L3278" s="251">
        <v>358</v>
      </c>
      <c r="M3278" s="255">
        <f>M3277-L3277</f>
        <v>58.26086956521749</v>
      </c>
    </row>
    <row r="3279" spans="1:13">
      <c r="A3279" s="1"/>
      <c r="B3279" s="1"/>
      <c r="C3279" s="69" t="s">
        <v>5</v>
      </c>
      <c r="D3279" s="70" t="s">
        <v>40</v>
      </c>
      <c r="E3279" s="71" t="s">
        <v>41</v>
      </c>
      <c r="F3279" s="70"/>
      <c r="G3279" s="70" t="s">
        <v>975</v>
      </c>
      <c r="H3279" s="71" t="s">
        <v>976</v>
      </c>
      <c r="I3279" s="248" t="s">
        <v>215</v>
      </c>
      <c r="J3279" s="249">
        <v>18</v>
      </c>
      <c r="K3279" s="249">
        <v>7310</v>
      </c>
      <c r="L3279" s="249">
        <v>14207</v>
      </c>
      <c r="M3279" s="121">
        <v>13087</v>
      </c>
    </row>
    <row r="3280" spans="1:13">
      <c r="A3280" s="1"/>
      <c r="B3280" s="1"/>
      <c r="C3280" s="69" t="s">
        <v>5</v>
      </c>
      <c r="D3280" s="70" t="s">
        <v>40</v>
      </c>
      <c r="E3280" s="71" t="s">
        <v>41</v>
      </c>
      <c r="F3280" s="70"/>
      <c r="G3280" s="70" t="s">
        <v>975</v>
      </c>
      <c r="H3280" s="71" t="s">
        <v>976</v>
      </c>
      <c r="I3280" s="71" t="s">
        <v>216</v>
      </c>
      <c r="J3280" s="249">
        <v>21477727</v>
      </c>
      <c r="K3280" s="249">
        <v>23402758</v>
      </c>
      <c r="L3280" s="249">
        <v>34616185</v>
      </c>
      <c r="M3280" s="121">
        <v>27110101</v>
      </c>
    </row>
    <row r="3281" spans="1:13">
      <c r="A3281" s="1"/>
      <c r="B3281" s="1"/>
      <c r="C3281" s="69" t="s">
        <v>5</v>
      </c>
      <c r="D3281" s="70" t="s">
        <v>40</v>
      </c>
      <c r="E3281" s="71" t="s">
        <v>41</v>
      </c>
      <c r="F3281" s="70"/>
      <c r="G3281" s="70" t="s">
        <v>975</v>
      </c>
      <c r="H3281" s="71" t="s">
        <v>976</v>
      </c>
      <c r="I3281" s="71" t="s">
        <v>217</v>
      </c>
      <c r="J3281" s="249">
        <v>1193207</v>
      </c>
      <c r="K3281" s="249">
        <v>3201</v>
      </c>
      <c r="L3281" s="249">
        <v>2437</v>
      </c>
      <c r="M3281" s="121">
        <f>M3280/M3279</f>
        <v>2071.5290746542369</v>
      </c>
    </row>
    <row r="3282" spans="1:13" ht="24">
      <c r="A3282" s="1"/>
      <c r="B3282" s="1"/>
      <c r="C3282" s="69"/>
      <c r="D3282" s="70"/>
      <c r="E3282" s="71"/>
      <c r="F3282" s="70"/>
      <c r="G3282" s="70"/>
      <c r="H3282" s="83" t="s">
        <v>218</v>
      </c>
      <c r="I3282" s="84"/>
      <c r="J3282" s="85"/>
      <c r="K3282" s="85">
        <v>-1190006</v>
      </c>
      <c r="L3282" s="85">
        <v>-764</v>
      </c>
      <c r="M3282" s="86">
        <f>M3281-L3281</f>
        <v>-365.47092534576313</v>
      </c>
    </row>
    <row r="3283" spans="1:13" ht="24">
      <c r="A3283" s="1"/>
      <c r="B3283" s="1"/>
      <c r="C3283" s="69" t="s">
        <v>5</v>
      </c>
      <c r="D3283" s="70" t="s">
        <v>40</v>
      </c>
      <c r="E3283" s="71" t="s">
        <v>41</v>
      </c>
      <c r="F3283" s="70"/>
      <c r="G3283" s="70" t="s">
        <v>977</v>
      </c>
      <c r="H3283" s="71" t="s">
        <v>978</v>
      </c>
      <c r="I3283" s="248" t="s">
        <v>207</v>
      </c>
      <c r="J3283" s="249">
        <v>17500</v>
      </c>
      <c r="K3283" s="249">
        <v>18000</v>
      </c>
      <c r="L3283" s="249">
        <v>31500</v>
      </c>
      <c r="M3283" s="121">
        <v>0</v>
      </c>
    </row>
    <row r="3284" spans="1:13" ht="24">
      <c r="A3284" s="1"/>
      <c r="B3284" s="1"/>
      <c r="C3284" s="69" t="s">
        <v>5</v>
      </c>
      <c r="D3284" s="70" t="s">
        <v>40</v>
      </c>
      <c r="E3284" s="71" t="s">
        <v>41</v>
      </c>
      <c r="F3284" s="70"/>
      <c r="G3284" s="70" t="s">
        <v>977</v>
      </c>
      <c r="H3284" s="71" t="s">
        <v>978</v>
      </c>
      <c r="I3284" s="71" t="s">
        <v>208</v>
      </c>
      <c r="J3284" s="249">
        <v>950000000</v>
      </c>
      <c r="K3284" s="249">
        <v>1328000000</v>
      </c>
      <c r="L3284" s="249">
        <v>1251600000</v>
      </c>
      <c r="M3284" s="121">
        <v>0</v>
      </c>
    </row>
    <row r="3285" spans="1:13" ht="24">
      <c r="A3285" s="1"/>
      <c r="B3285" s="1"/>
      <c r="C3285" s="69" t="s">
        <v>5</v>
      </c>
      <c r="D3285" s="70" t="s">
        <v>40</v>
      </c>
      <c r="E3285" s="71" t="s">
        <v>41</v>
      </c>
      <c r="F3285" s="70"/>
      <c r="G3285" s="70" t="s">
        <v>977</v>
      </c>
      <c r="H3285" s="71" t="s">
        <v>978</v>
      </c>
      <c r="I3285" s="71" t="s">
        <v>209</v>
      </c>
      <c r="J3285" s="249">
        <v>54286</v>
      </c>
      <c r="K3285" s="249">
        <v>73778</v>
      </c>
      <c r="L3285" s="249">
        <v>39733</v>
      </c>
      <c r="M3285" s="121"/>
    </row>
    <row r="3286" spans="1:13" ht="24">
      <c r="A3286" s="1"/>
      <c r="B3286" s="1"/>
      <c r="C3286" s="69"/>
      <c r="D3286" s="70"/>
      <c r="E3286" s="71"/>
      <c r="F3286" s="70"/>
      <c r="G3286" s="70"/>
      <c r="H3286" s="250" t="s">
        <v>210</v>
      </c>
      <c r="I3286" s="248"/>
      <c r="J3286" s="251"/>
      <c r="K3286" s="251">
        <v>19492</v>
      </c>
      <c r="L3286" s="251">
        <v>-34045</v>
      </c>
      <c r="M3286" s="255">
        <f>M3285-L3285</f>
        <v>-39733</v>
      </c>
    </row>
    <row r="3287" spans="1:13" ht="24">
      <c r="A3287" s="1"/>
      <c r="B3287" s="1"/>
      <c r="C3287" s="69" t="s">
        <v>5</v>
      </c>
      <c r="D3287" s="70" t="s">
        <v>40</v>
      </c>
      <c r="E3287" s="71" t="s">
        <v>41</v>
      </c>
      <c r="F3287" s="70"/>
      <c r="G3287" s="70" t="s">
        <v>977</v>
      </c>
      <c r="H3287" s="71" t="s">
        <v>978</v>
      </c>
      <c r="I3287" s="248" t="s">
        <v>211</v>
      </c>
      <c r="J3287" s="249">
        <v>17500</v>
      </c>
      <c r="K3287" s="249">
        <v>31000</v>
      </c>
      <c r="L3287" s="249">
        <v>31500</v>
      </c>
      <c r="M3287" s="122">
        <v>51664</v>
      </c>
    </row>
    <row r="3288" spans="1:13" ht="24">
      <c r="A3288" s="1"/>
      <c r="B3288" s="1"/>
      <c r="C3288" s="69" t="s">
        <v>5</v>
      </c>
      <c r="D3288" s="70" t="s">
        <v>40</v>
      </c>
      <c r="E3288" s="71" t="s">
        <v>41</v>
      </c>
      <c r="F3288" s="70"/>
      <c r="G3288" s="70" t="s">
        <v>977</v>
      </c>
      <c r="H3288" s="71" t="s">
        <v>978</v>
      </c>
      <c r="I3288" s="71" t="s">
        <v>212</v>
      </c>
      <c r="J3288" s="249">
        <v>1949998000</v>
      </c>
      <c r="K3288" s="249">
        <v>2368333000</v>
      </c>
      <c r="L3288" s="249">
        <v>2291600000</v>
      </c>
      <c r="M3288" s="121">
        <v>2348119166</v>
      </c>
    </row>
    <row r="3289" spans="1:13" ht="24">
      <c r="A3289" s="1"/>
      <c r="B3289" s="1"/>
      <c r="C3289" s="69" t="s">
        <v>5</v>
      </c>
      <c r="D3289" s="70" t="s">
        <v>40</v>
      </c>
      <c r="E3289" s="71" t="s">
        <v>41</v>
      </c>
      <c r="F3289" s="70"/>
      <c r="G3289" s="70" t="s">
        <v>977</v>
      </c>
      <c r="H3289" s="71" t="s">
        <v>978</v>
      </c>
      <c r="I3289" s="71" t="s">
        <v>213</v>
      </c>
      <c r="J3289" s="249">
        <v>111428</v>
      </c>
      <c r="K3289" s="249">
        <v>76398</v>
      </c>
      <c r="L3289" s="249">
        <v>72749</v>
      </c>
      <c r="M3289" s="123">
        <f>M3288/M3287</f>
        <v>45449.813525859397</v>
      </c>
    </row>
    <row r="3290" spans="1:13" ht="24">
      <c r="A3290" s="1"/>
      <c r="B3290" s="1"/>
      <c r="C3290" s="69"/>
      <c r="D3290" s="70"/>
      <c r="E3290" s="71"/>
      <c r="F3290" s="70"/>
      <c r="G3290" s="70"/>
      <c r="H3290" s="250" t="s">
        <v>214</v>
      </c>
      <c r="I3290" s="248"/>
      <c r="J3290" s="251"/>
      <c r="K3290" s="251">
        <v>-35030</v>
      </c>
      <c r="L3290" s="251">
        <v>-3649</v>
      </c>
      <c r="M3290" s="255">
        <f>M3289-L3289</f>
        <v>-27299.186474140603</v>
      </c>
    </row>
    <row r="3291" spans="1:13" ht="24">
      <c r="A3291" s="1"/>
      <c r="B3291" s="1"/>
      <c r="C3291" s="69" t="s">
        <v>5</v>
      </c>
      <c r="D3291" s="70" t="s">
        <v>40</v>
      </c>
      <c r="E3291" s="71" t="s">
        <v>41</v>
      </c>
      <c r="F3291" s="70"/>
      <c r="G3291" s="70" t="s">
        <v>977</v>
      </c>
      <c r="H3291" s="71" t="s">
        <v>978</v>
      </c>
      <c r="I3291" s="248" t="s">
        <v>215</v>
      </c>
      <c r="J3291" s="249">
        <v>46703</v>
      </c>
      <c r="K3291" s="249">
        <v>53171</v>
      </c>
      <c r="L3291" s="249">
        <v>52195</v>
      </c>
      <c r="M3291" s="121">
        <v>50062</v>
      </c>
    </row>
    <row r="3292" spans="1:13" ht="24">
      <c r="A3292" s="1"/>
      <c r="B3292" s="1"/>
      <c r="C3292" s="69" t="s">
        <v>5</v>
      </c>
      <c r="D3292" s="70" t="s">
        <v>40</v>
      </c>
      <c r="E3292" s="71" t="s">
        <v>41</v>
      </c>
      <c r="F3292" s="70"/>
      <c r="G3292" s="70" t="s">
        <v>977</v>
      </c>
      <c r="H3292" s="71" t="s">
        <v>978</v>
      </c>
      <c r="I3292" s="71" t="s">
        <v>216</v>
      </c>
      <c r="J3292" s="249">
        <v>1949991029</v>
      </c>
      <c r="K3292" s="249">
        <v>2145281178</v>
      </c>
      <c r="L3292" s="249">
        <v>2282499946.9000001</v>
      </c>
      <c r="M3292" s="121">
        <v>2187174863</v>
      </c>
    </row>
    <row r="3293" spans="1:13" ht="24">
      <c r="A3293" s="1"/>
      <c r="B3293" s="1"/>
      <c r="C3293" s="69" t="s">
        <v>5</v>
      </c>
      <c r="D3293" s="70" t="s">
        <v>40</v>
      </c>
      <c r="E3293" s="71" t="s">
        <v>41</v>
      </c>
      <c r="F3293" s="70"/>
      <c r="G3293" s="70" t="s">
        <v>977</v>
      </c>
      <c r="H3293" s="71" t="s">
        <v>978</v>
      </c>
      <c r="I3293" s="71" t="s">
        <v>217</v>
      </c>
      <c r="J3293" s="249">
        <v>41753</v>
      </c>
      <c r="K3293" s="249">
        <v>40347</v>
      </c>
      <c r="L3293" s="249">
        <v>43730</v>
      </c>
      <c r="M3293" s="121">
        <f>M3292/M3291</f>
        <v>43689.322500099879</v>
      </c>
    </row>
    <row r="3294" spans="1:13" ht="24">
      <c r="A3294" s="1"/>
      <c r="B3294" s="1"/>
      <c r="C3294" s="69"/>
      <c r="D3294" s="70"/>
      <c r="E3294" s="71"/>
      <c r="F3294" s="70"/>
      <c r="G3294" s="70"/>
      <c r="H3294" s="83" t="s">
        <v>218</v>
      </c>
      <c r="I3294" s="84"/>
      <c r="J3294" s="85"/>
      <c r="K3294" s="85">
        <v>-1406</v>
      </c>
      <c r="L3294" s="85">
        <v>3383</v>
      </c>
      <c r="M3294" s="86">
        <f>M3293-L3293</f>
        <v>-40.677499900120893</v>
      </c>
    </row>
    <row r="3295" spans="1:13" ht="24">
      <c r="A3295" s="1"/>
      <c r="B3295" s="1"/>
      <c r="C3295" s="69" t="s">
        <v>5</v>
      </c>
      <c r="D3295" s="70" t="s">
        <v>40</v>
      </c>
      <c r="E3295" s="71" t="s">
        <v>41</v>
      </c>
      <c r="F3295" s="70"/>
      <c r="G3295" s="70" t="s">
        <v>979</v>
      </c>
      <c r="H3295" s="71" t="s">
        <v>980</v>
      </c>
      <c r="I3295" s="248" t="s">
        <v>207</v>
      </c>
      <c r="J3295" s="249">
        <v>7</v>
      </c>
      <c r="K3295" s="249">
        <v>7</v>
      </c>
      <c r="L3295" s="249">
        <v>7</v>
      </c>
      <c r="M3295" s="121">
        <v>7</v>
      </c>
    </row>
    <row r="3296" spans="1:13" ht="24">
      <c r="A3296" s="1"/>
      <c r="B3296" s="1"/>
      <c r="C3296" s="69" t="s">
        <v>5</v>
      </c>
      <c r="D3296" s="70" t="s">
        <v>40</v>
      </c>
      <c r="E3296" s="71" t="s">
        <v>41</v>
      </c>
      <c r="F3296" s="70"/>
      <c r="G3296" s="70" t="s">
        <v>979</v>
      </c>
      <c r="H3296" s="71" t="s">
        <v>980</v>
      </c>
      <c r="I3296" s="71" t="s">
        <v>208</v>
      </c>
      <c r="J3296" s="249">
        <v>1800000</v>
      </c>
      <c r="K3296" s="249">
        <v>2300000</v>
      </c>
      <c r="L3296" s="249">
        <v>2500000</v>
      </c>
      <c r="M3296" s="121">
        <v>2500000</v>
      </c>
    </row>
    <row r="3297" spans="1:13" ht="24">
      <c r="A3297" s="1"/>
      <c r="B3297" s="1"/>
      <c r="C3297" s="69" t="s">
        <v>5</v>
      </c>
      <c r="D3297" s="70" t="s">
        <v>40</v>
      </c>
      <c r="E3297" s="71" t="s">
        <v>41</v>
      </c>
      <c r="F3297" s="70"/>
      <c r="G3297" s="70" t="s">
        <v>979</v>
      </c>
      <c r="H3297" s="71" t="s">
        <v>980</v>
      </c>
      <c r="I3297" s="71" t="s">
        <v>209</v>
      </c>
      <c r="J3297" s="249">
        <v>257143</v>
      </c>
      <c r="K3297" s="249">
        <v>328571</v>
      </c>
      <c r="L3297" s="249">
        <v>357143</v>
      </c>
      <c r="M3297" s="121">
        <f>M3296/M3295</f>
        <v>357142.85714285716</v>
      </c>
    </row>
    <row r="3298" spans="1:13" ht="24">
      <c r="A3298" s="1"/>
      <c r="B3298" s="1"/>
      <c r="C3298" s="69"/>
      <c r="D3298" s="70"/>
      <c r="E3298" s="71"/>
      <c r="F3298" s="70"/>
      <c r="G3298" s="70"/>
      <c r="H3298" s="250" t="s">
        <v>210</v>
      </c>
      <c r="I3298" s="248"/>
      <c r="J3298" s="251"/>
      <c r="K3298" s="251">
        <v>71428</v>
      </c>
      <c r="L3298" s="251">
        <v>28572</v>
      </c>
      <c r="M3298" s="255">
        <f>M3297-L3297</f>
        <v>-0.1428571428405121</v>
      </c>
    </row>
    <row r="3299" spans="1:13" ht="24">
      <c r="A3299" s="1"/>
      <c r="B3299" s="1"/>
      <c r="C3299" s="69" t="s">
        <v>5</v>
      </c>
      <c r="D3299" s="70" t="s">
        <v>40</v>
      </c>
      <c r="E3299" s="71" t="s">
        <v>41</v>
      </c>
      <c r="F3299" s="70"/>
      <c r="G3299" s="70" t="s">
        <v>979</v>
      </c>
      <c r="H3299" s="71" t="s">
        <v>980</v>
      </c>
      <c r="I3299" s="248" t="s">
        <v>211</v>
      </c>
      <c r="J3299" s="249">
        <v>7</v>
      </c>
      <c r="K3299" s="249">
        <v>7</v>
      </c>
      <c r="L3299" s="249">
        <v>7</v>
      </c>
      <c r="M3299" s="122">
        <v>7</v>
      </c>
    </row>
    <row r="3300" spans="1:13" ht="24">
      <c r="A3300" s="1"/>
      <c r="B3300" s="1"/>
      <c r="C3300" s="69" t="s">
        <v>5</v>
      </c>
      <c r="D3300" s="70" t="s">
        <v>40</v>
      </c>
      <c r="E3300" s="71" t="s">
        <v>41</v>
      </c>
      <c r="F3300" s="70"/>
      <c r="G3300" s="70" t="s">
        <v>979</v>
      </c>
      <c r="H3300" s="71" t="s">
        <v>980</v>
      </c>
      <c r="I3300" s="71" t="s">
        <v>212</v>
      </c>
      <c r="J3300" s="249">
        <v>1620000</v>
      </c>
      <c r="K3300" s="249">
        <v>2300000</v>
      </c>
      <c r="L3300" s="249">
        <v>2500000</v>
      </c>
      <c r="M3300" s="121">
        <v>2500000</v>
      </c>
    </row>
    <row r="3301" spans="1:13" ht="24">
      <c r="A3301" s="1"/>
      <c r="B3301" s="1"/>
      <c r="C3301" s="69" t="s">
        <v>5</v>
      </c>
      <c r="D3301" s="70" t="s">
        <v>40</v>
      </c>
      <c r="E3301" s="71" t="s">
        <v>41</v>
      </c>
      <c r="F3301" s="70"/>
      <c r="G3301" s="70" t="s">
        <v>979</v>
      </c>
      <c r="H3301" s="71" t="s">
        <v>980</v>
      </c>
      <c r="I3301" s="71" t="s">
        <v>213</v>
      </c>
      <c r="J3301" s="249">
        <v>231429</v>
      </c>
      <c r="K3301" s="249">
        <v>328571</v>
      </c>
      <c r="L3301" s="249">
        <v>357143</v>
      </c>
      <c r="M3301" s="123">
        <f>M3300/M3299</f>
        <v>357142.85714285716</v>
      </c>
    </row>
    <row r="3302" spans="1:13" ht="24">
      <c r="A3302" s="1"/>
      <c r="B3302" s="1"/>
      <c r="C3302" s="69"/>
      <c r="D3302" s="70"/>
      <c r="E3302" s="71"/>
      <c r="F3302" s="70"/>
      <c r="G3302" s="70"/>
      <c r="H3302" s="250" t="s">
        <v>214</v>
      </c>
      <c r="I3302" s="248"/>
      <c r="J3302" s="251"/>
      <c r="K3302" s="251">
        <v>97142</v>
      </c>
      <c r="L3302" s="251">
        <v>28572</v>
      </c>
      <c r="M3302" s="255">
        <f>M3301-L3301</f>
        <v>-0.1428571428405121</v>
      </c>
    </row>
    <row r="3303" spans="1:13" ht="24">
      <c r="A3303" s="1"/>
      <c r="B3303" s="1"/>
      <c r="C3303" s="69" t="s">
        <v>5</v>
      </c>
      <c r="D3303" s="70" t="s">
        <v>40</v>
      </c>
      <c r="E3303" s="71" t="s">
        <v>41</v>
      </c>
      <c r="F3303" s="70"/>
      <c r="G3303" s="70" t="s">
        <v>979</v>
      </c>
      <c r="H3303" s="71" t="s">
        <v>980</v>
      </c>
      <c r="I3303" s="248" t="s">
        <v>215</v>
      </c>
      <c r="J3303" s="249">
        <v>3</v>
      </c>
      <c r="K3303" s="249">
        <v>5</v>
      </c>
      <c r="L3303" s="249">
        <v>5</v>
      </c>
      <c r="M3303" s="121">
        <v>8</v>
      </c>
    </row>
    <row r="3304" spans="1:13" ht="24">
      <c r="A3304" s="1"/>
      <c r="B3304" s="1"/>
      <c r="C3304" s="69" t="s">
        <v>5</v>
      </c>
      <c r="D3304" s="70" t="s">
        <v>40</v>
      </c>
      <c r="E3304" s="71" t="s">
        <v>41</v>
      </c>
      <c r="F3304" s="70"/>
      <c r="G3304" s="70" t="s">
        <v>979</v>
      </c>
      <c r="H3304" s="71" t="s">
        <v>980</v>
      </c>
      <c r="I3304" s="71" t="s">
        <v>216</v>
      </c>
      <c r="J3304" s="249">
        <v>1596850</v>
      </c>
      <c r="K3304" s="249">
        <v>399500</v>
      </c>
      <c r="L3304" s="249">
        <v>375700</v>
      </c>
      <c r="M3304" s="121">
        <v>697000</v>
      </c>
    </row>
    <row r="3305" spans="1:13" ht="24">
      <c r="A3305" s="1"/>
      <c r="B3305" s="1"/>
      <c r="C3305" s="69" t="s">
        <v>5</v>
      </c>
      <c r="D3305" s="70" t="s">
        <v>40</v>
      </c>
      <c r="E3305" s="71" t="s">
        <v>41</v>
      </c>
      <c r="F3305" s="70"/>
      <c r="G3305" s="70" t="s">
        <v>979</v>
      </c>
      <c r="H3305" s="71" t="s">
        <v>980</v>
      </c>
      <c r="I3305" s="71" t="s">
        <v>217</v>
      </c>
      <c r="J3305" s="249">
        <v>532283</v>
      </c>
      <c r="K3305" s="249">
        <v>79900</v>
      </c>
      <c r="L3305" s="249">
        <v>75140</v>
      </c>
      <c r="M3305" s="121">
        <f>M3304/M3303</f>
        <v>87125</v>
      </c>
    </row>
    <row r="3306" spans="1:13" ht="24">
      <c r="A3306" s="1"/>
      <c r="B3306" s="1"/>
      <c r="C3306" s="69"/>
      <c r="D3306" s="70"/>
      <c r="E3306" s="71"/>
      <c r="F3306" s="70"/>
      <c r="G3306" s="70"/>
      <c r="H3306" s="83" t="s">
        <v>218</v>
      </c>
      <c r="I3306" s="84"/>
      <c r="J3306" s="85"/>
      <c r="K3306" s="85">
        <v>-452383</v>
      </c>
      <c r="L3306" s="85">
        <v>-4760</v>
      </c>
      <c r="M3306" s="86">
        <f>M3305-L3305</f>
        <v>11985</v>
      </c>
    </row>
    <row r="3307" spans="1:13">
      <c r="A3307" s="1"/>
      <c r="B3307" s="1"/>
      <c r="C3307" s="69" t="s">
        <v>5</v>
      </c>
      <c r="D3307" s="70" t="s">
        <v>40</v>
      </c>
      <c r="E3307" s="71" t="s">
        <v>41</v>
      </c>
      <c r="F3307" s="70"/>
      <c r="G3307" s="70" t="s">
        <v>981</v>
      </c>
      <c r="H3307" s="71" t="s">
        <v>982</v>
      </c>
      <c r="I3307" s="248" t="s">
        <v>207</v>
      </c>
      <c r="J3307" s="249">
        <v>30000</v>
      </c>
      <c r="K3307" s="249">
        <v>31000</v>
      </c>
      <c r="L3307" s="249">
        <v>20000</v>
      </c>
      <c r="M3307" s="121">
        <v>20000</v>
      </c>
    </row>
    <row r="3308" spans="1:13">
      <c r="A3308" s="1"/>
      <c r="B3308" s="1"/>
      <c r="C3308" s="69" t="s">
        <v>5</v>
      </c>
      <c r="D3308" s="70" t="s">
        <v>40</v>
      </c>
      <c r="E3308" s="71" t="s">
        <v>41</v>
      </c>
      <c r="F3308" s="70"/>
      <c r="G3308" s="70" t="s">
        <v>981</v>
      </c>
      <c r="H3308" s="71" t="s">
        <v>982</v>
      </c>
      <c r="I3308" s="71" t="s">
        <v>208</v>
      </c>
      <c r="J3308" s="249">
        <v>13700000</v>
      </c>
      <c r="K3308" s="249">
        <v>15917000</v>
      </c>
      <c r="L3308" s="249">
        <v>8000000</v>
      </c>
      <c r="M3308" s="121">
        <v>8000000</v>
      </c>
    </row>
    <row r="3309" spans="1:13">
      <c r="A3309" s="1"/>
      <c r="B3309" s="1"/>
      <c r="C3309" s="69" t="s">
        <v>5</v>
      </c>
      <c r="D3309" s="70" t="s">
        <v>40</v>
      </c>
      <c r="E3309" s="71" t="s">
        <v>41</v>
      </c>
      <c r="F3309" s="70"/>
      <c r="G3309" s="70" t="s">
        <v>981</v>
      </c>
      <c r="H3309" s="71" t="s">
        <v>982</v>
      </c>
      <c r="I3309" s="71" t="s">
        <v>209</v>
      </c>
      <c r="J3309" s="249">
        <v>457</v>
      </c>
      <c r="K3309" s="249">
        <v>513</v>
      </c>
      <c r="L3309" s="249">
        <v>400</v>
      </c>
      <c r="M3309" s="121">
        <f>M3308/M3307</f>
        <v>400</v>
      </c>
    </row>
    <row r="3310" spans="1:13" ht="24">
      <c r="A3310" s="1"/>
      <c r="B3310" s="1"/>
      <c r="C3310" s="69"/>
      <c r="D3310" s="70"/>
      <c r="E3310" s="71"/>
      <c r="F3310" s="70"/>
      <c r="G3310" s="70"/>
      <c r="H3310" s="250" t="s">
        <v>210</v>
      </c>
      <c r="I3310" s="248"/>
      <c r="J3310" s="251"/>
      <c r="K3310" s="251">
        <v>56</v>
      </c>
      <c r="L3310" s="251">
        <v>-113</v>
      </c>
      <c r="M3310" s="255">
        <f>M3309-L3309</f>
        <v>0</v>
      </c>
    </row>
    <row r="3311" spans="1:13">
      <c r="A3311" s="1"/>
      <c r="B3311" s="1"/>
      <c r="C3311" s="69" t="s">
        <v>5</v>
      </c>
      <c r="D3311" s="70" t="s">
        <v>40</v>
      </c>
      <c r="E3311" s="71" t="s">
        <v>41</v>
      </c>
      <c r="F3311" s="70"/>
      <c r="G3311" s="70" t="s">
        <v>981</v>
      </c>
      <c r="H3311" s="71" t="s">
        <v>982</v>
      </c>
      <c r="I3311" s="248" t="s">
        <v>211</v>
      </c>
      <c r="J3311" s="249">
        <v>30000</v>
      </c>
      <c r="K3311" s="249">
        <v>31000</v>
      </c>
      <c r="L3311" s="249">
        <v>20000</v>
      </c>
      <c r="M3311" s="122">
        <v>0</v>
      </c>
    </row>
    <row r="3312" spans="1:13">
      <c r="A3312" s="1"/>
      <c r="B3312" s="1"/>
      <c r="C3312" s="69" t="s">
        <v>5</v>
      </c>
      <c r="D3312" s="70" t="s">
        <v>40</v>
      </c>
      <c r="E3312" s="71" t="s">
        <v>41</v>
      </c>
      <c r="F3312" s="70"/>
      <c r="G3312" s="70" t="s">
        <v>981</v>
      </c>
      <c r="H3312" s="71" t="s">
        <v>982</v>
      </c>
      <c r="I3312" s="71" t="s">
        <v>212</v>
      </c>
      <c r="J3312" s="249">
        <v>8430000</v>
      </c>
      <c r="K3312" s="249">
        <v>15917000</v>
      </c>
      <c r="L3312" s="249">
        <v>0</v>
      </c>
      <c r="M3312" s="121">
        <v>0</v>
      </c>
    </row>
    <row r="3313" spans="1:13">
      <c r="A3313" s="1"/>
      <c r="B3313" s="1"/>
      <c r="C3313" s="69" t="s">
        <v>5</v>
      </c>
      <c r="D3313" s="70" t="s">
        <v>40</v>
      </c>
      <c r="E3313" s="71" t="s">
        <v>41</v>
      </c>
      <c r="F3313" s="70"/>
      <c r="G3313" s="70" t="s">
        <v>981</v>
      </c>
      <c r="H3313" s="71" t="s">
        <v>982</v>
      </c>
      <c r="I3313" s="71" t="s">
        <v>213</v>
      </c>
      <c r="J3313" s="249">
        <v>281</v>
      </c>
      <c r="K3313" s="249">
        <v>513</v>
      </c>
      <c r="L3313" s="249">
        <v>0</v>
      </c>
      <c r="M3313" s="123"/>
    </row>
    <row r="3314" spans="1:13" ht="24">
      <c r="A3314" s="1"/>
      <c r="B3314" s="1"/>
      <c r="C3314" s="69"/>
      <c r="D3314" s="70"/>
      <c r="E3314" s="71"/>
      <c r="F3314" s="70"/>
      <c r="G3314" s="70"/>
      <c r="H3314" s="250" t="s">
        <v>214</v>
      </c>
      <c r="I3314" s="248"/>
      <c r="J3314" s="251"/>
      <c r="K3314" s="251">
        <v>232</v>
      </c>
      <c r="L3314" s="251">
        <v>-513</v>
      </c>
      <c r="M3314" s="255">
        <f>M3313-L3313</f>
        <v>0</v>
      </c>
    </row>
    <row r="3315" spans="1:13">
      <c r="A3315" s="1"/>
      <c r="B3315" s="1"/>
      <c r="C3315" s="69" t="s">
        <v>5</v>
      </c>
      <c r="D3315" s="70" t="s">
        <v>40</v>
      </c>
      <c r="E3315" s="71" t="s">
        <v>41</v>
      </c>
      <c r="F3315" s="70"/>
      <c r="G3315" s="70" t="s">
        <v>981</v>
      </c>
      <c r="H3315" s="71" t="s">
        <v>982</v>
      </c>
      <c r="I3315" s="248" t="s">
        <v>215</v>
      </c>
      <c r="J3315" s="249"/>
      <c r="K3315" s="249"/>
      <c r="L3315" s="249"/>
      <c r="M3315" s="121">
        <v>0</v>
      </c>
    </row>
    <row r="3316" spans="1:13">
      <c r="A3316" s="1"/>
      <c r="B3316" s="1"/>
      <c r="C3316" s="69" t="s">
        <v>5</v>
      </c>
      <c r="D3316" s="70" t="s">
        <v>40</v>
      </c>
      <c r="E3316" s="71" t="s">
        <v>41</v>
      </c>
      <c r="F3316" s="70"/>
      <c r="G3316" s="70" t="s">
        <v>981</v>
      </c>
      <c r="H3316" s="71" t="s">
        <v>982</v>
      </c>
      <c r="I3316" s="71" t="s">
        <v>216</v>
      </c>
      <c r="J3316" s="249">
        <v>8425600</v>
      </c>
      <c r="K3316" s="249">
        <v>15917000</v>
      </c>
      <c r="L3316" s="249">
        <v>0</v>
      </c>
      <c r="M3316" s="121">
        <v>0</v>
      </c>
    </row>
    <row r="3317" spans="1:13">
      <c r="A3317" s="1"/>
      <c r="B3317" s="1"/>
      <c r="C3317" s="69" t="s">
        <v>5</v>
      </c>
      <c r="D3317" s="70" t="s">
        <v>40</v>
      </c>
      <c r="E3317" s="71" t="s">
        <v>41</v>
      </c>
      <c r="F3317" s="70"/>
      <c r="G3317" s="70" t="s">
        <v>981</v>
      </c>
      <c r="H3317" s="71" t="s">
        <v>982</v>
      </c>
      <c r="I3317" s="71" t="s">
        <v>217</v>
      </c>
      <c r="J3317" s="249">
        <v>8425600</v>
      </c>
      <c r="K3317" s="249">
        <v>15917000</v>
      </c>
      <c r="L3317" s="249">
        <v>0</v>
      </c>
      <c r="M3317" s="121"/>
    </row>
    <row r="3318" spans="1:13" ht="24">
      <c r="A3318" s="1"/>
      <c r="B3318" s="1"/>
      <c r="C3318" s="69"/>
      <c r="D3318" s="70"/>
      <c r="E3318" s="71"/>
      <c r="F3318" s="70"/>
      <c r="G3318" s="70"/>
      <c r="H3318" s="83" t="s">
        <v>218</v>
      </c>
      <c r="I3318" s="84"/>
      <c r="J3318" s="85"/>
      <c r="K3318" s="85">
        <v>7491400</v>
      </c>
      <c r="L3318" s="85">
        <v>-15917000</v>
      </c>
      <c r="M3318" s="86">
        <f>M3317-L3317</f>
        <v>0</v>
      </c>
    </row>
    <row r="3319" spans="1:13">
      <c r="A3319" s="1"/>
      <c r="B3319" s="1"/>
      <c r="C3319" s="69" t="s">
        <v>5</v>
      </c>
      <c r="D3319" s="70" t="s">
        <v>40</v>
      </c>
      <c r="E3319" s="71" t="s">
        <v>41</v>
      </c>
      <c r="F3319" s="70"/>
      <c r="G3319" s="70" t="s">
        <v>983</v>
      </c>
      <c r="H3319" s="71" t="s">
        <v>984</v>
      </c>
      <c r="I3319" s="248" t="s">
        <v>207</v>
      </c>
      <c r="J3319" s="249"/>
      <c r="K3319" s="249"/>
      <c r="L3319" s="249"/>
      <c r="M3319" s="121">
        <v>300</v>
      </c>
    </row>
    <row r="3320" spans="1:13">
      <c r="A3320" s="1"/>
      <c r="B3320" s="1"/>
      <c r="C3320" s="69" t="s">
        <v>5</v>
      </c>
      <c r="D3320" s="70" t="s">
        <v>40</v>
      </c>
      <c r="E3320" s="71" t="s">
        <v>41</v>
      </c>
      <c r="F3320" s="70"/>
      <c r="G3320" s="70" t="s">
        <v>983</v>
      </c>
      <c r="H3320" s="71" t="s">
        <v>984</v>
      </c>
      <c r="I3320" s="71" t="s">
        <v>208</v>
      </c>
      <c r="J3320" s="249">
        <v>0</v>
      </c>
      <c r="K3320" s="249">
        <v>0</v>
      </c>
      <c r="L3320" s="249">
        <v>0</v>
      </c>
      <c r="M3320" s="121">
        <v>1400000000</v>
      </c>
    </row>
    <row r="3321" spans="1:13">
      <c r="A3321" s="1"/>
      <c r="B3321" s="1"/>
      <c r="C3321" s="69" t="s">
        <v>5</v>
      </c>
      <c r="D3321" s="70" t="s">
        <v>40</v>
      </c>
      <c r="E3321" s="71" t="s">
        <v>41</v>
      </c>
      <c r="F3321" s="70"/>
      <c r="G3321" s="70" t="s">
        <v>983</v>
      </c>
      <c r="H3321" s="71" t="s">
        <v>984</v>
      </c>
      <c r="I3321" s="71" t="s">
        <v>209</v>
      </c>
      <c r="J3321" s="249">
        <v>0</v>
      </c>
      <c r="K3321" s="249">
        <v>0</v>
      </c>
      <c r="L3321" s="249">
        <v>0</v>
      </c>
      <c r="M3321" s="121">
        <f>M3320/M3319</f>
        <v>4666666.666666667</v>
      </c>
    </row>
    <row r="3322" spans="1:13" ht="24">
      <c r="A3322" s="1"/>
      <c r="B3322" s="1"/>
      <c r="C3322" s="69"/>
      <c r="D3322" s="70"/>
      <c r="E3322" s="71"/>
      <c r="F3322" s="70"/>
      <c r="G3322" s="70"/>
      <c r="H3322" s="250" t="s">
        <v>210</v>
      </c>
      <c r="I3322" s="248"/>
      <c r="J3322" s="251"/>
      <c r="K3322" s="251">
        <v>0</v>
      </c>
      <c r="L3322" s="251">
        <v>0</v>
      </c>
      <c r="M3322" s="255">
        <f>M3321-L3321</f>
        <v>4666666.666666667</v>
      </c>
    </row>
    <row r="3323" spans="1:13">
      <c r="A3323" s="1"/>
      <c r="B3323" s="1"/>
      <c r="C3323" s="69" t="s">
        <v>5</v>
      </c>
      <c r="D3323" s="70" t="s">
        <v>40</v>
      </c>
      <c r="E3323" s="71" t="s">
        <v>41</v>
      </c>
      <c r="F3323" s="70"/>
      <c r="G3323" s="70" t="s">
        <v>983</v>
      </c>
      <c r="H3323" s="71" t="s">
        <v>984</v>
      </c>
      <c r="I3323" s="248" t="s">
        <v>211</v>
      </c>
      <c r="J3323" s="249"/>
      <c r="K3323" s="249"/>
      <c r="L3323" s="249"/>
      <c r="M3323" s="122">
        <v>227</v>
      </c>
    </row>
    <row r="3324" spans="1:13">
      <c r="A3324" s="1"/>
      <c r="B3324" s="1"/>
      <c r="C3324" s="69" t="s">
        <v>5</v>
      </c>
      <c r="D3324" s="70" t="s">
        <v>40</v>
      </c>
      <c r="E3324" s="71" t="s">
        <v>41</v>
      </c>
      <c r="F3324" s="70"/>
      <c r="G3324" s="70" t="s">
        <v>983</v>
      </c>
      <c r="H3324" s="71" t="s">
        <v>984</v>
      </c>
      <c r="I3324" s="71" t="s">
        <v>212</v>
      </c>
      <c r="J3324" s="249">
        <v>0</v>
      </c>
      <c r="K3324" s="249">
        <v>0</v>
      </c>
      <c r="L3324" s="249">
        <v>100000000</v>
      </c>
      <c r="M3324" s="121">
        <v>682999284</v>
      </c>
    </row>
    <row r="3325" spans="1:13">
      <c r="A3325" s="1"/>
      <c r="B3325" s="1"/>
      <c r="C3325" s="69" t="s">
        <v>5</v>
      </c>
      <c r="D3325" s="70" t="s">
        <v>40</v>
      </c>
      <c r="E3325" s="71" t="s">
        <v>41</v>
      </c>
      <c r="F3325" s="70"/>
      <c r="G3325" s="70" t="s">
        <v>983</v>
      </c>
      <c r="H3325" s="71" t="s">
        <v>984</v>
      </c>
      <c r="I3325" s="71" t="s">
        <v>213</v>
      </c>
      <c r="J3325" s="249">
        <v>0</v>
      </c>
      <c r="K3325" s="249">
        <v>0</v>
      </c>
      <c r="L3325" s="249">
        <v>100000000</v>
      </c>
      <c r="M3325" s="123">
        <f>M3324/M3323</f>
        <v>3008807.4185022027</v>
      </c>
    </row>
    <row r="3326" spans="1:13" ht="24">
      <c r="A3326" s="1"/>
      <c r="B3326" s="1"/>
      <c r="C3326" s="69"/>
      <c r="D3326" s="70"/>
      <c r="E3326" s="71"/>
      <c r="F3326" s="70"/>
      <c r="G3326" s="70"/>
      <c r="H3326" s="250" t="s">
        <v>214</v>
      </c>
      <c r="I3326" s="248"/>
      <c r="J3326" s="251"/>
      <c r="K3326" s="251">
        <v>0</v>
      </c>
      <c r="L3326" s="251">
        <v>100000000</v>
      </c>
      <c r="M3326" s="255">
        <f>M3325-L3325</f>
        <v>-96991192.581497803</v>
      </c>
    </row>
    <row r="3327" spans="1:13">
      <c r="A3327" s="1"/>
      <c r="B3327" s="1"/>
      <c r="C3327" s="69" t="s">
        <v>5</v>
      </c>
      <c r="D3327" s="70" t="s">
        <v>40</v>
      </c>
      <c r="E3327" s="71" t="s">
        <v>41</v>
      </c>
      <c r="F3327" s="70"/>
      <c r="G3327" s="70" t="s">
        <v>983</v>
      </c>
      <c r="H3327" s="71" t="s">
        <v>984</v>
      </c>
      <c r="I3327" s="248" t="s">
        <v>215</v>
      </c>
      <c r="J3327" s="249"/>
      <c r="K3327" s="249"/>
      <c r="L3327" s="249"/>
      <c r="M3327" s="121">
        <v>200</v>
      </c>
    </row>
    <row r="3328" spans="1:13">
      <c r="A3328" s="1"/>
      <c r="B3328" s="1"/>
      <c r="C3328" s="69" t="s">
        <v>5</v>
      </c>
      <c r="D3328" s="70" t="s">
        <v>40</v>
      </c>
      <c r="E3328" s="71" t="s">
        <v>41</v>
      </c>
      <c r="F3328" s="70"/>
      <c r="G3328" s="70" t="s">
        <v>983</v>
      </c>
      <c r="H3328" s="71" t="s">
        <v>984</v>
      </c>
      <c r="I3328" s="71" t="s">
        <v>216</v>
      </c>
      <c r="J3328" s="249">
        <v>0</v>
      </c>
      <c r="K3328" s="249">
        <v>0</v>
      </c>
      <c r="L3328" s="249">
        <v>11449415</v>
      </c>
      <c r="M3328" s="121">
        <v>390696189</v>
      </c>
    </row>
    <row r="3329" spans="1:13">
      <c r="A3329" s="1"/>
      <c r="B3329" s="1"/>
      <c r="C3329" s="69" t="s">
        <v>5</v>
      </c>
      <c r="D3329" s="70" t="s">
        <v>40</v>
      </c>
      <c r="E3329" s="71" t="s">
        <v>41</v>
      </c>
      <c r="F3329" s="70"/>
      <c r="G3329" s="70" t="s">
        <v>983</v>
      </c>
      <c r="H3329" s="71" t="s">
        <v>984</v>
      </c>
      <c r="I3329" s="71" t="s">
        <v>217</v>
      </c>
      <c r="J3329" s="249">
        <v>0</v>
      </c>
      <c r="K3329" s="249">
        <v>0</v>
      </c>
      <c r="L3329" s="249">
        <v>11449415</v>
      </c>
      <c r="M3329" s="121">
        <f>M3328/M3327</f>
        <v>1953480.9450000001</v>
      </c>
    </row>
    <row r="3330" spans="1:13" ht="24">
      <c r="A3330" s="1"/>
      <c r="B3330" s="1"/>
      <c r="C3330" s="69"/>
      <c r="D3330" s="70"/>
      <c r="E3330" s="71"/>
      <c r="F3330" s="70"/>
      <c r="G3330" s="70"/>
      <c r="H3330" s="83" t="s">
        <v>218</v>
      </c>
      <c r="I3330" s="84"/>
      <c r="J3330" s="85"/>
      <c r="K3330" s="85">
        <v>0</v>
      </c>
      <c r="L3330" s="85">
        <v>11449415</v>
      </c>
      <c r="M3330" s="86">
        <f>M3329-L3329</f>
        <v>-9495934.0549999997</v>
      </c>
    </row>
    <row r="3331" spans="1:13" ht="24">
      <c r="A3331" s="1"/>
      <c r="B3331" s="1"/>
      <c r="C3331" s="69" t="s">
        <v>5</v>
      </c>
      <c r="D3331" s="70" t="s">
        <v>40</v>
      </c>
      <c r="E3331" s="71" t="s">
        <v>41</v>
      </c>
      <c r="F3331" s="70"/>
      <c r="G3331" s="70" t="s">
        <v>985</v>
      </c>
      <c r="H3331" s="71" t="s">
        <v>986</v>
      </c>
      <c r="I3331" s="248" t="s">
        <v>207</v>
      </c>
      <c r="J3331" s="249">
        <v>1</v>
      </c>
      <c r="K3331" s="249">
        <v>1</v>
      </c>
      <c r="L3331" s="249">
        <v>1</v>
      </c>
      <c r="M3331" s="121">
        <v>1</v>
      </c>
    </row>
    <row r="3332" spans="1:13" ht="24">
      <c r="A3332" s="1"/>
      <c r="B3332" s="1"/>
      <c r="C3332" s="69" t="s">
        <v>5</v>
      </c>
      <c r="D3332" s="70" t="s">
        <v>40</v>
      </c>
      <c r="E3332" s="71" t="s">
        <v>41</v>
      </c>
      <c r="F3332" s="70"/>
      <c r="G3332" s="70" t="s">
        <v>985</v>
      </c>
      <c r="H3332" s="71" t="s">
        <v>986</v>
      </c>
      <c r="I3332" s="71" t="s">
        <v>208</v>
      </c>
      <c r="J3332" s="249">
        <v>4500000</v>
      </c>
      <c r="K3332" s="249">
        <v>7811000</v>
      </c>
      <c r="L3332" s="249">
        <v>0</v>
      </c>
      <c r="M3332" s="121">
        <v>10000000</v>
      </c>
    </row>
    <row r="3333" spans="1:13" ht="24">
      <c r="A3333" s="1"/>
      <c r="B3333" s="1"/>
      <c r="C3333" s="69" t="s">
        <v>5</v>
      </c>
      <c r="D3333" s="70" t="s">
        <v>40</v>
      </c>
      <c r="E3333" s="71" t="s">
        <v>41</v>
      </c>
      <c r="F3333" s="70"/>
      <c r="G3333" s="70" t="s">
        <v>985</v>
      </c>
      <c r="H3333" s="71" t="s">
        <v>986</v>
      </c>
      <c r="I3333" s="71" t="s">
        <v>209</v>
      </c>
      <c r="J3333" s="249">
        <v>4500000</v>
      </c>
      <c r="K3333" s="249">
        <v>7811000</v>
      </c>
      <c r="L3333" s="249">
        <v>0</v>
      </c>
      <c r="M3333" s="121">
        <f>M3332/M3331</f>
        <v>10000000</v>
      </c>
    </row>
    <row r="3334" spans="1:13" ht="24">
      <c r="A3334" s="1"/>
      <c r="B3334" s="1"/>
      <c r="C3334" s="69"/>
      <c r="D3334" s="70"/>
      <c r="E3334" s="71"/>
      <c r="F3334" s="70"/>
      <c r="G3334" s="70"/>
      <c r="H3334" s="250" t="s">
        <v>210</v>
      </c>
      <c r="I3334" s="248"/>
      <c r="J3334" s="251"/>
      <c r="K3334" s="251">
        <v>3311000</v>
      </c>
      <c r="L3334" s="251">
        <v>-7811000</v>
      </c>
      <c r="M3334" s="255">
        <f>M3333-L3333</f>
        <v>10000000</v>
      </c>
    </row>
    <row r="3335" spans="1:13" ht="24">
      <c r="A3335" s="1"/>
      <c r="B3335" s="1"/>
      <c r="C3335" s="69" t="s">
        <v>5</v>
      </c>
      <c r="D3335" s="70" t="s">
        <v>40</v>
      </c>
      <c r="E3335" s="71" t="s">
        <v>41</v>
      </c>
      <c r="F3335" s="70"/>
      <c r="G3335" s="70" t="s">
        <v>985</v>
      </c>
      <c r="H3335" s="71" t="s">
        <v>986</v>
      </c>
      <c r="I3335" s="248" t="s">
        <v>211</v>
      </c>
      <c r="J3335" s="249">
        <v>1</v>
      </c>
      <c r="K3335" s="249">
        <v>1</v>
      </c>
      <c r="L3335" s="249">
        <v>1</v>
      </c>
      <c r="M3335" s="122">
        <v>1</v>
      </c>
    </row>
    <row r="3336" spans="1:13" ht="24">
      <c r="A3336" s="1"/>
      <c r="B3336" s="1"/>
      <c r="C3336" s="69" t="s">
        <v>5</v>
      </c>
      <c r="D3336" s="70" t="s">
        <v>40</v>
      </c>
      <c r="E3336" s="71" t="s">
        <v>41</v>
      </c>
      <c r="F3336" s="70"/>
      <c r="G3336" s="70" t="s">
        <v>985</v>
      </c>
      <c r="H3336" s="71" t="s">
        <v>986</v>
      </c>
      <c r="I3336" s="71" t="s">
        <v>212</v>
      </c>
      <c r="J3336" s="249">
        <v>6300000</v>
      </c>
      <c r="K3336" s="249">
        <v>12811000</v>
      </c>
      <c r="L3336" s="249">
        <v>6100000</v>
      </c>
      <c r="M3336" s="121">
        <v>8544000</v>
      </c>
    </row>
    <row r="3337" spans="1:13" ht="24">
      <c r="A3337" s="1"/>
      <c r="B3337" s="1"/>
      <c r="C3337" s="69" t="s">
        <v>5</v>
      </c>
      <c r="D3337" s="70" t="s">
        <v>40</v>
      </c>
      <c r="E3337" s="71" t="s">
        <v>41</v>
      </c>
      <c r="F3337" s="70"/>
      <c r="G3337" s="70" t="s">
        <v>985</v>
      </c>
      <c r="H3337" s="71" t="s">
        <v>986</v>
      </c>
      <c r="I3337" s="71" t="s">
        <v>213</v>
      </c>
      <c r="J3337" s="249">
        <v>6300000</v>
      </c>
      <c r="K3337" s="249">
        <v>12811000</v>
      </c>
      <c r="L3337" s="249">
        <v>6100000</v>
      </c>
      <c r="M3337" s="123">
        <f>M3336/M3335</f>
        <v>8544000</v>
      </c>
    </row>
    <row r="3338" spans="1:13" ht="24">
      <c r="A3338" s="1"/>
      <c r="B3338" s="1"/>
      <c r="C3338" s="69"/>
      <c r="D3338" s="70"/>
      <c r="E3338" s="71"/>
      <c r="F3338" s="70"/>
      <c r="G3338" s="70"/>
      <c r="H3338" s="250" t="s">
        <v>214</v>
      </c>
      <c r="I3338" s="248"/>
      <c r="J3338" s="251"/>
      <c r="K3338" s="251">
        <v>6511000</v>
      </c>
      <c r="L3338" s="251">
        <v>-6711000</v>
      </c>
      <c r="M3338" s="255">
        <f>M3337-L3337</f>
        <v>2444000</v>
      </c>
    </row>
    <row r="3339" spans="1:13" ht="24">
      <c r="A3339" s="1"/>
      <c r="B3339" s="1"/>
      <c r="C3339" s="69" t="s">
        <v>5</v>
      </c>
      <c r="D3339" s="70" t="s">
        <v>40</v>
      </c>
      <c r="E3339" s="71" t="s">
        <v>41</v>
      </c>
      <c r="F3339" s="70"/>
      <c r="G3339" s="70" t="s">
        <v>985</v>
      </c>
      <c r="H3339" s="71" t="s">
        <v>986</v>
      </c>
      <c r="I3339" s="248" t="s">
        <v>215</v>
      </c>
      <c r="J3339" s="249">
        <v>1</v>
      </c>
      <c r="K3339" s="249">
        <v>1</v>
      </c>
      <c r="L3339" s="249">
        <v>1</v>
      </c>
      <c r="M3339" s="121">
        <v>1</v>
      </c>
    </row>
    <row r="3340" spans="1:13" ht="24">
      <c r="A3340" s="1"/>
      <c r="B3340" s="1"/>
      <c r="C3340" s="69" t="s">
        <v>5</v>
      </c>
      <c r="D3340" s="70" t="s">
        <v>40</v>
      </c>
      <c r="E3340" s="71" t="s">
        <v>41</v>
      </c>
      <c r="F3340" s="70"/>
      <c r="G3340" s="70" t="s">
        <v>985</v>
      </c>
      <c r="H3340" s="71" t="s">
        <v>986</v>
      </c>
      <c r="I3340" s="71" t="s">
        <v>216</v>
      </c>
      <c r="J3340" s="249">
        <v>5816400</v>
      </c>
      <c r="K3340" s="249">
        <v>8654220</v>
      </c>
      <c r="L3340" s="249">
        <v>6084720</v>
      </c>
      <c r="M3340" s="121">
        <v>8544000</v>
      </c>
    </row>
    <row r="3341" spans="1:13" ht="24">
      <c r="A3341" s="1"/>
      <c r="B3341" s="1"/>
      <c r="C3341" s="69" t="s">
        <v>5</v>
      </c>
      <c r="D3341" s="70" t="s">
        <v>40</v>
      </c>
      <c r="E3341" s="71" t="s">
        <v>41</v>
      </c>
      <c r="F3341" s="70"/>
      <c r="G3341" s="70" t="s">
        <v>985</v>
      </c>
      <c r="H3341" s="71" t="s">
        <v>986</v>
      </c>
      <c r="I3341" s="71" t="s">
        <v>217</v>
      </c>
      <c r="J3341" s="249">
        <v>5816400</v>
      </c>
      <c r="K3341" s="249">
        <v>8654220</v>
      </c>
      <c r="L3341" s="249">
        <v>6084720</v>
      </c>
      <c r="M3341" s="121">
        <f>M3340/M3339</f>
        <v>8544000</v>
      </c>
    </row>
    <row r="3342" spans="1:13" ht="24">
      <c r="A3342" s="1"/>
      <c r="B3342" s="1"/>
      <c r="C3342" s="69"/>
      <c r="D3342" s="70"/>
      <c r="E3342" s="71"/>
      <c r="F3342" s="70"/>
      <c r="G3342" s="70"/>
      <c r="H3342" s="83" t="s">
        <v>218</v>
      </c>
      <c r="I3342" s="84"/>
      <c r="J3342" s="85"/>
      <c r="K3342" s="85">
        <v>2837820</v>
      </c>
      <c r="L3342" s="85">
        <v>-2569500</v>
      </c>
      <c r="M3342" s="86">
        <f>M3341-L3341</f>
        <v>2459280</v>
      </c>
    </row>
    <row r="3343" spans="1:13" ht="24">
      <c r="A3343" s="1"/>
      <c r="B3343" s="1"/>
      <c r="C3343" s="69" t="s">
        <v>5</v>
      </c>
      <c r="D3343" s="70" t="s">
        <v>40</v>
      </c>
      <c r="E3343" s="71" t="s">
        <v>41</v>
      </c>
      <c r="F3343" s="70"/>
      <c r="G3343" s="70" t="s">
        <v>1071</v>
      </c>
      <c r="H3343" s="71" t="s">
        <v>1072</v>
      </c>
      <c r="I3343" s="248" t="s">
        <v>207</v>
      </c>
      <c r="J3343" s="249">
        <v>1</v>
      </c>
      <c r="K3343" s="249">
        <v>1</v>
      </c>
      <c r="L3343" s="249">
        <v>0</v>
      </c>
      <c r="M3343" s="121">
        <v>0</v>
      </c>
    </row>
    <row r="3344" spans="1:13" ht="24">
      <c r="A3344" s="1"/>
      <c r="B3344" s="1"/>
      <c r="C3344" s="69" t="s">
        <v>5</v>
      </c>
      <c r="D3344" s="70" t="s">
        <v>40</v>
      </c>
      <c r="E3344" s="71" t="s">
        <v>41</v>
      </c>
      <c r="F3344" s="70"/>
      <c r="G3344" s="70" t="s">
        <v>1071</v>
      </c>
      <c r="H3344" s="71" t="s">
        <v>1072</v>
      </c>
      <c r="I3344" s="71" t="s">
        <v>208</v>
      </c>
      <c r="J3344" s="249">
        <v>296404000</v>
      </c>
      <c r="K3344" s="249">
        <v>173099000</v>
      </c>
      <c r="L3344" s="249">
        <v>0</v>
      </c>
      <c r="M3344" s="121">
        <v>0</v>
      </c>
    </row>
    <row r="3345" spans="1:13" ht="24">
      <c r="A3345" s="1"/>
      <c r="B3345" s="1"/>
      <c r="C3345" s="69" t="s">
        <v>5</v>
      </c>
      <c r="D3345" s="70" t="s">
        <v>40</v>
      </c>
      <c r="E3345" s="71" t="s">
        <v>41</v>
      </c>
      <c r="F3345" s="70"/>
      <c r="G3345" s="70" t="s">
        <v>1071</v>
      </c>
      <c r="H3345" s="71" t="s">
        <v>1072</v>
      </c>
      <c r="I3345" s="71" t="s">
        <v>209</v>
      </c>
      <c r="J3345" s="249">
        <v>296404000</v>
      </c>
      <c r="K3345" s="249">
        <v>173099000</v>
      </c>
      <c r="L3345" s="249"/>
      <c r="M3345" s="121"/>
    </row>
    <row r="3346" spans="1:13" ht="24">
      <c r="A3346" s="1"/>
      <c r="B3346" s="1"/>
      <c r="C3346" s="69"/>
      <c r="D3346" s="70"/>
      <c r="E3346" s="71"/>
      <c r="F3346" s="70"/>
      <c r="G3346" s="70"/>
      <c r="H3346" s="250" t="s">
        <v>210</v>
      </c>
      <c r="I3346" s="248"/>
      <c r="J3346" s="251"/>
      <c r="K3346" s="251">
        <v>-123305000</v>
      </c>
      <c r="L3346" s="251"/>
      <c r="M3346" s="255">
        <f>M3345-L3345</f>
        <v>0</v>
      </c>
    </row>
    <row r="3347" spans="1:13" ht="24">
      <c r="A3347" s="1"/>
      <c r="B3347" s="1"/>
      <c r="C3347" s="69" t="s">
        <v>5</v>
      </c>
      <c r="D3347" s="70" t="s">
        <v>40</v>
      </c>
      <c r="E3347" s="71" t="s">
        <v>41</v>
      </c>
      <c r="F3347" s="70"/>
      <c r="G3347" s="70" t="s">
        <v>1071</v>
      </c>
      <c r="H3347" s="71" t="s">
        <v>1072</v>
      </c>
      <c r="I3347" s="248" t="s">
        <v>211</v>
      </c>
      <c r="J3347" s="249">
        <v>1</v>
      </c>
      <c r="K3347" s="249">
        <v>1</v>
      </c>
      <c r="L3347" s="249">
        <v>0</v>
      </c>
      <c r="M3347" s="122">
        <v>0</v>
      </c>
    </row>
    <row r="3348" spans="1:13" ht="24">
      <c r="A3348" s="1"/>
      <c r="B3348" s="1"/>
      <c r="C3348" s="69" t="s">
        <v>5</v>
      </c>
      <c r="D3348" s="70" t="s">
        <v>40</v>
      </c>
      <c r="E3348" s="71" t="s">
        <v>41</v>
      </c>
      <c r="F3348" s="70"/>
      <c r="G3348" s="70" t="s">
        <v>1071</v>
      </c>
      <c r="H3348" s="71" t="s">
        <v>1072</v>
      </c>
      <c r="I3348" s="71" t="s">
        <v>212</v>
      </c>
      <c r="J3348" s="249">
        <v>123300560</v>
      </c>
      <c r="K3348" s="249">
        <v>126299440</v>
      </c>
      <c r="L3348" s="249">
        <v>0</v>
      </c>
      <c r="M3348" s="121">
        <v>0</v>
      </c>
    </row>
    <row r="3349" spans="1:13" ht="24">
      <c r="A3349" s="1"/>
      <c r="B3349" s="1"/>
      <c r="C3349" s="69" t="s">
        <v>5</v>
      </c>
      <c r="D3349" s="70" t="s">
        <v>40</v>
      </c>
      <c r="E3349" s="71" t="s">
        <v>41</v>
      </c>
      <c r="F3349" s="70"/>
      <c r="G3349" s="70" t="s">
        <v>1071</v>
      </c>
      <c r="H3349" s="71" t="s">
        <v>1072</v>
      </c>
      <c r="I3349" s="71" t="s">
        <v>213</v>
      </c>
      <c r="J3349" s="249">
        <v>123300560</v>
      </c>
      <c r="K3349" s="249">
        <v>126299440</v>
      </c>
      <c r="L3349" s="249"/>
      <c r="M3349" s="123"/>
    </row>
    <row r="3350" spans="1:13" ht="24">
      <c r="A3350" s="1"/>
      <c r="B3350" s="1"/>
      <c r="C3350" s="69"/>
      <c r="D3350" s="70"/>
      <c r="E3350" s="71"/>
      <c r="F3350" s="70"/>
      <c r="G3350" s="70"/>
      <c r="H3350" s="250" t="s">
        <v>214</v>
      </c>
      <c r="I3350" s="248"/>
      <c r="J3350" s="251"/>
      <c r="K3350" s="251">
        <v>2998880</v>
      </c>
      <c r="L3350" s="251"/>
      <c r="M3350" s="255">
        <f>M3349-L3349</f>
        <v>0</v>
      </c>
    </row>
    <row r="3351" spans="1:13" ht="24">
      <c r="A3351" s="1"/>
      <c r="B3351" s="1"/>
      <c r="C3351" s="69" t="s">
        <v>5</v>
      </c>
      <c r="D3351" s="70" t="s">
        <v>40</v>
      </c>
      <c r="E3351" s="71" t="s">
        <v>41</v>
      </c>
      <c r="F3351" s="70"/>
      <c r="G3351" s="70" t="s">
        <v>1071</v>
      </c>
      <c r="H3351" s="71" t="s">
        <v>1072</v>
      </c>
      <c r="I3351" s="248" t="s">
        <v>215</v>
      </c>
      <c r="J3351" s="249"/>
      <c r="K3351" s="249">
        <v>1</v>
      </c>
      <c r="L3351" s="249"/>
      <c r="M3351" s="121"/>
    </row>
    <row r="3352" spans="1:13" ht="24">
      <c r="A3352" s="1"/>
      <c r="B3352" s="1"/>
      <c r="C3352" s="69" t="s">
        <v>5</v>
      </c>
      <c r="D3352" s="70" t="s">
        <v>40</v>
      </c>
      <c r="E3352" s="71" t="s">
        <v>41</v>
      </c>
      <c r="F3352" s="70"/>
      <c r="G3352" s="70" t="s">
        <v>1071</v>
      </c>
      <c r="H3352" s="71" t="s">
        <v>1072</v>
      </c>
      <c r="I3352" s="71" t="s">
        <v>216</v>
      </c>
      <c r="J3352" s="249">
        <v>123300560</v>
      </c>
      <c r="K3352" s="249">
        <v>126299440</v>
      </c>
      <c r="L3352" s="249">
        <v>0</v>
      </c>
      <c r="M3352" s="121">
        <v>0</v>
      </c>
    </row>
    <row r="3353" spans="1:13" ht="24">
      <c r="A3353" s="1"/>
      <c r="B3353" s="1"/>
      <c r="C3353" s="69" t="s">
        <v>5</v>
      </c>
      <c r="D3353" s="70" t="s">
        <v>40</v>
      </c>
      <c r="E3353" s="71" t="s">
        <v>41</v>
      </c>
      <c r="F3353" s="70"/>
      <c r="G3353" s="70" t="s">
        <v>1071</v>
      </c>
      <c r="H3353" s="71" t="s">
        <v>1072</v>
      </c>
      <c r="I3353" s="71" t="s">
        <v>217</v>
      </c>
      <c r="J3353" s="249">
        <v>123300560</v>
      </c>
      <c r="K3353" s="249">
        <v>126299440</v>
      </c>
      <c r="L3353" s="249">
        <v>0</v>
      </c>
      <c r="M3353" s="121"/>
    </row>
    <row r="3354" spans="1:13" ht="24">
      <c r="A3354" s="1"/>
      <c r="B3354" s="1"/>
      <c r="C3354" s="69"/>
      <c r="D3354" s="70"/>
      <c r="E3354" s="71"/>
      <c r="F3354" s="70"/>
      <c r="G3354" s="70"/>
      <c r="H3354" s="83" t="s">
        <v>218</v>
      </c>
      <c r="I3354" s="84"/>
      <c r="J3354" s="85"/>
      <c r="K3354" s="85">
        <v>2998880</v>
      </c>
      <c r="L3354" s="85">
        <v>-126299440</v>
      </c>
      <c r="M3354" s="86">
        <f>M3353-L3353</f>
        <v>0</v>
      </c>
    </row>
    <row r="3355" spans="1:13">
      <c r="A3355" s="1"/>
      <c r="B3355" s="1"/>
      <c r="C3355" s="69" t="s">
        <v>5</v>
      </c>
      <c r="D3355" s="70" t="s">
        <v>40</v>
      </c>
      <c r="E3355" s="71" t="s">
        <v>41</v>
      </c>
      <c r="F3355" s="70"/>
      <c r="G3355" s="70" t="s">
        <v>1073</v>
      </c>
      <c r="H3355" s="71" t="s">
        <v>1074</v>
      </c>
      <c r="I3355" s="248" t="s">
        <v>207</v>
      </c>
      <c r="J3355" s="249">
        <v>1</v>
      </c>
      <c r="K3355" s="249"/>
      <c r="L3355" s="249">
        <v>0</v>
      </c>
      <c r="M3355" s="121"/>
    </row>
    <row r="3356" spans="1:13">
      <c r="A3356" s="1"/>
      <c r="B3356" s="1"/>
      <c r="C3356" s="69" t="s">
        <v>5</v>
      </c>
      <c r="D3356" s="70" t="s">
        <v>40</v>
      </c>
      <c r="E3356" s="71" t="s">
        <v>41</v>
      </c>
      <c r="F3356" s="70"/>
      <c r="G3356" s="70" t="s">
        <v>1073</v>
      </c>
      <c r="H3356" s="71" t="s">
        <v>1074</v>
      </c>
      <c r="I3356" s="71" t="s">
        <v>208</v>
      </c>
      <c r="J3356" s="249">
        <v>8920000</v>
      </c>
      <c r="K3356" s="249">
        <v>0</v>
      </c>
      <c r="L3356" s="249">
        <v>0</v>
      </c>
      <c r="M3356" s="121">
        <v>0</v>
      </c>
    </row>
    <row r="3357" spans="1:13">
      <c r="A3357" s="1"/>
      <c r="B3357" s="1"/>
      <c r="C3357" s="69" t="s">
        <v>5</v>
      </c>
      <c r="D3357" s="70" t="s">
        <v>40</v>
      </c>
      <c r="E3357" s="71" t="s">
        <v>41</v>
      </c>
      <c r="F3357" s="70"/>
      <c r="G3357" s="70" t="s">
        <v>1073</v>
      </c>
      <c r="H3357" s="71" t="s">
        <v>1074</v>
      </c>
      <c r="I3357" s="71" t="s">
        <v>209</v>
      </c>
      <c r="J3357" s="249">
        <v>8920000</v>
      </c>
      <c r="K3357" s="249">
        <v>0</v>
      </c>
      <c r="L3357" s="249"/>
      <c r="M3357" s="121"/>
    </row>
    <row r="3358" spans="1:13" ht="24">
      <c r="A3358" s="1"/>
      <c r="B3358" s="1"/>
      <c r="C3358" s="69"/>
      <c r="D3358" s="70"/>
      <c r="E3358" s="71"/>
      <c r="F3358" s="70"/>
      <c r="G3358" s="70"/>
      <c r="H3358" s="250" t="s">
        <v>210</v>
      </c>
      <c r="I3358" s="248"/>
      <c r="J3358" s="251"/>
      <c r="K3358" s="251">
        <v>-8920000</v>
      </c>
      <c r="L3358" s="251"/>
      <c r="M3358" s="255">
        <f>M3357-L3357</f>
        <v>0</v>
      </c>
    </row>
    <row r="3359" spans="1:13">
      <c r="A3359" s="1"/>
      <c r="B3359" s="1"/>
      <c r="C3359" s="69" t="s">
        <v>5</v>
      </c>
      <c r="D3359" s="70" t="s">
        <v>40</v>
      </c>
      <c r="E3359" s="71" t="s">
        <v>41</v>
      </c>
      <c r="F3359" s="70"/>
      <c r="G3359" s="70" t="s">
        <v>1073</v>
      </c>
      <c r="H3359" s="71" t="s">
        <v>1074</v>
      </c>
      <c r="I3359" s="248" t="s">
        <v>211</v>
      </c>
      <c r="J3359" s="249">
        <v>1</v>
      </c>
      <c r="K3359" s="249"/>
      <c r="L3359" s="249">
        <v>0</v>
      </c>
      <c r="M3359" s="122"/>
    </row>
    <row r="3360" spans="1:13">
      <c r="A3360" s="1"/>
      <c r="B3360" s="1"/>
      <c r="C3360" s="69" t="s">
        <v>5</v>
      </c>
      <c r="D3360" s="70" t="s">
        <v>40</v>
      </c>
      <c r="E3360" s="71" t="s">
        <v>41</v>
      </c>
      <c r="F3360" s="70"/>
      <c r="G3360" s="70" t="s">
        <v>1073</v>
      </c>
      <c r="H3360" s="71" t="s">
        <v>1074</v>
      </c>
      <c r="I3360" s="71" t="s">
        <v>212</v>
      </c>
      <c r="J3360" s="249">
        <v>8920000</v>
      </c>
      <c r="K3360" s="249">
        <v>0</v>
      </c>
      <c r="L3360" s="249">
        <v>0</v>
      </c>
      <c r="M3360" s="121">
        <v>0</v>
      </c>
    </row>
    <row r="3361" spans="1:13">
      <c r="A3361" s="1"/>
      <c r="B3361" s="1"/>
      <c r="C3361" s="69" t="s">
        <v>5</v>
      </c>
      <c r="D3361" s="70" t="s">
        <v>40</v>
      </c>
      <c r="E3361" s="71" t="s">
        <v>41</v>
      </c>
      <c r="F3361" s="70"/>
      <c r="G3361" s="70" t="s">
        <v>1073</v>
      </c>
      <c r="H3361" s="71" t="s">
        <v>1074</v>
      </c>
      <c r="I3361" s="71" t="s">
        <v>213</v>
      </c>
      <c r="J3361" s="249">
        <v>8920000</v>
      </c>
      <c r="K3361" s="249">
        <v>0</v>
      </c>
      <c r="L3361" s="249"/>
      <c r="M3361" s="123"/>
    </row>
    <row r="3362" spans="1:13" ht="24">
      <c r="A3362" s="1"/>
      <c r="B3362" s="1"/>
      <c r="C3362" s="69"/>
      <c r="D3362" s="70"/>
      <c r="E3362" s="71"/>
      <c r="F3362" s="70"/>
      <c r="G3362" s="70"/>
      <c r="H3362" s="250" t="s">
        <v>214</v>
      </c>
      <c r="I3362" s="248"/>
      <c r="J3362" s="251"/>
      <c r="K3362" s="251">
        <v>-8920000</v>
      </c>
      <c r="L3362" s="251"/>
      <c r="M3362" s="255">
        <f>M3361-L3361</f>
        <v>0</v>
      </c>
    </row>
    <row r="3363" spans="1:13">
      <c r="A3363" s="1"/>
      <c r="B3363" s="1"/>
      <c r="C3363" s="69" t="s">
        <v>5</v>
      </c>
      <c r="D3363" s="70" t="s">
        <v>40</v>
      </c>
      <c r="E3363" s="71" t="s">
        <v>41</v>
      </c>
      <c r="F3363" s="70"/>
      <c r="G3363" s="70" t="s">
        <v>1073</v>
      </c>
      <c r="H3363" s="71" t="s">
        <v>1074</v>
      </c>
      <c r="I3363" s="248" t="s">
        <v>215</v>
      </c>
      <c r="J3363" s="249"/>
      <c r="K3363" s="249"/>
      <c r="L3363" s="249"/>
      <c r="M3363" s="121"/>
    </row>
    <row r="3364" spans="1:13">
      <c r="A3364" s="1"/>
      <c r="B3364" s="1"/>
      <c r="C3364" s="69" t="s">
        <v>5</v>
      </c>
      <c r="D3364" s="70" t="s">
        <v>40</v>
      </c>
      <c r="E3364" s="71" t="s">
        <v>41</v>
      </c>
      <c r="F3364" s="70"/>
      <c r="G3364" s="70" t="s">
        <v>1073</v>
      </c>
      <c r="H3364" s="71" t="s">
        <v>1074</v>
      </c>
      <c r="I3364" s="71" t="s">
        <v>216</v>
      </c>
      <c r="J3364" s="249">
        <v>8427600</v>
      </c>
      <c r="K3364" s="249">
        <v>0</v>
      </c>
      <c r="L3364" s="249">
        <v>0</v>
      </c>
      <c r="M3364" s="121">
        <v>0</v>
      </c>
    </row>
    <row r="3365" spans="1:13">
      <c r="A3365" s="1"/>
      <c r="B3365" s="1"/>
      <c r="C3365" s="69" t="s">
        <v>5</v>
      </c>
      <c r="D3365" s="70" t="s">
        <v>40</v>
      </c>
      <c r="E3365" s="71" t="s">
        <v>41</v>
      </c>
      <c r="F3365" s="70"/>
      <c r="G3365" s="70" t="s">
        <v>1073</v>
      </c>
      <c r="H3365" s="71" t="s">
        <v>1074</v>
      </c>
      <c r="I3365" s="71" t="s">
        <v>217</v>
      </c>
      <c r="J3365" s="249">
        <v>8427600</v>
      </c>
      <c r="K3365" s="249">
        <v>0</v>
      </c>
      <c r="L3365" s="249">
        <v>0</v>
      </c>
      <c r="M3365" s="121"/>
    </row>
    <row r="3366" spans="1:13" ht="24">
      <c r="A3366" s="1"/>
      <c r="B3366" s="1"/>
      <c r="C3366" s="69"/>
      <c r="D3366" s="70"/>
      <c r="E3366" s="71"/>
      <c r="F3366" s="70"/>
      <c r="G3366" s="70"/>
      <c r="H3366" s="83" t="s">
        <v>218</v>
      </c>
      <c r="I3366" s="84"/>
      <c r="J3366" s="85"/>
      <c r="K3366" s="85">
        <v>-8427600</v>
      </c>
      <c r="L3366" s="85">
        <v>0</v>
      </c>
      <c r="M3366" s="86">
        <f>M3365-L3365</f>
        <v>0</v>
      </c>
    </row>
    <row r="3367" spans="1:13">
      <c r="A3367" s="1"/>
      <c r="B3367" s="1"/>
      <c r="C3367" s="69" t="s">
        <v>5</v>
      </c>
      <c r="D3367" s="70" t="s">
        <v>40</v>
      </c>
      <c r="E3367" s="71" t="s">
        <v>41</v>
      </c>
      <c r="F3367" s="70"/>
      <c r="G3367" s="70" t="s">
        <v>1075</v>
      </c>
      <c r="H3367" s="71" t="s">
        <v>1076</v>
      </c>
      <c r="I3367" s="248" t="s">
        <v>207</v>
      </c>
      <c r="J3367" s="249">
        <v>1</v>
      </c>
      <c r="K3367" s="249"/>
      <c r="L3367" s="249">
        <v>0</v>
      </c>
      <c r="M3367" s="121"/>
    </row>
    <row r="3368" spans="1:13">
      <c r="A3368" s="1"/>
      <c r="B3368" s="1"/>
      <c r="C3368" s="69" t="s">
        <v>5</v>
      </c>
      <c r="D3368" s="70" t="s">
        <v>40</v>
      </c>
      <c r="E3368" s="71" t="s">
        <v>41</v>
      </c>
      <c r="F3368" s="70"/>
      <c r="G3368" s="70" t="s">
        <v>1075</v>
      </c>
      <c r="H3368" s="71" t="s">
        <v>1076</v>
      </c>
      <c r="I3368" s="71" t="s">
        <v>208</v>
      </c>
      <c r="J3368" s="249">
        <v>120000</v>
      </c>
      <c r="K3368" s="249">
        <v>0</v>
      </c>
      <c r="L3368" s="249">
        <v>0</v>
      </c>
      <c r="M3368" s="121">
        <v>0</v>
      </c>
    </row>
    <row r="3369" spans="1:13">
      <c r="A3369" s="1"/>
      <c r="B3369" s="1"/>
      <c r="C3369" s="69" t="s">
        <v>5</v>
      </c>
      <c r="D3369" s="70" t="s">
        <v>40</v>
      </c>
      <c r="E3369" s="71" t="s">
        <v>41</v>
      </c>
      <c r="F3369" s="70"/>
      <c r="G3369" s="70" t="s">
        <v>1075</v>
      </c>
      <c r="H3369" s="71" t="s">
        <v>1076</v>
      </c>
      <c r="I3369" s="71" t="s">
        <v>209</v>
      </c>
      <c r="J3369" s="249">
        <v>120000</v>
      </c>
      <c r="K3369" s="249">
        <v>0</v>
      </c>
      <c r="L3369" s="249"/>
      <c r="M3369" s="121"/>
    </row>
    <row r="3370" spans="1:13" ht="24">
      <c r="A3370" s="1"/>
      <c r="B3370" s="1"/>
      <c r="C3370" s="69"/>
      <c r="D3370" s="70"/>
      <c r="E3370" s="71"/>
      <c r="F3370" s="70"/>
      <c r="G3370" s="70"/>
      <c r="H3370" s="250" t="s">
        <v>210</v>
      </c>
      <c r="I3370" s="248"/>
      <c r="J3370" s="251"/>
      <c r="K3370" s="251">
        <v>-120000</v>
      </c>
      <c r="L3370" s="251"/>
      <c r="M3370" s="255">
        <f>M3369-L3369</f>
        <v>0</v>
      </c>
    </row>
    <row r="3371" spans="1:13">
      <c r="A3371" s="1"/>
      <c r="B3371" s="1"/>
      <c r="C3371" s="69" t="s">
        <v>5</v>
      </c>
      <c r="D3371" s="70" t="s">
        <v>40</v>
      </c>
      <c r="E3371" s="71" t="s">
        <v>41</v>
      </c>
      <c r="F3371" s="70"/>
      <c r="G3371" s="70" t="s">
        <v>1075</v>
      </c>
      <c r="H3371" s="71" t="s">
        <v>1076</v>
      </c>
      <c r="I3371" s="248" t="s">
        <v>211</v>
      </c>
      <c r="J3371" s="249">
        <v>1</v>
      </c>
      <c r="K3371" s="249"/>
      <c r="L3371" s="249">
        <v>0</v>
      </c>
      <c r="M3371" s="122"/>
    </row>
    <row r="3372" spans="1:13">
      <c r="A3372" s="1"/>
      <c r="B3372" s="1"/>
      <c r="C3372" s="69" t="s">
        <v>5</v>
      </c>
      <c r="D3372" s="70" t="s">
        <v>40</v>
      </c>
      <c r="E3372" s="71" t="s">
        <v>41</v>
      </c>
      <c r="F3372" s="70"/>
      <c r="G3372" s="70" t="s">
        <v>1075</v>
      </c>
      <c r="H3372" s="71" t="s">
        <v>1076</v>
      </c>
      <c r="I3372" s="71" t="s">
        <v>212</v>
      </c>
      <c r="J3372" s="249">
        <v>120000</v>
      </c>
      <c r="K3372" s="249">
        <v>0</v>
      </c>
      <c r="L3372" s="249">
        <v>0</v>
      </c>
      <c r="M3372" s="121">
        <v>0</v>
      </c>
    </row>
    <row r="3373" spans="1:13">
      <c r="A3373" s="1"/>
      <c r="B3373" s="1"/>
      <c r="C3373" s="69" t="s">
        <v>5</v>
      </c>
      <c r="D3373" s="70" t="s">
        <v>40</v>
      </c>
      <c r="E3373" s="71" t="s">
        <v>41</v>
      </c>
      <c r="F3373" s="70"/>
      <c r="G3373" s="70" t="s">
        <v>1075</v>
      </c>
      <c r="H3373" s="71" t="s">
        <v>1076</v>
      </c>
      <c r="I3373" s="71" t="s">
        <v>213</v>
      </c>
      <c r="J3373" s="249">
        <v>120000</v>
      </c>
      <c r="K3373" s="249">
        <v>0</v>
      </c>
      <c r="L3373" s="249"/>
      <c r="M3373" s="123"/>
    </row>
    <row r="3374" spans="1:13" ht="24">
      <c r="A3374" s="1"/>
      <c r="B3374" s="1"/>
      <c r="C3374" s="69"/>
      <c r="D3374" s="70"/>
      <c r="E3374" s="71"/>
      <c r="F3374" s="70"/>
      <c r="G3374" s="70"/>
      <c r="H3374" s="250" t="s">
        <v>214</v>
      </c>
      <c r="I3374" s="248"/>
      <c r="J3374" s="251"/>
      <c r="K3374" s="251">
        <v>-120000</v>
      </c>
      <c r="L3374" s="251"/>
      <c r="M3374" s="255">
        <f>M3373-L3373</f>
        <v>0</v>
      </c>
    </row>
    <row r="3375" spans="1:13">
      <c r="A3375" s="1"/>
      <c r="B3375" s="1"/>
      <c r="C3375" s="69" t="s">
        <v>5</v>
      </c>
      <c r="D3375" s="70" t="s">
        <v>40</v>
      </c>
      <c r="E3375" s="71" t="s">
        <v>41</v>
      </c>
      <c r="F3375" s="70"/>
      <c r="G3375" s="70" t="s">
        <v>1075</v>
      </c>
      <c r="H3375" s="71" t="s">
        <v>1076</v>
      </c>
      <c r="I3375" s="248" t="s">
        <v>215</v>
      </c>
      <c r="J3375" s="249"/>
      <c r="K3375" s="249"/>
      <c r="L3375" s="249"/>
      <c r="M3375" s="121"/>
    </row>
    <row r="3376" spans="1:13">
      <c r="A3376" s="1"/>
      <c r="B3376" s="1"/>
      <c r="C3376" s="69" t="s">
        <v>5</v>
      </c>
      <c r="D3376" s="70" t="s">
        <v>40</v>
      </c>
      <c r="E3376" s="71" t="s">
        <v>41</v>
      </c>
      <c r="F3376" s="70"/>
      <c r="G3376" s="70" t="s">
        <v>1075</v>
      </c>
      <c r="H3376" s="71" t="s">
        <v>1076</v>
      </c>
      <c r="I3376" s="71" t="s">
        <v>216</v>
      </c>
      <c r="J3376" s="249">
        <v>93000</v>
      </c>
      <c r="K3376" s="249">
        <v>0</v>
      </c>
      <c r="L3376" s="249">
        <v>0</v>
      </c>
      <c r="M3376" s="121">
        <v>0</v>
      </c>
    </row>
    <row r="3377" spans="1:13">
      <c r="A3377" s="1"/>
      <c r="B3377" s="1"/>
      <c r="C3377" s="69" t="s">
        <v>5</v>
      </c>
      <c r="D3377" s="70" t="s">
        <v>40</v>
      </c>
      <c r="E3377" s="71" t="s">
        <v>41</v>
      </c>
      <c r="F3377" s="70"/>
      <c r="G3377" s="70" t="s">
        <v>1075</v>
      </c>
      <c r="H3377" s="71" t="s">
        <v>1076</v>
      </c>
      <c r="I3377" s="71" t="s">
        <v>217</v>
      </c>
      <c r="J3377" s="249">
        <v>93000</v>
      </c>
      <c r="K3377" s="249">
        <v>0</v>
      </c>
      <c r="L3377" s="249">
        <v>0</v>
      </c>
      <c r="M3377" s="121"/>
    </row>
    <row r="3378" spans="1:13" ht="24">
      <c r="A3378" s="1"/>
      <c r="B3378" s="1"/>
      <c r="C3378" s="69"/>
      <c r="D3378" s="70"/>
      <c r="E3378" s="71"/>
      <c r="F3378" s="70"/>
      <c r="G3378" s="70"/>
      <c r="H3378" s="83" t="s">
        <v>218</v>
      </c>
      <c r="I3378" s="84"/>
      <c r="J3378" s="85"/>
      <c r="K3378" s="85">
        <v>-93000</v>
      </c>
      <c r="L3378" s="85">
        <v>0</v>
      </c>
      <c r="M3378" s="86">
        <f>M3377-L3377</f>
        <v>0</v>
      </c>
    </row>
    <row r="3379" spans="1:13" ht="24">
      <c r="A3379" s="1"/>
      <c r="B3379" s="1"/>
      <c r="C3379" s="69" t="s">
        <v>5</v>
      </c>
      <c r="D3379" s="70" t="s">
        <v>40</v>
      </c>
      <c r="E3379" s="71" t="s">
        <v>41</v>
      </c>
      <c r="F3379" s="70"/>
      <c r="G3379" s="70" t="s">
        <v>1077</v>
      </c>
      <c r="H3379" s="71" t="s">
        <v>1078</v>
      </c>
      <c r="I3379" s="248" t="s">
        <v>207</v>
      </c>
      <c r="J3379" s="249">
        <v>0</v>
      </c>
      <c r="K3379" s="249">
        <v>1</v>
      </c>
      <c r="L3379" s="249">
        <v>1</v>
      </c>
      <c r="M3379" s="121"/>
    </row>
    <row r="3380" spans="1:13" ht="24">
      <c r="A3380" s="1"/>
      <c r="B3380" s="1"/>
      <c r="C3380" s="69" t="s">
        <v>5</v>
      </c>
      <c r="D3380" s="70" t="s">
        <v>40</v>
      </c>
      <c r="E3380" s="71" t="s">
        <v>41</v>
      </c>
      <c r="F3380" s="70"/>
      <c r="G3380" s="70" t="s">
        <v>1077</v>
      </c>
      <c r="H3380" s="71" t="s">
        <v>1078</v>
      </c>
      <c r="I3380" s="71" t="s">
        <v>208</v>
      </c>
      <c r="J3380" s="249">
        <v>0</v>
      </c>
      <c r="K3380" s="249">
        <v>140804000</v>
      </c>
      <c r="L3380" s="249">
        <v>0</v>
      </c>
      <c r="M3380" s="121">
        <v>0</v>
      </c>
    </row>
    <row r="3381" spans="1:13" ht="24">
      <c r="A3381" s="1"/>
      <c r="B3381" s="1"/>
      <c r="C3381" s="69" t="s">
        <v>5</v>
      </c>
      <c r="D3381" s="70" t="s">
        <v>40</v>
      </c>
      <c r="E3381" s="71" t="s">
        <v>41</v>
      </c>
      <c r="F3381" s="70"/>
      <c r="G3381" s="70" t="s">
        <v>1077</v>
      </c>
      <c r="H3381" s="71" t="s">
        <v>1078</v>
      </c>
      <c r="I3381" s="71" t="s">
        <v>209</v>
      </c>
      <c r="J3381" s="249"/>
      <c r="K3381" s="249">
        <v>140804000</v>
      </c>
      <c r="L3381" s="249">
        <v>0</v>
      </c>
      <c r="M3381" s="121"/>
    </row>
    <row r="3382" spans="1:13" ht="24">
      <c r="A3382" s="1"/>
      <c r="B3382" s="1"/>
      <c r="C3382" s="69"/>
      <c r="D3382" s="70"/>
      <c r="E3382" s="71"/>
      <c r="F3382" s="70"/>
      <c r="G3382" s="70"/>
      <c r="H3382" s="250" t="s">
        <v>210</v>
      </c>
      <c r="I3382" s="248"/>
      <c r="J3382" s="251"/>
      <c r="K3382" s="251"/>
      <c r="L3382" s="251">
        <v>-140804000</v>
      </c>
      <c r="M3382" s="255">
        <f>M3381-L3381</f>
        <v>0</v>
      </c>
    </row>
    <row r="3383" spans="1:13" ht="24">
      <c r="A3383" s="1"/>
      <c r="B3383" s="1"/>
      <c r="C3383" s="69" t="s">
        <v>5</v>
      </c>
      <c r="D3383" s="70" t="s">
        <v>40</v>
      </c>
      <c r="E3383" s="71" t="s">
        <v>41</v>
      </c>
      <c r="F3383" s="70"/>
      <c r="G3383" s="70" t="s">
        <v>1077</v>
      </c>
      <c r="H3383" s="71" t="s">
        <v>1078</v>
      </c>
      <c r="I3383" s="248" t="s">
        <v>211</v>
      </c>
      <c r="J3383" s="249">
        <v>0</v>
      </c>
      <c r="K3383" s="249">
        <v>1</v>
      </c>
      <c r="L3383" s="249">
        <v>1</v>
      </c>
      <c r="M3383" s="122"/>
    </row>
    <row r="3384" spans="1:13" ht="24">
      <c r="A3384" s="1"/>
      <c r="B3384" s="1"/>
      <c r="C3384" s="69" t="s">
        <v>5</v>
      </c>
      <c r="D3384" s="70" t="s">
        <v>40</v>
      </c>
      <c r="E3384" s="71" t="s">
        <v>41</v>
      </c>
      <c r="F3384" s="70"/>
      <c r="G3384" s="70" t="s">
        <v>1077</v>
      </c>
      <c r="H3384" s="71" t="s">
        <v>1078</v>
      </c>
      <c r="I3384" s="71" t="s">
        <v>212</v>
      </c>
      <c r="J3384" s="249">
        <v>0</v>
      </c>
      <c r="K3384" s="249">
        <v>183892800</v>
      </c>
      <c r="L3384" s="249">
        <v>0</v>
      </c>
      <c r="M3384" s="121">
        <v>0</v>
      </c>
    </row>
    <row r="3385" spans="1:13" ht="24">
      <c r="A3385" s="1"/>
      <c r="B3385" s="1"/>
      <c r="C3385" s="69" t="s">
        <v>5</v>
      </c>
      <c r="D3385" s="70" t="s">
        <v>40</v>
      </c>
      <c r="E3385" s="71" t="s">
        <v>41</v>
      </c>
      <c r="F3385" s="70"/>
      <c r="G3385" s="70" t="s">
        <v>1077</v>
      </c>
      <c r="H3385" s="71" t="s">
        <v>1078</v>
      </c>
      <c r="I3385" s="71" t="s">
        <v>213</v>
      </c>
      <c r="J3385" s="249"/>
      <c r="K3385" s="249">
        <v>183892800</v>
      </c>
      <c r="L3385" s="249">
        <v>0</v>
      </c>
      <c r="M3385" s="123"/>
    </row>
    <row r="3386" spans="1:13" ht="24">
      <c r="A3386" s="1"/>
      <c r="B3386" s="1"/>
      <c r="C3386" s="69"/>
      <c r="D3386" s="70"/>
      <c r="E3386" s="71"/>
      <c r="F3386" s="70"/>
      <c r="G3386" s="70"/>
      <c r="H3386" s="250" t="s">
        <v>214</v>
      </c>
      <c r="I3386" s="248"/>
      <c r="J3386" s="251"/>
      <c r="K3386" s="251"/>
      <c r="L3386" s="251">
        <v>-183892800</v>
      </c>
      <c r="M3386" s="255">
        <f>M3385-L3385</f>
        <v>0</v>
      </c>
    </row>
    <row r="3387" spans="1:13" ht="24">
      <c r="A3387" s="1"/>
      <c r="B3387" s="1"/>
      <c r="C3387" s="69" t="s">
        <v>5</v>
      </c>
      <c r="D3387" s="70" t="s">
        <v>40</v>
      </c>
      <c r="E3387" s="71" t="s">
        <v>41</v>
      </c>
      <c r="F3387" s="70"/>
      <c r="G3387" s="70" t="s">
        <v>1077</v>
      </c>
      <c r="H3387" s="71" t="s">
        <v>1078</v>
      </c>
      <c r="I3387" s="248" t="s">
        <v>215</v>
      </c>
      <c r="J3387" s="249"/>
      <c r="K3387" s="249">
        <v>1</v>
      </c>
      <c r="L3387" s="249"/>
      <c r="M3387" s="121"/>
    </row>
    <row r="3388" spans="1:13" ht="24">
      <c r="A3388" s="1"/>
      <c r="B3388" s="1"/>
      <c r="C3388" s="69" t="s">
        <v>5</v>
      </c>
      <c r="D3388" s="70" t="s">
        <v>40</v>
      </c>
      <c r="E3388" s="71" t="s">
        <v>41</v>
      </c>
      <c r="F3388" s="70"/>
      <c r="G3388" s="70" t="s">
        <v>1077</v>
      </c>
      <c r="H3388" s="71" t="s">
        <v>1078</v>
      </c>
      <c r="I3388" s="71" t="s">
        <v>216</v>
      </c>
      <c r="J3388" s="249">
        <v>0</v>
      </c>
      <c r="K3388" s="249">
        <v>183892800</v>
      </c>
      <c r="L3388" s="249">
        <v>0</v>
      </c>
      <c r="M3388" s="121">
        <v>0</v>
      </c>
    </row>
    <row r="3389" spans="1:13" ht="24">
      <c r="A3389" s="1"/>
      <c r="B3389" s="1"/>
      <c r="C3389" s="69" t="s">
        <v>5</v>
      </c>
      <c r="D3389" s="70" t="s">
        <v>40</v>
      </c>
      <c r="E3389" s="71" t="s">
        <v>41</v>
      </c>
      <c r="F3389" s="70"/>
      <c r="G3389" s="70" t="s">
        <v>1077</v>
      </c>
      <c r="H3389" s="71" t="s">
        <v>1078</v>
      </c>
      <c r="I3389" s="71" t="s">
        <v>217</v>
      </c>
      <c r="J3389" s="249">
        <v>0</v>
      </c>
      <c r="K3389" s="249">
        <v>183892800</v>
      </c>
      <c r="L3389" s="249">
        <v>0</v>
      </c>
      <c r="M3389" s="121"/>
    </row>
    <row r="3390" spans="1:13" ht="24">
      <c r="A3390" s="1"/>
      <c r="B3390" s="1"/>
      <c r="C3390" s="69"/>
      <c r="D3390" s="70"/>
      <c r="E3390" s="71"/>
      <c r="F3390" s="70"/>
      <c r="G3390" s="70"/>
      <c r="H3390" s="83" t="s">
        <v>218</v>
      </c>
      <c r="I3390" s="84"/>
      <c r="J3390" s="85"/>
      <c r="K3390" s="85">
        <v>183892800</v>
      </c>
      <c r="L3390" s="85">
        <v>-183892800</v>
      </c>
      <c r="M3390" s="86">
        <f>M3389-L3389</f>
        <v>0</v>
      </c>
    </row>
    <row r="3391" spans="1:13" ht="24">
      <c r="A3391" s="1"/>
      <c r="B3391" s="1"/>
      <c r="C3391" s="69" t="s">
        <v>5</v>
      </c>
      <c r="D3391" s="70" t="s">
        <v>40</v>
      </c>
      <c r="E3391" s="71" t="s">
        <v>41</v>
      </c>
      <c r="F3391" s="70"/>
      <c r="G3391" s="70" t="s">
        <v>1079</v>
      </c>
      <c r="H3391" s="71" t="s">
        <v>1080</v>
      </c>
      <c r="I3391" s="248" t="s">
        <v>207</v>
      </c>
      <c r="J3391" s="249">
        <v>0</v>
      </c>
      <c r="K3391" s="249">
        <v>1</v>
      </c>
      <c r="L3391" s="249">
        <v>0</v>
      </c>
      <c r="M3391" s="121"/>
    </row>
    <row r="3392" spans="1:13" ht="24">
      <c r="A3392" s="1"/>
      <c r="B3392" s="1"/>
      <c r="C3392" s="69" t="s">
        <v>5</v>
      </c>
      <c r="D3392" s="70" t="s">
        <v>40</v>
      </c>
      <c r="E3392" s="71" t="s">
        <v>41</v>
      </c>
      <c r="F3392" s="70"/>
      <c r="G3392" s="70" t="s">
        <v>1079</v>
      </c>
      <c r="H3392" s="71" t="s">
        <v>1080</v>
      </c>
      <c r="I3392" s="71" t="s">
        <v>208</v>
      </c>
      <c r="J3392" s="249">
        <v>0</v>
      </c>
      <c r="K3392" s="249">
        <v>46833000</v>
      </c>
      <c r="L3392" s="249">
        <v>0</v>
      </c>
      <c r="M3392" s="121">
        <v>0</v>
      </c>
    </row>
    <row r="3393" spans="1:13" ht="24">
      <c r="A3393" s="1"/>
      <c r="B3393" s="1"/>
      <c r="C3393" s="69" t="s">
        <v>5</v>
      </c>
      <c r="D3393" s="70" t="s">
        <v>40</v>
      </c>
      <c r="E3393" s="71" t="s">
        <v>41</v>
      </c>
      <c r="F3393" s="70"/>
      <c r="G3393" s="70" t="s">
        <v>1079</v>
      </c>
      <c r="H3393" s="71" t="s">
        <v>1080</v>
      </c>
      <c r="I3393" s="71" t="s">
        <v>209</v>
      </c>
      <c r="J3393" s="249"/>
      <c r="K3393" s="249">
        <v>46833000</v>
      </c>
      <c r="L3393" s="249"/>
      <c r="M3393" s="121"/>
    </row>
    <row r="3394" spans="1:13" ht="24">
      <c r="A3394" s="1"/>
      <c r="B3394" s="1"/>
      <c r="C3394" s="69"/>
      <c r="D3394" s="70"/>
      <c r="E3394" s="71"/>
      <c r="F3394" s="70"/>
      <c r="G3394" s="70"/>
      <c r="H3394" s="250" t="s">
        <v>210</v>
      </c>
      <c r="I3394" s="248"/>
      <c r="J3394" s="251"/>
      <c r="K3394" s="251"/>
      <c r="L3394" s="251"/>
      <c r="M3394" s="255">
        <f>M3393-L3393</f>
        <v>0</v>
      </c>
    </row>
    <row r="3395" spans="1:13" ht="24">
      <c r="A3395" s="1"/>
      <c r="B3395" s="1"/>
      <c r="C3395" s="69" t="s">
        <v>5</v>
      </c>
      <c r="D3395" s="70" t="s">
        <v>40</v>
      </c>
      <c r="E3395" s="71" t="s">
        <v>41</v>
      </c>
      <c r="F3395" s="70"/>
      <c r="G3395" s="70" t="s">
        <v>1079</v>
      </c>
      <c r="H3395" s="71" t="s">
        <v>1080</v>
      </c>
      <c r="I3395" s="248" t="s">
        <v>211</v>
      </c>
      <c r="J3395" s="249">
        <v>0</v>
      </c>
      <c r="K3395" s="249">
        <v>1</v>
      </c>
      <c r="L3395" s="249">
        <v>0</v>
      </c>
      <c r="M3395" s="122"/>
    </row>
    <row r="3396" spans="1:13" ht="24">
      <c r="A3396" s="1"/>
      <c r="B3396" s="1"/>
      <c r="C3396" s="69" t="s">
        <v>5</v>
      </c>
      <c r="D3396" s="70" t="s">
        <v>40</v>
      </c>
      <c r="E3396" s="71" t="s">
        <v>41</v>
      </c>
      <c r="F3396" s="70"/>
      <c r="G3396" s="70" t="s">
        <v>1079</v>
      </c>
      <c r="H3396" s="71" t="s">
        <v>1080</v>
      </c>
      <c r="I3396" s="71" t="s">
        <v>212</v>
      </c>
      <c r="J3396" s="249">
        <v>0</v>
      </c>
      <c r="K3396" s="249">
        <v>46833000</v>
      </c>
      <c r="L3396" s="249">
        <v>0</v>
      </c>
      <c r="M3396" s="121">
        <v>0</v>
      </c>
    </row>
    <row r="3397" spans="1:13" ht="24">
      <c r="A3397" s="1"/>
      <c r="B3397" s="1"/>
      <c r="C3397" s="69" t="s">
        <v>5</v>
      </c>
      <c r="D3397" s="70" t="s">
        <v>40</v>
      </c>
      <c r="E3397" s="71" t="s">
        <v>41</v>
      </c>
      <c r="F3397" s="70"/>
      <c r="G3397" s="70" t="s">
        <v>1079</v>
      </c>
      <c r="H3397" s="71" t="s">
        <v>1080</v>
      </c>
      <c r="I3397" s="71" t="s">
        <v>213</v>
      </c>
      <c r="J3397" s="249"/>
      <c r="K3397" s="249">
        <v>46833000</v>
      </c>
      <c r="L3397" s="249"/>
      <c r="M3397" s="123"/>
    </row>
    <row r="3398" spans="1:13" ht="24">
      <c r="A3398" s="1"/>
      <c r="B3398" s="1"/>
      <c r="C3398" s="69"/>
      <c r="D3398" s="70"/>
      <c r="E3398" s="71"/>
      <c r="F3398" s="70"/>
      <c r="G3398" s="70"/>
      <c r="H3398" s="250" t="s">
        <v>214</v>
      </c>
      <c r="I3398" s="248"/>
      <c r="J3398" s="251"/>
      <c r="K3398" s="251"/>
      <c r="L3398" s="251"/>
      <c r="M3398" s="255">
        <f>M3397-L3397</f>
        <v>0</v>
      </c>
    </row>
    <row r="3399" spans="1:13" ht="24">
      <c r="A3399" s="1"/>
      <c r="B3399" s="1"/>
      <c r="C3399" s="69" t="s">
        <v>5</v>
      </c>
      <c r="D3399" s="70" t="s">
        <v>40</v>
      </c>
      <c r="E3399" s="71" t="s">
        <v>41</v>
      </c>
      <c r="F3399" s="70"/>
      <c r="G3399" s="70" t="s">
        <v>1079</v>
      </c>
      <c r="H3399" s="71" t="s">
        <v>1080</v>
      </c>
      <c r="I3399" s="248" t="s">
        <v>215</v>
      </c>
      <c r="J3399" s="249"/>
      <c r="K3399" s="249">
        <v>1</v>
      </c>
      <c r="L3399" s="249"/>
      <c r="M3399" s="121"/>
    </row>
    <row r="3400" spans="1:13" ht="24">
      <c r="A3400" s="1"/>
      <c r="B3400" s="1"/>
      <c r="C3400" s="69" t="s">
        <v>5</v>
      </c>
      <c r="D3400" s="70" t="s">
        <v>40</v>
      </c>
      <c r="E3400" s="71" t="s">
        <v>41</v>
      </c>
      <c r="F3400" s="70"/>
      <c r="G3400" s="70" t="s">
        <v>1079</v>
      </c>
      <c r="H3400" s="71" t="s">
        <v>1080</v>
      </c>
      <c r="I3400" s="71" t="s">
        <v>216</v>
      </c>
      <c r="J3400" s="249">
        <v>0</v>
      </c>
      <c r="K3400" s="249">
        <v>46832880</v>
      </c>
      <c r="L3400" s="249">
        <v>0</v>
      </c>
      <c r="M3400" s="121">
        <v>0</v>
      </c>
    </row>
    <row r="3401" spans="1:13" ht="24">
      <c r="A3401" s="1"/>
      <c r="B3401" s="1"/>
      <c r="C3401" s="69" t="s">
        <v>5</v>
      </c>
      <c r="D3401" s="70" t="s">
        <v>40</v>
      </c>
      <c r="E3401" s="71" t="s">
        <v>41</v>
      </c>
      <c r="F3401" s="70"/>
      <c r="G3401" s="70" t="s">
        <v>1079</v>
      </c>
      <c r="H3401" s="71" t="s">
        <v>1080</v>
      </c>
      <c r="I3401" s="71" t="s">
        <v>217</v>
      </c>
      <c r="J3401" s="249">
        <v>0</v>
      </c>
      <c r="K3401" s="249">
        <v>46832880</v>
      </c>
      <c r="L3401" s="249">
        <v>0</v>
      </c>
      <c r="M3401" s="121"/>
    </row>
    <row r="3402" spans="1:13" ht="24">
      <c r="A3402" s="1"/>
      <c r="B3402" s="1"/>
      <c r="C3402" s="69"/>
      <c r="D3402" s="70"/>
      <c r="E3402" s="71"/>
      <c r="F3402" s="70"/>
      <c r="G3402" s="70"/>
      <c r="H3402" s="83" t="s">
        <v>218</v>
      </c>
      <c r="I3402" s="84"/>
      <c r="J3402" s="85"/>
      <c r="K3402" s="85">
        <v>46832880</v>
      </c>
      <c r="L3402" s="85">
        <v>-46832880</v>
      </c>
      <c r="M3402" s="86">
        <f>M3401-L3401</f>
        <v>0</v>
      </c>
    </row>
    <row r="3403" spans="1:13">
      <c r="A3403" s="1"/>
      <c r="B3403" s="1"/>
      <c r="C3403" s="69" t="s">
        <v>5</v>
      </c>
      <c r="D3403" s="70" t="s">
        <v>40</v>
      </c>
      <c r="E3403" s="71" t="s">
        <v>41</v>
      </c>
      <c r="F3403" s="70"/>
      <c r="G3403" s="70" t="s">
        <v>1081</v>
      </c>
      <c r="H3403" s="71" t="s">
        <v>1082</v>
      </c>
      <c r="I3403" s="248" t="s">
        <v>207</v>
      </c>
      <c r="J3403" s="249"/>
      <c r="K3403" s="249">
        <v>20</v>
      </c>
      <c r="L3403" s="249">
        <v>0</v>
      </c>
      <c r="M3403" s="121"/>
    </row>
    <row r="3404" spans="1:13">
      <c r="A3404" s="1"/>
      <c r="B3404" s="1"/>
      <c r="C3404" s="69" t="s">
        <v>5</v>
      </c>
      <c r="D3404" s="70" t="s">
        <v>40</v>
      </c>
      <c r="E3404" s="71" t="s">
        <v>41</v>
      </c>
      <c r="F3404" s="70"/>
      <c r="G3404" s="70" t="s">
        <v>1081</v>
      </c>
      <c r="H3404" s="71" t="s">
        <v>1082</v>
      </c>
      <c r="I3404" s="71" t="s">
        <v>208</v>
      </c>
      <c r="J3404" s="249">
        <v>0</v>
      </c>
      <c r="K3404" s="249">
        <v>1200000</v>
      </c>
      <c r="L3404" s="249">
        <v>0</v>
      </c>
      <c r="M3404" s="121">
        <v>0</v>
      </c>
    </row>
    <row r="3405" spans="1:13">
      <c r="A3405" s="1"/>
      <c r="B3405" s="1"/>
      <c r="C3405" s="69" t="s">
        <v>5</v>
      </c>
      <c r="D3405" s="70" t="s">
        <v>40</v>
      </c>
      <c r="E3405" s="71" t="s">
        <v>41</v>
      </c>
      <c r="F3405" s="70"/>
      <c r="G3405" s="70" t="s">
        <v>1081</v>
      </c>
      <c r="H3405" s="71" t="s">
        <v>1082</v>
      </c>
      <c r="I3405" s="71" t="s">
        <v>209</v>
      </c>
      <c r="J3405" s="249">
        <v>0</v>
      </c>
      <c r="K3405" s="249">
        <v>60000</v>
      </c>
      <c r="L3405" s="249"/>
      <c r="M3405" s="121"/>
    </row>
    <row r="3406" spans="1:13" ht="24">
      <c r="A3406" s="1"/>
      <c r="B3406" s="1"/>
      <c r="C3406" s="69"/>
      <c r="D3406" s="70"/>
      <c r="E3406" s="71"/>
      <c r="F3406" s="70"/>
      <c r="G3406" s="70"/>
      <c r="H3406" s="250" t="s">
        <v>210</v>
      </c>
      <c r="I3406" s="248"/>
      <c r="J3406" s="251"/>
      <c r="K3406" s="251">
        <v>60000</v>
      </c>
      <c r="L3406" s="251"/>
      <c r="M3406" s="255">
        <f>M3405-L3405</f>
        <v>0</v>
      </c>
    </row>
    <row r="3407" spans="1:13">
      <c r="A3407" s="1"/>
      <c r="B3407" s="1"/>
      <c r="C3407" s="69" t="s">
        <v>5</v>
      </c>
      <c r="D3407" s="70" t="s">
        <v>40</v>
      </c>
      <c r="E3407" s="71" t="s">
        <v>41</v>
      </c>
      <c r="F3407" s="70"/>
      <c r="G3407" s="70" t="s">
        <v>1081</v>
      </c>
      <c r="H3407" s="71" t="s">
        <v>1082</v>
      </c>
      <c r="I3407" s="248" t="s">
        <v>211</v>
      </c>
      <c r="J3407" s="249"/>
      <c r="K3407" s="249">
        <v>20</v>
      </c>
      <c r="L3407" s="249">
        <v>0</v>
      </c>
      <c r="M3407" s="122"/>
    </row>
    <row r="3408" spans="1:13">
      <c r="A3408" s="1"/>
      <c r="B3408" s="1"/>
      <c r="C3408" s="69" t="s">
        <v>5</v>
      </c>
      <c r="D3408" s="70" t="s">
        <v>40</v>
      </c>
      <c r="E3408" s="71" t="s">
        <v>41</v>
      </c>
      <c r="F3408" s="70"/>
      <c r="G3408" s="70" t="s">
        <v>1081</v>
      </c>
      <c r="H3408" s="71" t="s">
        <v>1082</v>
      </c>
      <c r="I3408" s="71" t="s">
        <v>212</v>
      </c>
      <c r="J3408" s="249">
        <v>0</v>
      </c>
      <c r="K3408" s="249">
        <v>1200000</v>
      </c>
      <c r="L3408" s="249">
        <v>0</v>
      </c>
      <c r="M3408" s="121">
        <v>0</v>
      </c>
    </row>
    <row r="3409" spans="1:13">
      <c r="A3409" s="1"/>
      <c r="B3409" s="1"/>
      <c r="C3409" s="69" t="s">
        <v>5</v>
      </c>
      <c r="D3409" s="70" t="s">
        <v>40</v>
      </c>
      <c r="E3409" s="71" t="s">
        <v>41</v>
      </c>
      <c r="F3409" s="70"/>
      <c r="G3409" s="70" t="s">
        <v>1081</v>
      </c>
      <c r="H3409" s="71" t="s">
        <v>1082</v>
      </c>
      <c r="I3409" s="71" t="s">
        <v>213</v>
      </c>
      <c r="J3409" s="249">
        <v>0</v>
      </c>
      <c r="K3409" s="249">
        <v>60000</v>
      </c>
      <c r="L3409" s="249"/>
      <c r="M3409" s="123"/>
    </row>
    <row r="3410" spans="1:13" ht="24">
      <c r="A3410" s="1"/>
      <c r="B3410" s="1"/>
      <c r="C3410" s="69"/>
      <c r="D3410" s="70"/>
      <c r="E3410" s="71"/>
      <c r="F3410" s="70"/>
      <c r="G3410" s="70"/>
      <c r="H3410" s="250" t="s">
        <v>214</v>
      </c>
      <c r="I3410" s="248"/>
      <c r="J3410" s="251"/>
      <c r="K3410" s="251">
        <v>60000</v>
      </c>
      <c r="L3410" s="251"/>
      <c r="M3410" s="255">
        <f>M3409-L3409</f>
        <v>0</v>
      </c>
    </row>
    <row r="3411" spans="1:13">
      <c r="A3411" s="1"/>
      <c r="B3411" s="1"/>
      <c r="C3411" s="69" t="s">
        <v>5</v>
      </c>
      <c r="D3411" s="70" t="s">
        <v>40</v>
      </c>
      <c r="E3411" s="71" t="s">
        <v>41</v>
      </c>
      <c r="F3411" s="70"/>
      <c r="G3411" s="70" t="s">
        <v>1081</v>
      </c>
      <c r="H3411" s="71" t="s">
        <v>1082</v>
      </c>
      <c r="I3411" s="248" t="s">
        <v>215</v>
      </c>
      <c r="J3411" s="249"/>
      <c r="K3411" s="249">
        <v>12</v>
      </c>
      <c r="L3411" s="249"/>
      <c r="M3411" s="121"/>
    </row>
    <row r="3412" spans="1:13">
      <c r="A3412" s="1"/>
      <c r="B3412" s="1"/>
      <c r="C3412" s="69" t="s">
        <v>5</v>
      </c>
      <c r="D3412" s="70" t="s">
        <v>40</v>
      </c>
      <c r="E3412" s="71" t="s">
        <v>41</v>
      </c>
      <c r="F3412" s="70"/>
      <c r="G3412" s="70" t="s">
        <v>1081</v>
      </c>
      <c r="H3412" s="71" t="s">
        <v>1082</v>
      </c>
      <c r="I3412" s="71" t="s">
        <v>216</v>
      </c>
      <c r="J3412" s="249">
        <v>0</v>
      </c>
      <c r="K3412" s="249">
        <v>1074000</v>
      </c>
      <c r="L3412" s="249">
        <v>0</v>
      </c>
      <c r="M3412" s="121">
        <v>0</v>
      </c>
    </row>
    <row r="3413" spans="1:13">
      <c r="A3413" s="1"/>
      <c r="B3413" s="1"/>
      <c r="C3413" s="69" t="s">
        <v>5</v>
      </c>
      <c r="D3413" s="70" t="s">
        <v>40</v>
      </c>
      <c r="E3413" s="71" t="s">
        <v>41</v>
      </c>
      <c r="F3413" s="70"/>
      <c r="G3413" s="70" t="s">
        <v>1081</v>
      </c>
      <c r="H3413" s="71" t="s">
        <v>1082</v>
      </c>
      <c r="I3413" s="71" t="s">
        <v>217</v>
      </c>
      <c r="J3413" s="249">
        <v>0</v>
      </c>
      <c r="K3413" s="249">
        <v>89500</v>
      </c>
      <c r="L3413" s="249">
        <v>0</v>
      </c>
      <c r="M3413" s="121"/>
    </row>
    <row r="3414" spans="1:13" ht="24">
      <c r="A3414" s="1"/>
      <c r="B3414" s="1"/>
      <c r="C3414" s="69"/>
      <c r="D3414" s="70"/>
      <c r="E3414" s="71"/>
      <c r="F3414" s="70"/>
      <c r="G3414" s="70"/>
      <c r="H3414" s="83" t="s">
        <v>218</v>
      </c>
      <c r="I3414" s="84"/>
      <c r="J3414" s="85"/>
      <c r="K3414" s="85">
        <v>89500</v>
      </c>
      <c r="L3414" s="85">
        <v>-89500</v>
      </c>
      <c r="M3414" s="86">
        <f>M3413-L3413</f>
        <v>0</v>
      </c>
    </row>
    <row r="3415" spans="1:13" ht="24">
      <c r="A3415" s="1"/>
      <c r="B3415" s="1"/>
      <c r="C3415" s="69" t="s">
        <v>5</v>
      </c>
      <c r="D3415" s="70" t="s">
        <v>40</v>
      </c>
      <c r="E3415" s="71" t="s">
        <v>41</v>
      </c>
      <c r="F3415" s="70"/>
      <c r="G3415" s="70" t="s">
        <v>1083</v>
      </c>
      <c r="H3415" s="71" t="s">
        <v>1084</v>
      </c>
      <c r="I3415" s="248" t="s">
        <v>207</v>
      </c>
      <c r="J3415" s="249"/>
      <c r="K3415" s="249">
        <v>1</v>
      </c>
      <c r="L3415" s="249">
        <v>0</v>
      </c>
      <c r="M3415" s="121"/>
    </row>
    <row r="3416" spans="1:13" ht="24">
      <c r="A3416" s="1"/>
      <c r="B3416" s="1"/>
      <c r="C3416" s="69" t="s">
        <v>5</v>
      </c>
      <c r="D3416" s="70" t="s">
        <v>40</v>
      </c>
      <c r="E3416" s="71" t="s">
        <v>41</v>
      </c>
      <c r="F3416" s="70"/>
      <c r="G3416" s="70" t="s">
        <v>1083</v>
      </c>
      <c r="H3416" s="71" t="s">
        <v>1084</v>
      </c>
      <c r="I3416" s="71" t="s">
        <v>208</v>
      </c>
      <c r="J3416" s="249">
        <v>0</v>
      </c>
      <c r="K3416" s="249">
        <v>9600000</v>
      </c>
      <c r="L3416" s="249">
        <v>0</v>
      </c>
      <c r="M3416" s="121">
        <v>0</v>
      </c>
    </row>
    <row r="3417" spans="1:13" ht="24">
      <c r="A3417" s="1"/>
      <c r="B3417" s="1"/>
      <c r="C3417" s="69" t="s">
        <v>5</v>
      </c>
      <c r="D3417" s="70" t="s">
        <v>40</v>
      </c>
      <c r="E3417" s="71" t="s">
        <v>41</v>
      </c>
      <c r="F3417" s="70"/>
      <c r="G3417" s="70" t="s">
        <v>1083</v>
      </c>
      <c r="H3417" s="71" t="s">
        <v>1084</v>
      </c>
      <c r="I3417" s="71" t="s">
        <v>209</v>
      </c>
      <c r="J3417" s="249">
        <v>0</v>
      </c>
      <c r="K3417" s="249">
        <v>9600000</v>
      </c>
      <c r="L3417" s="249"/>
      <c r="M3417" s="121"/>
    </row>
    <row r="3418" spans="1:13" ht="24">
      <c r="A3418" s="1"/>
      <c r="B3418" s="1"/>
      <c r="C3418" s="69"/>
      <c r="D3418" s="70"/>
      <c r="E3418" s="71"/>
      <c r="F3418" s="70"/>
      <c r="G3418" s="70"/>
      <c r="H3418" s="250" t="s">
        <v>210</v>
      </c>
      <c r="I3418" s="248"/>
      <c r="J3418" s="251"/>
      <c r="K3418" s="251">
        <v>9600000</v>
      </c>
      <c r="L3418" s="251"/>
      <c r="M3418" s="255">
        <f>M3417-L3417</f>
        <v>0</v>
      </c>
    </row>
    <row r="3419" spans="1:13" ht="24">
      <c r="A3419" s="1"/>
      <c r="B3419" s="1"/>
      <c r="C3419" s="69" t="s">
        <v>5</v>
      </c>
      <c r="D3419" s="70" t="s">
        <v>40</v>
      </c>
      <c r="E3419" s="71" t="s">
        <v>41</v>
      </c>
      <c r="F3419" s="70"/>
      <c r="G3419" s="70" t="s">
        <v>1083</v>
      </c>
      <c r="H3419" s="71" t="s">
        <v>1084</v>
      </c>
      <c r="I3419" s="248" t="s">
        <v>211</v>
      </c>
      <c r="J3419" s="249"/>
      <c r="K3419" s="249">
        <v>1</v>
      </c>
      <c r="L3419" s="249">
        <v>0</v>
      </c>
      <c r="M3419" s="122"/>
    </row>
    <row r="3420" spans="1:13" ht="24">
      <c r="A3420" s="1"/>
      <c r="B3420" s="1"/>
      <c r="C3420" s="69" t="s">
        <v>5</v>
      </c>
      <c r="D3420" s="70" t="s">
        <v>40</v>
      </c>
      <c r="E3420" s="71" t="s">
        <v>41</v>
      </c>
      <c r="F3420" s="70"/>
      <c r="G3420" s="70" t="s">
        <v>1083</v>
      </c>
      <c r="H3420" s="71" t="s">
        <v>1084</v>
      </c>
      <c r="I3420" s="71" t="s">
        <v>212</v>
      </c>
      <c r="J3420" s="249">
        <v>0</v>
      </c>
      <c r="K3420" s="249">
        <v>9600000</v>
      </c>
      <c r="L3420" s="249">
        <v>0</v>
      </c>
      <c r="M3420" s="121">
        <v>0</v>
      </c>
    </row>
    <row r="3421" spans="1:13" ht="24">
      <c r="A3421" s="1"/>
      <c r="B3421" s="1"/>
      <c r="C3421" s="69" t="s">
        <v>5</v>
      </c>
      <c r="D3421" s="70" t="s">
        <v>40</v>
      </c>
      <c r="E3421" s="71" t="s">
        <v>41</v>
      </c>
      <c r="F3421" s="70"/>
      <c r="G3421" s="70" t="s">
        <v>1083</v>
      </c>
      <c r="H3421" s="71" t="s">
        <v>1084</v>
      </c>
      <c r="I3421" s="71" t="s">
        <v>213</v>
      </c>
      <c r="J3421" s="249">
        <v>0</v>
      </c>
      <c r="K3421" s="249">
        <v>9600000</v>
      </c>
      <c r="L3421" s="249"/>
      <c r="M3421" s="123"/>
    </row>
    <row r="3422" spans="1:13" ht="24">
      <c r="A3422" s="1"/>
      <c r="B3422" s="1"/>
      <c r="C3422" s="69"/>
      <c r="D3422" s="70"/>
      <c r="E3422" s="71"/>
      <c r="F3422" s="70"/>
      <c r="G3422" s="70"/>
      <c r="H3422" s="250" t="s">
        <v>214</v>
      </c>
      <c r="I3422" s="248"/>
      <c r="J3422" s="251"/>
      <c r="K3422" s="251">
        <v>9600000</v>
      </c>
      <c r="L3422" s="251"/>
      <c r="M3422" s="255">
        <f>M3421-L3421</f>
        <v>0</v>
      </c>
    </row>
    <row r="3423" spans="1:13" ht="24">
      <c r="A3423" s="1"/>
      <c r="B3423" s="1"/>
      <c r="C3423" s="69" t="s">
        <v>5</v>
      </c>
      <c r="D3423" s="70" t="s">
        <v>40</v>
      </c>
      <c r="E3423" s="71" t="s">
        <v>41</v>
      </c>
      <c r="F3423" s="70"/>
      <c r="G3423" s="70" t="s">
        <v>1083</v>
      </c>
      <c r="H3423" s="71" t="s">
        <v>1084</v>
      </c>
      <c r="I3423" s="248" t="s">
        <v>215</v>
      </c>
      <c r="J3423" s="249"/>
      <c r="K3423" s="249">
        <v>1</v>
      </c>
      <c r="L3423" s="249"/>
      <c r="M3423" s="121"/>
    </row>
    <row r="3424" spans="1:13" ht="24">
      <c r="A3424" s="1"/>
      <c r="B3424" s="1"/>
      <c r="C3424" s="69" t="s">
        <v>5</v>
      </c>
      <c r="D3424" s="70" t="s">
        <v>40</v>
      </c>
      <c r="E3424" s="71" t="s">
        <v>41</v>
      </c>
      <c r="F3424" s="70"/>
      <c r="G3424" s="70" t="s">
        <v>1083</v>
      </c>
      <c r="H3424" s="71" t="s">
        <v>1084</v>
      </c>
      <c r="I3424" s="71" t="s">
        <v>216</v>
      </c>
      <c r="J3424" s="249">
        <v>0</v>
      </c>
      <c r="K3424" s="249">
        <v>9148320</v>
      </c>
      <c r="L3424" s="249">
        <v>0</v>
      </c>
      <c r="M3424" s="121">
        <v>0</v>
      </c>
    </row>
    <row r="3425" spans="1:13" ht="24">
      <c r="A3425" s="1"/>
      <c r="B3425" s="1"/>
      <c r="C3425" s="69" t="s">
        <v>5</v>
      </c>
      <c r="D3425" s="70" t="s">
        <v>40</v>
      </c>
      <c r="E3425" s="71" t="s">
        <v>41</v>
      </c>
      <c r="F3425" s="70"/>
      <c r="G3425" s="70" t="s">
        <v>1083</v>
      </c>
      <c r="H3425" s="71" t="s">
        <v>1084</v>
      </c>
      <c r="I3425" s="71" t="s">
        <v>217</v>
      </c>
      <c r="J3425" s="249">
        <v>0</v>
      </c>
      <c r="K3425" s="249">
        <v>9148320</v>
      </c>
      <c r="L3425" s="249">
        <v>0</v>
      </c>
      <c r="M3425" s="121"/>
    </row>
    <row r="3426" spans="1:13" ht="24">
      <c r="A3426" s="1"/>
      <c r="B3426" s="1"/>
      <c r="C3426" s="69"/>
      <c r="D3426" s="70"/>
      <c r="E3426" s="71"/>
      <c r="F3426" s="70"/>
      <c r="G3426" s="70"/>
      <c r="H3426" s="83" t="s">
        <v>218</v>
      </c>
      <c r="I3426" s="84"/>
      <c r="J3426" s="85"/>
      <c r="K3426" s="85">
        <v>9148320</v>
      </c>
      <c r="L3426" s="85">
        <v>-9148320</v>
      </c>
      <c r="M3426" s="86">
        <f>M3425-L3425</f>
        <v>0</v>
      </c>
    </row>
    <row r="3427" spans="1:13">
      <c r="A3427" s="1"/>
      <c r="B3427" s="1"/>
      <c r="C3427" s="69" t="s">
        <v>5</v>
      </c>
      <c r="D3427" s="70" t="s">
        <v>40</v>
      </c>
      <c r="E3427" s="71" t="s">
        <v>41</v>
      </c>
      <c r="F3427" s="70"/>
      <c r="G3427" s="70" t="s">
        <v>1085</v>
      </c>
      <c r="H3427" s="71" t="s">
        <v>1086</v>
      </c>
      <c r="I3427" s="248" t="s">
        <v>207</v>
      </c>
      <c r="J3427" s="249"/>
      <c r="K3427" s="249">
        <v>1</v>
      </c>
      <c r="L3427" s="249">
        <v>0</v>
      </c>
      <c r="M3427" s="121"/>
    </row>
    <row r="3428" spans="1:13">
      <c r="A3428" s="1"/>
      <c r="B3428" s="1"/>
      <c r="C3428" s="69" t="s">
        <v>5</v>
      </c>
      <c r="D3428" s="70" t="s">
        <v>40</v>
      </c>
      <c r="E3428" s="71" t="s">
        <v>41</v>
      </c>
      <c r="F3428" s="70"/>
      <c r="G3428" s="70" t="s">
        <v>1085</v>
      </c>
      <c r="H3428" s="71" t="s">
        <v>1086</v>
      </c>
      <c r="I3428" s="71" t="s">
        <v>208</v>
      </c>
      <c r="J3428" s="249">
        <v>0</v>
      </c>
      <c r="K3428" s="249">
        <v>1000000</v>
      </c>
      <c r="L3428" s="249">
        <v>0</v>
      </c>
      <c r="M3428" s="121">
        <v>0</v>
      </c>
    </row>
    <row r="3429" spans="1:13">
      <c r="A3429" s="1"/>
      <c r="B3429" s="1"/>
      <c r="C3429" s="69" t="s">
        <v>5</v>
      </c>
      <c r="D3429" s="70" t="s">
        <v>40</v>
      </c>
      <c r="E3429" s="71" t="s">
        <v>41</v>
      </c>
      <c r="F3429" s="70"/>
      <c r="G3429" s="70" t="s">
        <v>1085</v>
      </c>
      <c r="H3429" s="71" t="s">
        <v>1086</v>
      </c>
      <c r="I3429" s="71" t="s">
        <v>209</v>
      </c>
      <c r="J3429" s="249">
        <v>0</v>
      </c>
      <c r="K3429" s="249">
        <v>1000000</v>
      </c>
      <c r="L3429" s="249"/>
      <c r="M3429" s="121"/>
    </row>
    <row r="3430" spans="1:13" ht="24">
      <c r="A3430" s="1"/>
      <c r="B3430" s="1"/>
      <c r="C3430" s="69"/>
      <c r="D3430" s="70"/>
      <c r="E3430" s="71"/>
      <c r="F3430" s="70"/>
      <c r="G3430" s="70"/>
      <c r="H3430" s="250" t="s">
        <v>210</v>
      </c>
      <c r="I3430" s="248"/>
      <c r="J3430" s="251"/>
      <c r="K3430" s="251">
        <v>1000000</v>
      </c>
      <c r="L3430" s="251"/>
      <c r="M3430" s="255">
        <f>M3429-L3429</f>
        <v>0</v>
      </c>
    </row>
    <row r="3431" spans="1:13">
      <c r="A3431" s="1"/>
      <c r="B3431" s="1"/>
      <c r="C3431" s="69" t="s">
        <v>5</v>
      </c>
      <c r="D3431" s="70" t="s">
        <v>40</v>
      </c>
      <c r="E3431" s="71" t="s">
        <v>41</v>
      </c>
      <c r="F3431" s="70"/>
      <c r="G3431" s="70" t="s">
        <v>1085</v>
      </c>
      <c r="H3431" s="71" t="s">
        <v>1086</v>
      </c>
      <c r="I3431" s="248" t="s">
        <v>211</v>
      </c>
      <c r="J3431" s="249"/>
      <c r="K3431" s="249">
        <v>1</v>
      </c>
      <c r="L3431" s="249">
        <v>0</v>
      </c>
      <c r="M3431" s="122"/>
    </row>
    <row r="3432" spans="1:13">
      <c r="A3432" s="1"/>
      <c r="B3432" s="1"/>
      <c r="C3432" s="69" t="s">
        <v>5</v>
      </c>
      <c r="D3432" s="70" t="s">
        <v>40</v>
      </c>
      <c r="E3432" s="71" t="s">
        <v>41</v>
      </c>
      <c r="F3432" s="70"/>
      <c r="G3432" s="70" t="s">
        <v>1085</v>
      </c>
      <c r="H3432" s="71" t="s">
        <v>1086</v>
      </c>
      <c r="I3432" s="71" t="s">
        <v>212</v>
      </c>
      <c r="J3432" s="249">
        <v>0</v>
      </c>
      <c r="K3432" s="249">
        <v>0</v>
      </c>
      <c r="L3432" s="249">
        <v>0</v>
      </c>
      <c r="M3432" s="121">
        <v>0</v>
      </c>
    </row>
    <row r="3433" spans="1:13">
      <c r="A3433" s="1"/>
      <c r="B3433" s="1"/>
      <c r="C3433" s="69" t="s">
        <v>5</v>
      </c>
      <c r="D3433" s="70" t="s">
        <v>40</v>
      </c>
      <c r="E3433" s="71" t="s">
        <v>41</v>
      </c>
      <c r="F3433" s="70"/>
      <c r="G3433" s="70" t="s">
        <v>1085</v>
      </c>
      <c r="H3433" s="71" t="s">
        <v>1086</v>
      </c>
      <c r="I3433" s="71" t="s">
        <v>213</v>
      </c>
      <c r="J3433" s="249">
        <v>0</v>
      </c>
      <c r="K3433" s="249">
        <v>0</v>
      </c>
      <c r="L3433" s="249"/>
      <c r="M3433" s="123"/>
    </row>
    <row r="3434" spans="1:13" ht="24">
      <c r="A3434" s="1"/>
      <c r="B3434" s="1"/>
      <c r="C3434" s="69"/>
      <c r="D3434" s="70"/>
      <c r="E3434" s="71"/>
      <c r="F3434" s="70"/>
      <c r="G3434" s="70"/>
      <c r="H3434" s="250" t="s">
        <v>214</v>
      </c>
      <c r="I3434" s="248"/>
      <c r="J3434" s="251"/>
      <c r="K3434" s="251">
        <v>0</v>
      </c>
      <c r="L3434" s="251"/>
      <c r="M3434" s="255">
        <f>M3433-L3433</f>
        <v>0</v>
      </c>
    </row>
    <row r="3435" spans="1:13">
      <c r="A3435" s="1"/>
      <c r="B3435" s="1"/>
      <c r="C3435" s="69" t="s">
        <v>5</v>
      </c>
      <c r="D3435" s="70" t="s">
        <v>40</v>
      </c>
      <c r="E3435" s="71" t="s">
        <v>41</v>
      </c>
      <c r="F3435" s="70"/>
      <c r="G3435" s="70" t="s">
        <v>1085</v>
      </c>
      <c r="H3435" s="71" t="s">
        <v>1086</v>
      </c>
      <c r="I3435" s="248" t="s">
        <v>215</v>
      </c>
      <c r="J3435" s="249"/>
      <c r="K3435" s="249"/>
      <c r="L3435" s="249"/>
      <c r="M3435" s="121"/>
    </row>
    <row r="3436" spans="1:13">
      <c r="A3436" s="1"/>
      <c r="B3436" s="1"/>
      <c r="C3436" s="69" t="s">
        <v>5</v>
      </c>
      <c r="D3436" s="70" t="s">
        <v>40</v>
      </c>
      <c r="E3436" s="71" t="s">
        <v>41</v>
      </c>
      <c r="F3436" s="70"/>
      <c r="G3436" s="70" t="s">
        <v>1085</v>
      </c>
      <c r="H3436" s="71" t="s">
        <v>1086</v>
      </c>
      <c r="I3436" s="71" t="s">
        <v>216</v>
      </c>
      <c r="J3436" s="249">
        <v>0</v>
      </c>
      <c r="K3436" s="249">
        <v>0</v>
      </c>
      <c r="L3436" s="249">
        <v>0</v>
      </c>
      <c r="M3436" s="121">
        <v>0</v>
      </c>
    </row>
    <row r="3437" spans="1:13">
      <c r="A3437" s="1"/>
      <c r="B3437" s="1"/>
      <c r="C3437" s="69" t="s">
        <v>5</v>
      </c>
      <c r="D3437" s="70" t="s">
        <v>40</v>
      </c>
      <c r="E3437" s="71" t="s">
        <v>41</v>
      </c>
      <c r="F3437" s="70"/>
      <c r="G3437" s="70" t="s">
        <v>1085</v>
      </c>
      <c r="H3437" s="71" t="s">
        <v>1086</v>
      </c>
      <c r="I3437" s="71" t="s">
        <v>217</v>
      </c>
      <c r="J3437" s="249">
        <v>0</v>
      </c>
      <c r="K3437" s="249">
        <v>0</v>
      </c>
      <c r="L3437" s="249">
        <v>0</v>
      </c>
      <c r="M3437" s="121"/>
    </row>
    <row r="3438" spans="1:13" ht="24">
      <c r="A3438" s="1"/>
      <c r="B3438" s="1"/>
      <c r="C3438" s="69"/>
      <c r="D3438" s="70"/>
      <c r="E3438" s="71"/>
      <c r="F3438" s="70"/>
      <c r="G3438" s="70"/>
      <c r="H3438" s="83" t="s">
        <v>218</v>
      </c>
      <c r="I3438" s="84"/>
      <c r="J3438" s="85"/>
      <c r="K3438" s="85">
        <v>0</v>
      </c>
      <c r="L3438" s="85">
        <v>0</v>
      </c>
      <c r="M3438" s="86">
        <f>M3437-L3437</f>
        <v>0</v>
      </c>
    </row>
    <row r="3439" spans="1:13">
      <c r="A3439" s="1"/>
      <c r="B3439" s="1"/>
      <c r="C3439" s="69" t="s">
        <v>5</v>
      </c>
      <c r="D3439" s="70" t="s">
        <v>40</v>
      </c>
      <c r="E3439" s="71" t="s">
        <v>41</v>
      </c>
      <c r="F3439" s="70"/>
      <c r="G3439" s="70" t="s">
        <v>1087</v>
      </c>
      <c r="H3439" s="71" t="s">
        <v>1088</v>
      </c>
      <c r="I3439" s="248" t="s">
        <v>207</v>
      </c>
      <c r="J3439" s="249"/>
      <c r="K3439" s="249">
        <v>1</v>
      </c>
      <c r="L3439" s="249">
        <v>0</v>
      </c>
      <c r="M3439" s="121"/>
    </row>
    <row r="3440" spans="1:13">
      <c r="A3440" s="1"/>
      <c r="B3440" s="1"/>
      <c r="C3440" s="69" t="s">
        <v>5</v>
      </c>
      <c r="D3440" s="70" t="s">
        <v>40</v>
      </c>
      <c r="E3440" s="71" t="s">
        <v>41</v>
      </c>
      <c r="F3440" s="70"/>
      <c r="G3440" s="70" t="s">
        <v>1087</v>
      </c>
      <c r="H3440" s="71" t="s">
        <v>1088</v>
      </c>
      <c r="I3440" s="71" t="s">
        <v>208</v>
      </c>
      <c r="J3440" s="249">
        <v>0</v>
      </c>
      <c r="K3440" s="249">
        <v>1000000</v>
      </c>
      <c r="L3440" s="249">
        <v>0</v>
      </c>
      <c r="M3440" s="121">
        <v>0</v>
      </c>
    </row>
    <row r="3441" spans="1:13">
      <c r="A3441" s="1"/>
      <c r="B3441" s="1"/>
      <c r="C3441" s="69" t="s">
        <v>5</v>
      </c>
      <c r="D3441" s="70" t="s">
        <v>40</v>
      </c>
      <c r="E3441" s="71" t="s">
        <v>41</v>
      </c>
      <c r="F3441" s="70"/>
      <c r="G3441" s="70" t="s">
        <v>1087</v>
      </c>
      <c r="H3441" s="71" t="s">
        <v>1088</v>
      </c>
      <c r="I3441" s="71" t="s">
        <v>209</v>
      </c>
      <c r="J3441" s="249">
        <v>0</v>
      </c>
      <c r="K3441" s="249">
        <v>1000000</v>
      </c>
      <c r="L3441" s="249"/>
      <c r="M3441" s="121"/>
    </row>
    <row r="3442" spans="1:13" ht="24">
      <c r="A3442" s="1"/>
      <c r="B3442" s="1"/>
      <c r="C3442" s="69"/>
      <c r="D3442" s="70"/>
      <c r="E3442" s="71"/>
      <c r="F3442" s="70"/>
      <c r="G3442" s="70"/>
      <c r="H3442" s="250" t="s">
        <v>210</v>
      </c>
      <c r="I3442" s="248"/>
      <c r="J3442" s="251"/>
      <c r="K3442" s="251">
        <v>1000000</v>
      </c>
      <c r="L3442" s="251"/>
      <c r="M3442" s="255">
        <f>M3441-L3441</f>
        <v>0</v>
      </c>
    </row>
    <row r="3443" spans="1:13">
      <c r="A3443" s="1"/>
      <c r="B3443" s="1"/>
      <c r="C3443" s="69" t="s">
        <v>5</v>
      </c>
      <c r="D3443" s="70" t="s">
        <v>40</v>
      </c>
      <c r="E3443" s="71" t="s">
        <v>41</v>
      </c>
      <c r="F3443" s="70"/>
      <c r="G3443" s="70" t="s">
        <v>1087</v>
      </c>
      <c r="H3443" s="71" t="s">
        <v>1088</v>
      </c>
      <c r="I3443" s="248" t="s">
        <v>211</v>
      </c>
      <c r="J3443" s="249"/>
      <c r="K3443" s="249">
        <v>1</v>
      </c>
      <c r="L3443" s="249">
        <v>0</v>
      </c>
      <c r="M3443" s="122"/>
    </row>
    <row r="3444" spans="1:13">
      <c r="A3444" s="1"/>
      <c r="B3444" s="1"/>
      <c r="C3444" s="69" t="s">
        <v>5</v>
      </c>
      <c r="D3444" s="70" t="s">
        <v>40</v>
      </c>
      <c r="E3444" s="71" t="s">
        <v>41</v>
      </c>
      <c r="F3444" s="70"/>
      <c r="G3444" s="70" t="s">
        <v>1087</v>
      </c>
      <c r="H3444" s="71" t="s">
        <v>1088</v>
      </c>
      <c r="I3444" s="71" t="s">
        <v>212</v>
      </c>
      <c r="J3444" s="249">
        <v>0</v>
      </c>
      <c r="K3444" s="249">
        <v>0</v>
      </c>
      <c r="L3444" s="249">
        <v>0</v>
      </c>
      <c r="M3444" s="121">
        <v>0</v>
      </c>
    </row>
    <row r="3445" spans="1:13">
      <c r="A3445" s="1"/>
      <c r="B3445" s="1"/>
      <c r="C3445" s="69" t="s">
        <v>5</v>
      </c>
      <c r="D3445" s="70" t="s">
        <v>40</v>
      </c>
      <c r="E3445" s="71" t="s">
        <v>41</v>
      </c>
      <c r="F3445" s="70"/>
      <c r="G3445" s="70" t="s">
        <v>1087</v>
      </c>
      <c r="H3445" s="71" t="s">
        <v>1088</v>
      </c>
      <c r="I3445" s="71" t="s">
        <v>213</v>
      </c>
      <c r="J3445" s="249">
        <v>0</v>
      </c>
      <c r="K3445" s="249">
        <v>0</v>
      </c>
      <c r="L3445" s="249"/>
      <c r="M3445" s="123"/>
    </row>
    <row r="3446" spans="1:13" ht="24">
      <c r="A3446" s="1"/>
      <c r="B3446" s="1"/>
      <c r="C3446" s="69"/>
      <c r="D3446" s="70"/>
      <c r="E3446" s="71"/>
      <c r="F3446" s="70"/>
      <c r="G3446" s="70"/>
      <c r="H3446" s="250" t="s">
        <v>214</v>
      </c>
      <c r="I3446" s="248"/>
      <c r="J3446" s="251"/>
      <c r="K3446" s="251">
        <v>0</v>
      </c>
      <c r="L3446" s="251"/>
      <c r="M3446" s="255">
        <f>M3445-L3445</f>
        <v>0</v>
      </c>
    </row>
    <row r="3447" spans="1:13">
      <c r="A3447" s="1"/>
      <c r="B3447" s="1"/>
      <c r="C3447" s="69" t="s">
        <v>5</v>
      </c>
      <c r="D3447" s="70" t="s">
        <v>40</v>
      </c>
      <c r="E3447" s="71" t="s">
        <v>41</v>
      </c>
      <c r="F3447" s="70"/>
      <c r="G3447" s="70" t="s">
        <v>1087</v>
      </c>
      <c r="H3447" s="71" t="s">
        <v>1088</v>
      </c>
      <c r="I3447" s="248" t="s">
        <v>215</v>
      </c>
      <c r="J3447" s="249"/>
      <c r="K3447" s="249"/>
      <c r="L3447" s="249"/>
      <c r="M3447" s="121"/>
    </row>
    <row r="3448" spans="1:13">
      <c r="A3448" s="1"/>
      <c r="B3448" s="1"/>
      <c r="C3448" s="69" t="s">
        <v>5</v>
      </c>
      <c r="D3448" s="70" t="s">
        <v>40</v>
      </c>
      <c r="E3448" s="71" t="s">
        <v>41</v>
      </c>
      <c r="F3448" s="70"/>
      <c r="G3448" s="70" t="s">
        <v>1087</v>
      </c>
      <c r="H3448" s="71" t="s">
        <v>1088</v>
      </c>
      <c r="I3448" s="71" t="s">
        <v>216</v>
      </c>
      <c r="J3448" s="249">
        <v>0</v>
      </c>
      <c r="K3448" s="249">
        <v>0</v>
      </c>
      <c r="L3448" s="249">
        <v>0</v>
      </c>
      <c r="M3448" s="121">
        <v>0</v>
      </c>
    </row>
    <row r="3449" spans="1:13">
      <c r="A3449" s="1"/>
      <c r="B3449" s="1"/>
      <c r="C3449" s="69" t="s">
        <v>5</v>
      </c>
      <c r="D3449" s="70" t="s">
        <v>40</v>
      </c>
      <c r="E3449" s="71" t="s">
        <v>41</v>
      </c>
      <c r="F3449" s="70"/>
      <c r="G3449" s="70" t="s">
        <v>1087</v>
      </c>
      <c r="H3449" s="71" t="s">
        <v>1088</v>
      </c>
      <c r="I3449" s="71" t="s">
        <v>217</v>
      </c>
      <c r="J3449" s="249">
        <v>0</v>
      </c>
      <c r="K3449" s="249">
        <v>0</v>
      </c>
      <c r="L3449" s="249">
        <v>0</v>
      </c>
      <c r="M3449" s="121"/>
    </row>
    <row r="3450" spans="1:13" ht="24">
      <c r="A3450" s="1"/>
      <c r="B3450" s="1"/>
      <c r="C3450" s="69"/>
      <c r="D3450" s="70"/>
      <c r="E3450" s="71"/>
      <c r="F3450" s="70"/>
      <c r="G3450" s="70"/>
      <c r="H3450" s="83" t="s">
        <v>218</v>
      </c>
      <c r="I3450" s="84"/>
      <c r="J3450" s="85"/>
      <c r="K3450" s="85">
        <v>0</v>
      </c>
      <c r="L3450" s="85">
        <v>0</v>
      </c>
      <c r="M3450" s="86">
        <f>M3449-L3449</f>
        <v>0</v>
      </c>
    </row>
    <row r="3451" spans="1:13">
      <c r="A3451" s="1"/>
      <c r="B3451" s="1"/>
      <c r="C3451" s="69" t="s">
        <v>5</v>
      </c>
      <c r="D3451" s="70" t="s">
        <v>40</v>
      </c>
      <c r="E3451" s="71" t="s">
        <v>41</v>
      </c>
      <c r="F3451" s="70"/>
      <c r="G3451" s="70" t="s">
        <v>1089</v>
      </c>
      <c r="H3451" s="71" t="s">
        <v>1090</v>
      </c>
      <c r="I3451" s="248" t="s">
        <v>207</v>
      </c>
      <c r="J3451" s="249"/>
      <c r="K3451" s="249">
        <v>7</v>
      </c>
      <c r="L3451" s="249">
        <v>0</v>
      </c>
      <c r="M3451" s="121"/>
    </row>
    <row r="3452" spans="1:13">
      <c r="A3452" s="1"/>
      <c r="B3452" s="1"/>
      <c r="C3452" s="69" t="s">
        <v>5</v>
      </c>
      <c r="D3452" s="70" t="s">
        <v>40</v>
      </c>
      <c r="E3452" s="71" t="s">
        <v>41</v>
      </c>
      <c r="F3452" s="70"/>
      <c r="G3452" s="70" t="s">
        <v>1089</v>
      </c>
      <c r="H3452" s="71" t="s">
        <v>1090</v>
      </c>
      <c r="I3452" s="71" t="s">
        <v>208</v>
      </c>
      <c r="J3452" s="249">
        <v>0</v>
      </c>
      <c r="K3452" s="249">
        <v>3299500</v>
      </c>
      <c r="L3452" s="249">
        <v>0</v>
      </c>
      <c r="M3452" s="121">
        <v>0</v>
      </c>
    </row>
    <row r="3453" spans="1:13">
      <c r="A3453" s="1"/>
      <c r="B3453" s="1"/>
      <c r="C3453" s="69" t="s">
        <v>5</v>
      </c>
      <c r="D3453" s="70" t="s">
        <v>40</v>
      </c>
      <c r="E3453" s="71" t="s">
        <v>41</v>
      </c>
      <c r="F3453" s="70"/>
      <c r="G3453" s="70" t="s">
        <v>1089</v>
      </c>
      <c r="H3453" s="71" t="s">
        <v>1090</v>
      </c>
      <c r="I3453" s="71" t="s">
        <v>209</v>
      </c>
      <c r="J3453" s="249">
        <v>0</v>
      </c>
      <c r="K3453" s="249">
        <v>471357</v>
      </c>
      <c r="L3453" s="249"/>
      <c r="M3453" s="121"/>
    </row>
    <row r="3454" spans="1:13" ht="24">
      <c r="A3454" s="1"/>
      <c r="B3454" s="1"/>
      <c r="C3454" s="69"/>
      <c r="D3454" s="70"/>
      <c r="E3454" s="71"/>
      <c r="F3454" s="70"/>
      <c r="G3454" s="70"/>
      <c r="H3454" s="250" t="s">
        <v>210</v>
      </c>
      <c r="I3454" s="248"/>
      <c r="J3454" s="251"/>
      <c r="K3454" s="251">
        <v>471357</v>
      </c>
      <c r="L3454" s="251"/>
      <c r="M3454" s="255">
        <f>M3453-L3453</f>
        <v>0</v>
      </c>
    </row>
    <row r="3455" spans="1:13">
      <c r="A3455" s="1"/>
      <c r="B3455" s="1"/>
      <c r="C3455" s="69" t="s">
        <v>5</v>
      </c>
      <c r="D3455" s="70" t="s">
        <v>40</v>
      </c>
      <c r="E3455" s="71" t="s">
        <v>41</v>
      </c>
      <c r="F3455" s="70"/>
      <c r="G3455" s="70" t="s">
        <v>1089</v>
      </c>
      <c r="H3455" s="71" t="s">
        <v>1090</v>
      </c>
      <c r="I3455" s="248" t="s">
        <v>211</v>
      </c>
      <c r="J3455" s="249"/>
      <c r="K3455" s="249">
        <v>1</v>
      </c>
      <c r="L3455" s="249">
        <v>0</v>
      </c>
      <c r="M3455" s="122"/>
    </row>
    <row r="3456" spans="1:13">
      <c r="A3456" s="1"/>
      <c r="B3456" s="1"/>
      <c r="C3456" s="69" t="s">
        <v>5</v>
      </c>
      <c r="D3456" s="70" t="s">
        <v>40</v>
      </c>
      <c r="E3456" s="71" t="s">
        <v>41</v>
      </c>
      <c r="F3456" s="70"/>
      <c r="G3456" s="70" t="s">
        <v>1089</v>
      </c>
      <c r="H3456" s="71" t="s">
        <v>1090</v>
      </c>
      <c r="I3456" s="71" t="s">
        <v>212</v>
      </c>
      <c r="J3456" s="249">
        <v>0</v>
      </c>
      <c r="K3456" s="249">
        <v>0</v>
      </c>
      <c r="L3456" s="249">
        <v>0</v>
      </c>
      <c r="M3456" s="121">
        <v>0</v>
      </c>
    </row>
    <row r="3457" spans="1:13">
      <c r="A3457" s="1"/>
      <c r="B3457" s="1"/>
      <c r="C3457" s="69" t="s">
        <v>5</v>
      </c>
      <c r="D3457" s="70" t="s">
        <v>40</v>
      </c>
      <c r="E3457" s="71" t="s">
        <v>41</v>
      </c>
      <c r="F3457" s="70"/>
      <c r="G3457" s="70" t="s">
        <v>1089</v>
      </c>
      <c r="H3457" s="71" t="s">
        <v>1090</v>
      </c>
      <c r="I3457" s="71" t="s">
        <v>213</v>
      </c>
      <c r="J3457" s="249">
        <v>0</v>
      </c>
      <c r="K3457" s="249">
        <v>0</v>
      </c>
      <c r="L3457" s="249"/>
      <c r="M3457" s="123"/>
    </row>
    <row r="3458" spans="1:13" ht="24">
      <c r="A3458" s="1"/>
      <c r="B3458" s="1"/>
      <c r="C3458" s="69"/>
      <c r="D3458" s="70"/>
      <c r="E3458" s="71"/>
      <c r="F3458" s="70"/>
      <c r="G3458" s="70"/>
      <c r="H3458" s="250" t="s">
        <v>214</v>
      </c>
      <c r="I3458" s="248"/>
      <c r="J3458" s="251"/>
      <c r="K3458" s="251">
        <v>0</v>
      </c>
      <c r="L3458" s="251"/>
      <c r="M3458" s="255">
        <f>M3457-L3457</f>
        <v>0</v>
      </c>
    </row>
    <row r="3459" spans="1:13">
      <c r="A3459" s="1"/>
      <c r="B3459" s="1"/>
      <c r="C3459" s="69" t="s">
        <v>5</v>
      </c>
      <c r="D3459" s="70" t="s">
        <v>40</v>
      </c>
      <c r="E3459" s="71" t="s">
        <v>41</v>
      </c>
      <c r="F3459" s="70"/>
      <c r="G3459" s="70" t="s">
        <v>1089</v>
      </c>
      <c r="H3459" s="71" t="s">
        <v>1090</v>
      </c>
      <c r="I3459" s="248" t="s">
        <v>215</v>
      </c>
      <c r="J3459" s="249"/>
      <c r="K3459" s="249">
        <v>0</v>
      </c>
      <c r="L3459" s="249"/>
      <c r="M3459" s="121"/>
    </row>
    <row r="3460" spans="1:13">
      <c r="A3460" s="1"/>
      <c r="B3460" s="1"/>
      <c r="C3460" s="69" t="s">
        <v>5</v>
      </c>
      <c r="D3460" s="70" t="s">
        <v>40</v>
      </c>
      <c r="E3460" s="71" t="s">
        <v>41</v>
      </c>
      <c r="F3460" s="70"/>
      <c r="G3460" s="70" t="s">
        <v>1089</v>
      </c>
      <c r="H3460" s="71" t="s">
        <v>1090</v>
      </c>
      <c r="I3460" s="71" t="s">
        <v>216</v>
      </c>
      <c r="J3460" s="249">
        <v>0</v>
      </c>
      <c r="K3460" s="249">
        <v>0</v>
      </c>
      <c r="L3460" s="249">
        <v>0</v>
      </c>
      <c r="M3460" s="121">
        <v>0</v>
      </c>
    </row>
    <row r="3461" spans="1:13">
      <c r="A3461" s="1"/>
      <c r="B3461" s="1"/>
      <c r="C3461" s="69" t="s">
        <v>5</v>
      </c>
      <c r="D3461" s="70" t="s">
        <v>40</v>
      </c>
      <c r="E3461" s="71" t="s">
        <v>41</v>
      </c>
      <c r="F3461" s="70"/>
      <c r="G3461" s="70" t="s">
        <v>1089</v>
      </c>
      <c r="H3461" s="71" t="s">
        <v>1090</v>
      </c>
      <c r="I3461" s="71" t="s">
        <v>217</v>
      </c>
      <c r="J3461" s="249">
        <v>0</v>
      </c>
      <c r="K3461" s="249"/>
      <c r="L3461" s="249">
        <v>0</v>
      </c>
      <c r="M3461" s="121"/>
    </row>
    <row r="3462" spans="1:13" ht="24">
      <c r="A3462" s="1"/>
      <c r="B3462" s="1"/>
      <c r="C3462" s="69"/>
      <c r="D3462" s="70"/>
      <c r="E3462" s="71"/>
      <c r="F3462" s="70"/>
      <c r="G3462" s="70"/>
      <c r="H3462" s="83" t="s">
        <v>218</v>
      </c>
      <c r="I3462" s="84"/>
      <c r="J3462" s="85"/>
      <c r="K3462" s="85"/>
      <c r="L3462" s="85"/>
      <c r="M3462" s="86">
        <f>M3461-L3461</f>
        <v>0</v>
      </c>
    </row>
    <row r="3463" spans="1:13">
      <c r="A3463" s="1"/>
      <c r="B3463" s="1"/>
      <c r="C3463" s="69" t="s">
        <v>5</v>
      </c>
      <c r="D3463" s="70" t="s">
        <v>40</v>
      </c>
      <c r="E3463" s="71" t="s">
        <v>41</v>
      </c>
      <c r="F3463" s="70"/>
      <c r="G3463" s="70" t="s">
        <v>987</v>
      </c>
      <c r="H3463" s="71" t="s">
        <v>988</v>
      </c>
      <c r="I3463" s="248" t="s">
        <v>207</v>
      </c>
      <c r="J3463" s="249"/>
      <c r="K3463" s="249">
        <v>1</v>
      </c>
      <c r="L3463" s="249">
        <v>0</v>
      </c>
      <c r="M3463" s="121">
        <v>1</v>
      </c>
    </row>
    <row r="3464" spans="1:13">
      <c r="A3464" s="1"/>
      <c r="B3464" s="1"/>
      <c r="C3464" s="69" t="s">
        <v>5</v>
      </c>
      <c r="D3464" s="70" t="s">
        <v>40</v>
      </c>
      <c r="E3464" s="71" t="s">
        <v>41</v>
      </c>
      <c r="F3464" s="70"/>
      <c r="G3464" s="70" t="s">
        <v>987</v>
      </c>
      <c r="H3464" s="71" t="s">
        <v>988</v>
      </c>
      <c r="I3464" s="71" t="s">
        <v>208</v>
      </c>
      <c r="J3464" s="249">
        <v>0</v>
      </c>
      <c r="K3464" s="249">
        <v>4287500</v>
      </c>
      <c r="L3464" s="249">
        <v>0</v>
      </c>
      <c r="M3464" s="121">
        <v>7000000</v>
      </c>
    </row>
    <row r="3465" spans="1:13">
      <c r="A3465" s="1"/>
      <c r="B3465" s="1"/>
      <c r="C3465" s="69" t="s">
        <v>5</v>
      </c>
      <c r="D3465" s="70" t="s">
        <v>40</v>
      </c>
      <c r="E3465" s="71" t="s">
        <v>41</v>
      </c>
      <c r="F3465" s="70"/>
      <c r="G3465" s="70" t="s">
        <v>987</v>
      </c>
      <c r="H3465" s="71" t="s">
        <v>988</v>
      </c>
      <c r="I3465" s="71" t="s">
        <v>209</v>
      </c>
      <c r="J3465" s="249">
        <v>0</v>
      </c>
      <c r="K3465" s="249">
        <v>4287500</v>
      </c>
      <c r="L3465" s="249"/>
      <c r="M3465" s="121">
        <f>M3464/M3463</f>
        <v>7000000</v>
      </c>
    </row>
    <row r="3466" spans="1:13" ht="24">
      <c r="A3466" s="1"/>
      <c r="B3466" s="1"/>
      <c r="C3466" s="69"/>
      <c r="D3466" s="70"/>
      <c r="E3466" s="71"/>
      <c r="F3466" s="70"/>
      <c r="G3466" s="70"/>
      <c r="H3466" s="250" t="s">
        <v>210</v>
      </c>
      <c r="I3466" s="248"/>
      <c r="J3466" s="251"/>
      <c r="K3466" s="251">
        <v>4287500</v>
      </c>
      <c r="L3466" s="251"/>
      <c r="M3466" s="255">
        <f>M3465-L3465</f>
        <v>7000000</v>
      </c>
    </row>
    <row r="3467" spans="1:13">
      <c r="A3467" s="1"/>
      <c r="B3467" s="1"/>
      <c r="C3467" s="69" t="s">
        <v>5</v>
      </c>
      <c r="D3467" s="70" t="s">
        <v>40</v>
      </c>
      <c r="E3467" s="71" t="s">
        <v>41</v>
      </c>
      <c r="F3467" s="70"/>
      <c r="G3467" s="70" t="s">
        <v>987</v>
      </c>
      <c r="H3467" s="71" t="s">
        <v>988</v>
      </c>
      <c r="I3467" s="248" t="s">
        <v>211</v>
      </c>
      <c r="J3467" s="249"/>
      <c r="K3467" s="249">
        <v>1</v>
      </c>
      <c r="L3467" s="249">
        <v>0</v>
      </c>
      <c r="M3467" s="122">
        <v>1</v>
      </c>
    </row>
    <row r="3468" spans="1:13">
      <c r="A3468" s="1"/>
      <c r="B3468" s="1"/>
      <c r="C3468" s="69" t="s">
        <v>5</v>
      </c>
      <c r="D3468" s="70" t="s">
        <v>40</v>
      </c>
      <c r="E3468" s="71" t="s">
        <v>41</v>
      </c>
      <c r="F3468" s="70"/>
      <c r="G3468" s="70" t="s">
        <v>987</v>
      </c>
      <c r="H3468" s="71" t="s">
        <v>988</v>
      </c>
      <c r="I3468" s="71" t="s">
        <v>212</v>
      </c>
      <c r="J3468" s="249">
        <v>0</v>
      </c>
      <c r="K3468" s="249">
        <v>4287500</v>
      </c>
      <c r="L3468" s="249">
        <v>0</v>
      </c>
      <c r="M3468" s="121">
        <v>7000000</v>
      </c>
    </row>
    <row r="3469" spans="1:13">
      <c r="A3469" s="1"/>
      <c r="B3469" s="1"/>
      <c r="C3469" s="69" t="s">
        <v>5</v>
      </c>
      <c r="D3469" s="70" t="s">
        <v>40</v>
      </c>
      <c r="E3469" s="71" t="s">
        <v>41</v>
      </c>
      <c r="F3469" s="70"/>
      <c r="G3469" s="70" t="s">
        <v>987</v>
      </c>
      <c r="H3469" s="71" t="s">
        <v>988</v>
      </c>
      <c r="I3469" s="71" t="s">
        <v>213</v>
      </c>
      <c r="J3469" s="249">
        <v>0</v>
      </c>
      <c r="K3469" s="249">
        <v>4287500</v>
      </c>
      <c r="L3469" s="249"/>
      <c r="M3469" s="123">
        <f>M3468/M3467</f>
        <v>7000000</v>
      </c>
    </row>
    <row r="3470" spans="1:13" ht="24">
      <c r="A3470" s="1"/>
      <c r="B3470" s="1"/>
      <c r="C3470" s="69"/>
      <c r="D3470" s="70"/>
      <c r="E3470" s="71"/>
      <c r="F3470" s="70"/>
      <c r="G3470" s="70"/>
      <c r="H3470" s="250" t="s">
        <v>214</v>
      </c>
      <c r="I3470" s="248"/>
      <c r="J3470" s="251"/>
      <c r="K3470" s="251">
        <v>4287500</v>
      </c>
      <c r="L3470" s="251"/>
      <c r="M3470" s="255">
        <f>M3469-L3469</f>
        <v>7000000</v>
      </c>
    </row>
    <row r="3471" spans="1:13">
      <c r="A3471" s="1"/>
      <c r="B3471" s="1"/>
      <c r="C3471" s="69" t="s">
        <v>5</v>
      </c>
      <c r="D3471" s="70" t="s">
        <v>40</v>
      </c>
      <c r="E3471" s="71" t="s">
        <v>41</v>
      </c>
      <c r="F3471" s="70"/>
      <c r="G3471" s="70" t="s">
        <v>987</v>
      </c>
      <c r="H3471" s="71" t="s">
        <v>988</v>
      </c>
      <c r="I3471" s="248" t="s">
        <v>215</v>
      </c>
      <c r="J3471" s="249"/>
      <c r="K3471" s="249">
        <v>2</v>
      </c>
      <c r="L3471" s="249"/>
      <c r="M3471" s="121">
        <v>1</v>
      </c>
    </row>
    <row r="3472" spans="1:13">
      <c r="A3472" s="1"/>
      <c r="B3472" s="1"/>
      <c r="C3472" s="69" t="s">
        <v>5</v>
      </c>
      <c r="D3472" s="70" t="s">
        <v>40</v>
      </c>
      <c r="E3472" s="71" t="s">
        <v>41</v>
      </c>
      <c r="F3472" s="70"/>
      <c r="G3472" s="70" t="s">
        <v>987</v>
      </c>
      <c r="H3472" s="71" t="s">
        <v>988</v>
      </c>
      <c r="I3472" s="71" t="s">
        <v>216</v>
      </c>
      <c r="J3472" s="249">
        <v>0</v>
      </c>
      <c r="K3472" s="249">
        <v>4201008</v>
      </c>
      <c r="L3472" s="249">
        <v>0</v>
      </c>
      <c r="M3472" s="121">
        <v>5011212</v>
      </c>
    </row>
    <row r="3473" spans="1:13">
      <c r="A3473" s="1"/>
      <c r="B3473" s="1"/>
      <c r="C3473" s="69" t="s">
        <v>5</v>
      </c>
      <c r="D3473" s="70" t="s">
        <v>40</v>
      </c>
      <c r="E3473" s="71" t="s">
        <v>41</v>
      </c>
      <c r="F3473" s="70"/>
      <c r="G3473" s="70" t="s">
        <v>987</v>
      </c>
      <c r="H3473" s="71" t="s">
        <v>988</v>
      </c>
      <c r="I3473" s="71" t="s">
        <v>217</v>
      </c>
      <c r="J3473" s="249">
        <v>0</v>
      </c>
      <c r="K3473" s="249">
        <v>2100504</v>
      </c>
      <c r="L3473" s="249">
        <v>0</v>
      </c>
      <c r="M3473" s="121">
        <f>M3472/M3471</f>
        <v>5011212</v>
      </c>
    </row>
    <row r="3474" spans="1:13" ht="24">
      <c r="A3474" s="1"/>
      <c r="B3474" s="1"/>
      <c r="C3474" s="69"/>
      <c r="D3474" s="70"/>
      <c r="E3474" s="71"/>
      <c r="F3474" s="70"/>
      <c r="G3474" s="70"/>
      <c r="H3474" s="83" t="s">
        <v>218</v>
      </c>
      <c r="I3474" s="84"/>
      <c r="J3474" s="85"/>
      <c r="K3474" s="85">
        <v>2100504</v>
      </c>
      <c r="L3474" s="85">
        <v>-2100504</v>
      </c>
      <c r="M3474" s="86">
        <f>M3473-L3473</f>
        <v>5011212</v>
      </c>
    </row>
    <row r="3475" spans="1:13" ht="24">
      <c r="A3475" s="1"/>
      <c r="B3475" s="1"/>
      <c r="C3475" s="69" t="s">
        <v>5</v>
      </c>
      <c r="D3475" s="70" t="s">
        <v>40</v>
      </c>
      <c r="E3475" s="71" t="s">
        <v>41</v>
      </c>
      <c r="F3475" s="70"/>
      <c r="G3475" s="70" t="s">
        <v>989</v>
      </c>
      <c r="H3475" s="71" t="s">
        <v>990</v>
      </c>
      <c r="I3475" s="248" t="s">
        <v>207</v>
      </c>
      <c r="J3475" s="249"/>
      <c r="K3475" s="249">
        <v>1</v>
      </c>
      <c r="L3475" s="249">
        <v>1</v>
      </c>
      <c r="M3475" s="121">
        <v>1</v>
      </c>
    </row>
    <row r="3476" spans="1:13" ht="24">
      <c r="A3476" s="1"/>
      <c r="B3476" s="1"/>
      <c r="C3476" s="69" t="s">
        <v>5</v>
      </c>
      <c r="D3476" s="70" t="s">
        <v>40</v>
      </c>
      <c r="E3476" s="71" t="s">
        <v>41</v>
      </c>
      <c r="F3476" s="70"/>
      <c r="G3476" s="70" t="s">
        <v>989</v>
      </c>
      <c r="H3476" s="71" t="s">
        <v>990</v>
      </c>
      <c r="I3476" s="71" t="s">
        <v>208</v>
      </c>
      <c r="J3476" s="249">
        <v>0</v>
      </c>
      <c r="K3476" s="249">
        <v>0</v>
      </c>
      <c r="L3476" s="249">
        <v>0</v>
      </c>
      <c r="M3476" s="121">
        <v>33190000</v>
      </c>
    </row>
    <row r="3477" spans="1:13" ht="24">
      <c r="A3477" s="1"/>
      <c r="B3477" s="1"/>
      <c r="C3477" s="69" t="s">
        <v>5</v>
      </c>
      <c r="D3477" s="70" t="s">
        <v>40</v>
      </c>
      <c r="E3477" s="71" t="s">
        <v>41</v>
      </c>
      <c r="F3477" s="70"/>
      <c r="G3477" s="70" t="s">
        <v>989</v>
      </c>
      <c r="H3477" s="71" t="s">
        <v>990</v>
      </c>
      <c r="I3477" s="71" t="s">
        <v>209</v>
      </c>
      <c r="J3477" s="249">
        <v>0</v>
      </c>
      <c r="K3477" s="249">
        <v>0</v>
      </c>
      <c r="L3477" s="249">
        <v>0</v>
      </c>
      <c r="M3477" s="121">
        <f>M3476/M3475</f>
        <v>33190000</v>
      </c>
    </row>
    <row r="3478" spans="1:13" ht="24">
      <c r="A3478" s="1"/>
      <c r="B3478" s="1"/>
      <c r="C3478" s="69"/>
      <c r="D3478" s="70"/>
      <c r="E3478" s="71"/>
      <c r="F3478" s="70"/>
      <c r="G3478" s="70"/>
      <c r="H3478" s="250" t="s">
        <v>210</v>
      </c>
      <c r="I3478" s="248"/>
      <c r="J3478" s="251"/>
      <c r="K3478" s="251">
        <v>0</v>
      </c>
      <c r="L3478" s="251">
        <v>0</v>
      </c>
      <c r="M3478" s="255">
        <f>M3477-L3477</f>
        <v>33190000</v>
      </c>
    </row>
    <row r="3479" spans="1:13" ht="24">
      <c r="A3479" s="1"/>
      <c r="B3479" s="1"/>
      <c r="C3479" s="69" t="s">
        <v>5</v>
      </c>
      <c r="D3479" s="70" t="s">
        <v>40</v>
      </c>
      <c r="E3479" s="71" t="s">
        <v>41</v>
      </c>
      <c r="F3479" s="70"/>
      <c r="G3479" s="70" t="s">
        <v>989</v>
      </c>
      <c r="H3479" s="71" t="s">
        <v>990</v>
      </c>
      <c r="I3479" s="248" t="s">
        <v>211</v>
      </c>
      <c r="J3479" s="249"/>
      <c r="K3479" s="249">
        <v>1</v>
      </c>
      <c r="L3479" s="249">
        <v>1</v>
      </c>
      <c r="M3479" s="122">
        <v>0</v>
      </c>
    </row>
    <row r="3480" spans="1:13" ht="24">
      <c r="A3480" s="1"/>
      <c r="B3480" s="1"/>
      <c r="C3480" s="69" t="s">
        <v>5</v>
      </c>
      <c r="D3480" s="70" t="s">
        <v>40</v>
      </c>
      <c r="E3480" s="71" t="s">
        <v>41</v>
      </c>
      <c r="F3480" s="70"/>
      <c r="G3480" s="70" t="s">
        <v>989</v>
      </c>
      <c r="H3480" s="71" t="s">
        <v>990</v>
      </c>
      <c r="I3480" s="71" t="s">
        <v>212</v>
      </c>
      <c r="J3480" s="249">
        <v>0</v>
      </c>
      <c r="K3480" s="249">
        <v>0</v>
      </c>
      <c r="L3480" s="249">
        <v>0</v>
      </c>
      <c r="M3480" s="121">
        <v>0</v>
      </c>
    </row>
    <row r="3481" spans="1:13" ht="24">
      <c r="A3481" s="1"/>
      <c r="B3481" s="1"/>
      <c r="C3481" s="69" t="s">
        <v>5</v>
      </c>
      <c r="D3481" s="70" t="s">
        <v>40</v>
      </c>
      <c r="E3481" s="71" t="s">
        <v>41</v>
      </c>
      <c r="F3481" s="70"/>
      <c r="G3481" s="70" t="s">
        <v>989</v>
      </c>
      <c r="H3481" s="71" t="s">
        <v>990</v>
      </c>
      <c r="I3481" s="71" t="s">
        <v>213</v>
      </c>
      <c r="J3481" s="249">
        <v>0</v>
      </c>
      <c r="K3481" s="249">
        <v>0</v>
      </c>
      <c r="L3481" s="249">
        <v>0</v>
      </c>
      <c r="M3481" s="123"/>
    </row>
    <row r="3482" spans="1:13" ht="24">
      <c r="A3482" s="1"/>
      <c r="B3482" s="1"/>
      <c r="C3482" s="69"/>
      <c r="D3482" s="70"/>
      <c r="E3482" s="71"/>
      <c r="F3482" s="70"/>
      <c r="G3482" s="70"/>
      <c r="H3482" s="250" t="s">
        <v>214</v>
      </c>
      <c r="I3482" s="248"/>
      <c r="J3482" s="251"/>
      <c r="K3482" s="251">
        <v>0</v>
      </c>
      <c r="L3482" s="251">
        <v>0</v>
      </c>
      <c r="M3482" s="255">
        <f>M3481-L3481</f>
        <v>0</v>
      </c>
    </row>
    <row r="3483" spans="1:13" ht="24">
      <c r="A3483" s="1"/>
      <c r="B3483" s="1"/>
      <c r="C3483" s="69" t="s">
        <v>5</v>
      </c>
      <c r="D3483" s="70" t="s">
        <v>40</v>
      </c>
      <c r="E3483" s="71" t="s">
        <v>41</v>
      </c>
      <c r="F3483" s="70"/>
      <c r="G3483" s="70" t="s">
        <v>989</v>
      </c>
      <c r="H3483" s="71" t="s">
        <v>990</v>
      </c>
      <c r="I3483" s="248" t="s">
        <v>215</v>
      </c>
      <c r="J3483" s="249"/>
      <c r="K3483" s="249"/>
      <c r="L3483" s="249"/>
      <c r="M3483" s="121">
        <v>0</v>
      </c>
    </row>
    <row r="3484" spans="1:13" ht="24">
      <c r="A3484" s="1"/>
      <c r="B3484" s="1"/>
      <c r="C3484" s="69" t="s">
        <v>5</v>
      </c>
      <c r="D3484" s="70" t="s">
        <v>40</v>
      </c>
      <c r="E3484" s="71" t="s">
        <v>41</v>
      </c>
      <c r="F3484" s="70"/>
      <c r="G3484" s="70" t="s">
        <v>989</v>
      </c>
      <c r="H3484" s="71" t="s">
        <v>990</v>
      </c>
      <c r="I3484" s="71" t="s">
        <v>216</v>
      </c>
      <c r="J3484" s="249">
        <v>0</v>
      </c>
      <c r="K3484" s="249">
        <v>0</v>
      </c>
      <c r="L3484" s="249">
        <v>0</v>
      </c>
      <c r="M3484" s="121">
        <v>0</v>
      </c>
    </row>
    <row r="3485" spans="1:13" ht="24">
      <c r="A3485" s="1"/>
      <c r="B3485" s="1"/>
      <c r="C3485" s="69" t="s">
        <v>5</v>
      </c>
      <c r="D3485" s="70" t="s">
        <v>40</v>
      </c>
      <c r="E3485" s="71" t="s">
        <v>41</v>
      </c>
      <c r="F3485" s="70"/>
      <c r="G3485" s="70" t="s">
        <v>989</v>
      </c>
      <c r="H3485" s="71" t="s">
        <v>990</v>
      </c>
      <c r="I3485" s="71" t="s">
        <v>217</v>
      </c>
      <c r="J3485" s="249">
        <v>0</v>
      </c>
      <c r="K3485" s="249">
        <v>0</v>
      </c>
      <c r="L3485" s="249">
        <v>0</v>
      </c>
      <c r="M3485" s="121"/>
    </row>
    <row r="3486" spans="1:13" ht="24">
      <c r="A3486" s="1"/>
      <c r="B3486" s="1"/>
      <c r="C3486" s="69"/>
      <c r="D3486" s="70"/>
      <c r="E3486" s="71"/>
      <c r="F3486" s="70"/>
      <c r="G3486" s="70"/>
      <c r="H3486" s="83" t="s">
        <v>218</v>
      </c>
      <c r="I3486" s="84"/>
      <c r="J3486" s="85"/>
      <c r="K3486" s="85">
        <v>0</v>
      </c>
      <c r="L3486" s="85">
        <v>0</v>
      </c>
      <c r="M3486" s="86">
        <f>M3485-L3485</f>
        <v>0</v>
      </c>
    </row>
    <row r="3487" spans="1:13" ht="24">
      <c r="A3487" s="1"/>
      <c r="B3487" s="1"/>
      <c r="C3487" s="69" t="s">
        <v>5</v>
      </c>
      <c r="D3487" s="70" t="s">
        <v>40</v>
      </c>
      <c r="E3487" s="71" t="s">
        <v>41</v>
      </c>
      <c r="F3487" s="70"/>
      <c r="G3487" s="70" t="s">
        <v>991</v>
      </c>
      <c r="H3487" s="71" t="s">
        <v>1057</v>
      </c>
      <c r="I3487" s="248" t="s">
        <v>207</v>
      </c>
      <c r="J3487" s="249"/>
      <c r="K3487" s="249"/>
      <c r="L3487" s="249">
        <v>1</v>
      </c>
      <c r="M3487" s="121">
        <v>1</v>
      </c>
    </row>
    <row r="3488" spans="1:13" ht="24">
      <c r="A3488" s="1"/>
      <c r="B3488" s="1"/>
      <c r="C3488" s="69" t="s">
        <v>5</v>
      </c>
      <c r="D3488" s="70" t="s">
        <v>40</v>
      </c>
      <c r="E3488" s="71" t="s">
        <v>41</v>
      </c>
      <c r="F3488" s="70"/>
      <c r="G3488" s="70" t="s">
        <v>991</v>
      </c>
      <c r="H3488" s="71" t="s">
        <v>1057</v>
      </c>
      <c r="I3488" s="71" t="s">
        <v>208</v>
      </c>
      <c r="J3488" s="249">
        <v>0</v>
      </c>
      <c r="K3488" s="249">
        <v>0</v>
      </c>
      <c r="L3488" s="249">
        <v>10000000</v>
      </c>
      <c r="M3488" s="121">
        <v>50000000</v>
      </c>
    </row>
    <row r="3489" spans="1:13" ht="24">
      <c r="A3489" s="1"/>
      <c r="B3489" s="1"/>
      <c r="C3489" s="69" t="s">
        <v>5</v>
      </c>
      <c r="D3489" s="70" t="s">
        <v>40</v>
      </c>
      <c r="E3489" s="71" t="s">
        <v>41</v>
      </c>
      <c r="F3489" s="70"/>
      <c r="G3489" s="70" t="s">
        <v>991</v>
      </c>
      <c r="H3489" s="71" t="s">
        <v>1057</v>
      </c>
      <c r="I3489" s="71" t="s">
        <v>209</v>
      </c>
      <c r="J3489" s="249">
        <v>0</v>
      </c>
      <c r="K3489" s="249">
        <v>0</v>
      </c>
      <c r="L3489" s="249">
        <v>10000000</v>
      </c>
      <c r="M3489" s="121">
        <f>M3488/M3487</f>
        <v>50000000</v>
      </c>
    </row>
    <row r="3490" spans="1:13" ht="24">
      <c r="A3490" s="1"/>
      <c r="B3490" s="1"/>
      <c r="C3490" s="69"/>
      <c r="D3490" s="70"/>
      <c r="E3490" s="71"/>
      <c r="F3490" s="70"/>
      <c r="G3490" s="70"/>
      <c r="H3490" s="250" t="s">
        <v>210</v>
      </c>
      <c r="I3490" s="248"/>
      <c r="J3490" s="251"/>
      <c r="K3490" s="251">
        <v>0</v>
      </c>
      <c r="L3490" s="251">
        <v>10000000</v>
      </c>
      <c r="M3490" s="255">
        <f>M3489-L3489</f>
        <v>40000000</v>
      </c>
    </row>
    <row r="3491" spans="1:13" ht="24">
      <c r="A3491" s="1"/>
      <c r="B3491" s="1"/>
      <c r="C3491" s="69" t="s">
        <v>5</v>
      </c>
      <c r="D3491" s="70" t="s">
        <v>40</v>
      </c>
      <c r="E3491" s="71" t="s">
        <v>41</v>
      </c>
      <c r="F3491" s="70"/>
      <c r="G3491" s="70" t="s">
        <v>991</v>
      </c>
      <c r="H3491" s="71" t="s">
        <v>1057</v>
      </c>
      <c r="I3491" s="248" t="s">
        <v>211</v>
      </c>
      <c r="J3491" s="249"/>
      <c r="K3491" s="249"/>
      <c r="L3491" s="249">
        <v>1</v>
      </c>
      <c r="M3491" s="122">
        <v>0</v>
      </c>
    </row>
    <row r="3492" spans="1:13" ht="24">
      <c r="A3492" s="1"/>
      <c r="B3492" s="1"/>
      <c r="C3492" s="69" t="s">
        <v>5</v>
      </c>
      <c r="D3492" s="70" t="s">
        <v>40</v>
      </c>
      <c r="E3492" s="71" t="s">
        <v>41</v>
      </c>
      <c r="F3492" s="70"/>
      <c r="G3492" s="70" t="s">
        <v>991</v>
      </c>
      <c r="H3492" s="71" t="s">
        <v>1057</v>
      </c>
      <c r="I3492" s="71" t="s">
        <v>212</v>
      </c>
      <c r="J3492" s="249">
        <v>0</v>
      </c>
      <c r="K3492" s="249">
        <v>0</v>
      </c>
      <c r="L3492" s="249">
        <v>0</v>
      </c>
      <c r="M3492" s="121">
        <v>0</v>
      </c>
    </row>
    <row r="3493" spans="1:13" ht="24">
      <c r="A3493" s="1"/>
      <c r="B3493" s="1"/>
      <c r="C3493" s="69" t="s">
        <v>5</v>
      </c>
      <c r="D3493" s="70" t="s">
        <v>40</v>
      </c>
      <c r="E3493" s="71" t="s">
        <v>41</v>
      </c>
      <c r="F3493" s="70"/>
      <c r="G3493" s="70" t="s">
        <v>991</v>
      </c>
      <c r="H3493" s="71" t="s">
        <v>1057</v>
      </c>
      <c r="I3493" s="71" t="s">
        <v>213</v>
      </c>
      <c r="J3493" s="249">
        <v>0</v>
      </c>
      <c r="K3493" s="249">
        <v>0</v>
      </c>
      <c r="L3493" s="249">
        <v>0</v>
      </c>
      <c r="M3493" s="123"/>
    </row>
    <row r="3494" spans="1:13" ht="24">
      <c r="A3494" s="1"/>
      <c r="B3494" s="1"/>
      <c r="C3494" s="69"/>
      <c r="D3494" s="70"/>
      <c r="E3494" s="71"/>
      <c r="F3494" s="70"/>
      <c r="G3494" s="70"/>
      <c r="H3494" s="250" t="s">
        <v>214</v>
      </c>
      <c r="I3494" s="248"/>
      <c r="J3494" s="251"/>
      <c r="K3494" s="251">
        <v>0</v>
      </c>
      <c r="L3494" s="251">
        <v>0</v>
      </c>
      <c r="M3494" s="255">
        <f>M3493-L3493</f>
        <v>0</v>
      </c>
    </row>
    <row r="3495" spans="1:13" ht="24">
      <c r="A3495" s="1"/>
      <c r="B3495" s="1"/>
      <c r="C3495" s="69" t="s">
        <v>5</v>
      </c>
      <c r="D3495" s="70" t="s">
        <v>40</v>
      </c>
      <c r="E3495" s="71" t="s">
        <v>41</v>
      </c>
      <c r="F3495" s="70"/>
      <c r="G3495" s="70" t="s">
        <v>991</v>
      </c>
      <c r="H3495" s="71" t="s">
        <v>1057</v>
      </c>
      <c r="I3495" s="248" t="s">
        <v>215</v>
      </c>
      <c r="J3495" s="249"/>
      <c r="K3495" s="249"/>
      <c r="L3495" s="249"/>
      <c r="M3495" s="121">
        <v>0</v>
      </c>
    </row>
    <row r="3496" spans="1:13" ht="24">
      <c r="A3496" s="1"/>
      <c r="B3496" s="1"/>
      <c r="C3496" s="69" t="s">
        <v>5</v>
      </c>
      <c r="D3496" s="70" t="s">
        <v>40</v>
      </c>
      <c r="E3496" s="71" t="s">
        <v>41</v>
      </c>
      <c r="F3496" s="70"/>
      <c r="G3496" s="70" t="s">
        <v>991</v>
      </c>
      <c r="H3496" s="71" t="s">
        <v>1057</v>
      </c>
      <c r="I3496" s="71" t="s">
        <v>216</v>
      </c>
      <c r="J3496" s="249">
        <v>0</v>
      </c>
      <c r="K3496" s="249">
        <v>0</v>
      </c>
      <c r="L3496" s="249">
        <v>0</v>
      </c>
      <c r="M3496" s="121">
        <v>0</v>
      </c>
    </row>
    <row r="3497" spans="1:13" ht="24">
      <c r="A3497" s="1"/>
      <c r="B3497" s="1"/>
      <c r="C3497" s="69" t="s">
        <v>5</v>
      </c>
      <c r="D3497" s="70" t="s">
        <v>40</v>
      </c>
      <c r="E3497" s="71" t="s">
        <v>41</v>
      </c>
      <c r="F3497" s="70"/>
      <c r="G3497" s="70" t="s">
        <v>991</v>
      </c>
      <c r="H3497" s="71" t="s">
        <v>1057</v>
      </c>
      <c r="I3497" s="71" t="s">
        <v>217</v>
      </c>
      <c r="J3497" s="249">
        <v>0</v>
      </c>
      <c r="K3497" s="249">
        <v>0</v>
      </c>
      <c r="L3497" s="249">
        <v>0</v>
      </c>
      <c r="M3497" s="121"/>
    </row>
    <row r="3498" spans="1:13" ht="24">
      <c r="A3498" s="1"/>
      <c r="B3498" s="1"/>
      <c r="C3498" s="69"/>
      <c r="D3498" s="70"/>
      <c r="E3498" s="71"/>
      <c r="F3498" s="70"/>
      <c r="G3498" s="70"/>
      <c r="H3498" s="83" t="s">
        <v>218</v>
      </c>
      <c r="I3498" s="84"/>
      <c r="J3498" s="85"/>
      <c r="K3498" s="85">
        <v>0</v>
      </c>
      <c r="L3498" s="85">
        <v>0</v>
      </c>
      <c r="M3498" s="86">
        <f>M3497-L3497</f>
        <v>0</v>
      </c>
    </row>
    <row r="3499" spans="1:13">
      <c r="A3499" s="1"/>
      <c r="B3499" s="1"/>
      <c r="C3499" s="69" t="s">
        <v>5</v>
      </c>
      <c r="D3499" s="70" t="s">
        <v>40</v>
      </c>
      <c r="E3499" s="71" t="s">
        <v>41</v>
      </c>
      <c r="F3499" s="70"/>
      <c r="G3499" s="70" t="s">
        <v>993</v>
      </c>
      <c r="H3499" s="71" t="s">
        <v>994</v>
      </c>
      <c r="I3499" s="248" t="s">
        <v>207</v>
      </c>
      <c r="J3499" s="249"/>
      <c r="K3499" s="249"/>
      <c r="L3499" s="249">
        <v>0</v>
      </c>
      <c r="M3499" s="121">
        <v>1</v>
      </c>
    </row>
    <row r="3500" spans="1:13">
      <c r="A3500" s="1"/>
      <c r="B3500" s="1"/>
      <c r="C3500" s="69" t="s">
        <v>5</v>
      </c>
      <c r="D3500" s="70" t="s">
        <v>40</v>
      </c>
      <c r="E3500" s="71" t="s">
        <v>41</v>
      </c>
      <c r="F3500" s="70"/>
      <c r="G3500" s="70" t="s">
        <v>993</v>
      </c>
      <c r="H3500" s="71" t="s">
        <v>994</v>
      </c>
      <c r="I3500" s="71" t="s">
        <v>208</v>
      </c>
      <c r="J3500" s="249">
        <v>0</v>
      </c>
      <c r="K3500" s="249">
        <v>0</v>
      </c>
      <c r="L3500" s="249">
        <v>0</v>
      </c>
      <c r="M3500" s="121">
        <v>8500000</v>
      </c>
    </row>
    <row r="3501" spans="1:13">
      <c r="A3501" s="1"/>
      <c r="B3501" s="1"/>
      <c r="C3501" s="69" t="s">
        <v>5</v>
      </c>
      <c r="D3501" s="70" t="s">
        <v>40</v>
      </c>
      <c r="E3501" s="71" t="s">
        <v>41</v>
      </c>
      <c r="F3501" s="70"/>
      <c r="G3501" s="70" t="s">
        <v>993</v>
      </c>
      <c r="H3501" s="71" t="s">
        <v>994</v>
      </c>
      <c r="I3501" s="71" t="s">
        <v>209</v>
      </c>
      <c r="J3501" s="249">
        <v>0</v>
      </c>
      <c r="K3501" s="249">
        <v>0</v>
      </c>
      <c r="L3501" s="249"/>
      <c r="M3501" s="121">
        <f>M3500/M3499</f>
        <v>8500000</v>
      </c>
    </row>
    <row r="3502" spans="1:13" ht="24">
      <c r="A3502" s="1"/>
      <c r="B3502" s="1"/>
      <c r="C3502" s="69"/>
      <c r="D3502" s="70"/>
      <c r="E3502" s="71"/>
      <c r="F3502" s="70"/>
      <c r="G3502" s="70"/>
      <c r="H3502" s="250" t="s">
        <v>210</v>
      </c>
      <c r="I3502" s="248"/>
      <c r="J3502" s="251"/>
      <c r="K3502" s="251">
        <v>0</v>
      </c>
      <c r="L3502" s="251"/>
      <c r="M3502" s="255">
        <f>M3501-L3501</f>
        <v>8500000</v>
      </c>
    </row>
    <row r="3503" spans="1:13">
      <c r="A3503" s="1"/>
      <c r="B3503" s="1"/>
      <c r="C3503" s="69" t="s">
        <v>5</v>
      </c>
      <c r="D3503" s="70" t="s">
        <v>40</v>
      </c>
      <c r="E3503" s="71" t="s">
        <v>41</v>
      </c>
      <c r="F3503" s="70"/>
      <c r="G3503" s="70" t="s">
        <v>993</v>
      </c>
      <c r="H3503" s="71" t="s">
        <v>994</v>
      </c>
      <c r="I3503" s="248" t="s">
        <v>211</v>
      </c>
      <c r="J3503" s="249"/>
      <c r="K3503" s="249"/>
      <c r="L3503" s="249">
        <v>0</v>
      </c>
      <c r="M3503" s="122">
        <v>1</v>
      </c>
    </row>
    <row r="3504" spans="1:13">
      <c r="A3504" s="1"/>
      <c r="B3504" s="1"/>
      <c r="C3504" s="69" t="s">
        <v>5</v>
      </c>
      <c r="D3504" s="70" t="s">
        <v>40</v>
      </c>
      <c r="E3504" s="71" t="s">
        <v>41</v>
      </c>
      <c r="F3504" s="70"/>
      <c r="G3504" s="70" t="s">
        <v>993</v>
      </c>
      <c r="H3504" s="71" t="s">
        <v>994</v>
      </c>
      <c r="I3504" s="71" t="s">
        <v>212</v>
      </c>
      <c r="J3504" s="249">
        <v>0</v>
      </c>
      <c r="K3504" s="249">
        <v>0</v>
      </c>
      <c r="L3504" s="249">
        <v>0</v>
      </c>
      <c r="M3504" s="121">
        <v>8280000</v>
      </c>
    </row>
    <row r="3505" spans="1:13">
      <c r="A3505" s="1"/>
      <c r="B3505" s="1"/>
      <c r="C3505" s="69" t="s">
        <v>5</v>
      </c>
      <c r="D3505" s="70" t="s">
        <v>40</v>
      </c>
      <c r="E3505" s="71" t="s">
        <v>41</v>
      </c>
      <c r="F3505" s="70"/>
      <c r="G3505" s="70" t="s">
        <v>993</v>
      </c>
      <c r="H3505" s="71" t="s">
        <v>994</v>
      </c>
      <c r="I3505" s="71" t="s">
        <v>213</v>
      </c>
      <c r="J3505" s="249">
        <v>0</v>
      </c>
      <c r="K3505" s="249">
        <v>0</v>
      </c>
      <c r="L3505" s="249"/>
      <c r="M3505" s="123">
        <f>M3504/M3503</f>
        <v>8280000</v>
      </c>
    </row>
    <row r="3506" spans="1:13" ht="24">
      <c r="A3506" s="1"/>
      <c r="B3506" s="1"/>
      <c r="C3506" s="69"/>
      <c r="D3506" s="70"/>
      <c r="E3506" s="71"/>
      <c r="F3506" s="70"/>
      <c r="G3506" s="70"/>
      <c r="H3506" s="250" t="s">
        <v>214</v>
      </c>
      <c r="I3506" s="248"/>
      <c r="J3506" s="251"/>
      <c r="K3506" s="251">
        <v>0</v>
      </c>
      <c r="L3506" s="251"/>
      <c r="M3506" s="255">
        <f>M3505-L3505</f>
        <v>8280000</v>
      </c>
    </row>
    <row r="3507" spans="1:13">
      <c r="A3507" s="1"/>
      <c r="B3507" s="1"/>
      <c r="C3507" s="69" t="s">
        <v>5</v>
      </c>
      <c r="D3507" s="70" t="s">
        <v>40</v>
      </c>
      <c r="E3507" s="71" t="s">
        <v>41</v>
      </c>
      <c r="F3507" s="70"/>
      <c r="G3507" s="70" t="s">
        <v>993</v>
      </c>
      <c r="H3507" s="71" t="s">
        <v>994</v>
      </c>
      <c r="I3507" s="248" t="s">
        <v>215</v>
      </c>
      <c r="J3507" s="249"/>
      <c r="K3507" s="249"/>
      <c r="L3507" s="249"/>
      <c r="M3507" s="121">
        <v>1</v>
      </c>
    </row>
    <row r="3508" spans="1:13">
      <c r="A3508" s="1"/>
      <c r="B3508" s="1"/>
      <c r="C3508" s="69" t="s">
        <v>5</v>
      </c>
      <c r="D3508" s="70" t="s">
        <v>40</v>
      </c>
      <c r="E3508" s="71" t="s">
        <v>41</v>
      </c>
      <c r="F3508" s="70"/>
      <c r="G3508" s="70" t="s">
        <v>993</v>
      </c>
      <c r="H3508" s="71" t="s">
        <v>994</v>
      </c>
      <c r="I3508" s="71" t="s">
        <v>216</v>
      </c>
      <c r="J3508" s="249">
        <v>0</v>
      </c>
      <c r="K3508" s="249">
        <v>0</v>
      </c>
      <c r="L3508" s="249">
        <v>0</v>
      </c>
      <c r="M3508" s="121">
        <v>8280000</v>
      </c>
    </row>
    <row r="3509" spans="1:13">
      <c r="A3509" s="1"/>
      <c r="B3509" s="1"/>
      <c r="C3509" s="69" t="s">
        <v>5</v>
      </c>
      <c r="D3509" s="70" t="s">
        <v>40</v>
      </c>
      <c r="E3509" s="71" t="s">
        <v>41</v>
      </c>
      <c r="F3509" s="70"/>
      <c r="G3509" s="70" t="s">
        <v>993</v>
      </c>
      <c r="H3509" s="71" t="s">
        <v>994</v>
      </c>
      <c r="I3509" s="71" t="s">
        <v>217</v>
      </c>
      <c r="J3509" s="249">
        <v>0</v>
      </c>
      <c r="K3509" s="249">
        <v>0</v>
      </c>
      <c r="L3509" s="249">
        <v>0</v>
      </c>
      <c r="M3509" s="121">
        <f>M3508/M3507</f>
        <v>8280000</v>
      </c>
    </row>
    <row r="3510" spans="1:13" ht="24">
      <c r="A3510" s="1"/>
      <c r="B3510" s="1"/>
      <c r="C3510" s="69"/>
      <c r="D3510" s="70"/>
      <c r="E3510" s="71"/>
      <c r="F3510" s="70"/>
      <c r="G3510" s="70"/>
      <c r="H3510" s="83" t="s">
        <v>218</v>
      </c>
      <c r="I3510" s="84"/>
      <c r="J3510" s="85"/>
      <c r="K3510" s="85">
        <v>0</v>
      </c>
      <c r="L3510" s="85">
        <v>0</v>
      </c>
      <c r="M3510" s="86">
        <f>M3509-L3509</f>
        <v>8280000</v>
      </c>
    </row>
    <row r="3511" spans="1:13" ht="36">
      <c r="A3511" s="1"/>
      <c r="B3511" s="1"/>
      <c r="C3511" s="69" t="s">
        <v>5</v>
      </c>
      <c r="D3511" s="70" t="s">
        <v>40</v>
      </c>
      <c r="E3511" s="71" t="s">
        <v>41</v>
      </c>
      <c r="F3511" s="70"/>
      <c r="G3511" s="70" t="s">
        <v>995</v>
      </c>
      <c r="H3511" s="71" t="s">
        <v>1058</v>
      </c>
      <c r="I3511" s="248" t="s">
        <v>207</v>
      </c>
      <c r="J3511" s="249"/>
      <c r="K3511" s="249"/>
      <c r="L3511" s="249"/>
      <c r="M3511" s="121">
        <v>1</v>
      </c>
    </row>
    <row r="3512" spans="1:13" ht="36">
      <c r="A3512" s="1"/>
      <c r="B3512" s="1"/>
      <c r="C3512" s="69" t="s">
        <v>5</v>
      </c>
      <c r="D3512" s="70" t="s">
        <v>40</v>
      </c>
      <c r="E3512" s="71" t="s">
        <v>41</v>
      </c>
      <c r="F3512" s="70"/>
      <c r="G3512" s="70" t="s">
        <v>995</v>
      </c>
      <c r="H3512" s="71" t="s">
        <v>1058</v>
      </c>
      <c r="I3512" s="71" t="s">
        <v>208</v>
      </c>
      <c r="J3512" s="249">
        <v>0</v>
      </c>
      <c r="K3512" s="249">
        <v>0</v>
      </c>
      <c r="L3512" s="249">
        <v>0</v>
      </c>
      <c r="M3512" s="121">
        <v>192408000</v>
      </c>
    </row>
    <row r="3513" spans="1:13" ht="36">
      <c r="A3513" s="1"/>
      <c r="B3513" s="1"/>
      <c r="C3513" s="69" t="s">
        <v>5</v>
      </c>
      <c r="D3513" s="70" t="s">
        <v>40</v>
      </c>
      <c r="E3513" s="71" t="s">
        <v>41</v>
      </c>
      <c r="F3513" s="70"/>
      <c r="G3513" s="70" t="s">
        <v>995</v>
      </c>
      <c r="H3513" s="71" t="s">
        <v>1058</v>
      </c>
      <c r="I3513" s="71" t="s">
        <v>209</v>
      </c>
      <c r="J3513" s="249">
        <v>0</v>
      </c>
      <c r="K3513" s="249">
        <v>0</v>
      </c>
      <c r="L3513" s="249">
        <v>0</v>
      </c>
      <c r="M3513" s="121">
        <f>M3512/M3511</f>
        <v>192408000</v>
      </c>
    </row>
    <row r="3514" spans="1:13" ht="24">
      <c r="A3514" s="1"/>
      <c r="B3514" s="1"/>
      <c r="C3514" s="69"/>
      <c r="D3514" s="70"/>
      <c r="E3514" s="71"/>
      <c r="F3514" s="70"/>
      <c r="G3514" s="70"/>
      <c r="H3514" s="250" t="s">
        <v>210</v>
      </c>
      <c r="I3514" s="248"/>
      <c r="J3514" s="251"/>
      <c r="K3514" s="251">
        <v>0</v>
      </c>
      <c r="L3514" s="251">
        <v>0</v>
      </c>
      <c r="M3514" s="255">
        <f>M3513-L3513</f>
        <v>192408000</v>
      </c>
    </row>
    <row r="3515" spans="1:13" ht="36">
      <c r="A3515" s="1"/>
      <c r="B3515" s="1"/>
      <c r="C3515" s="69" t="s">
        <v>5</v>
      </c>
      <c r="D3515" s="70" t="s">
        <v>40</v>
      </c>
      <c r="E3515" s="71" t="s">
        <v>41</v>
      </c>
      <c r="F3515" s="70"/>
      <c r="G3515" s="70" t="s">
        <v>995</v>
      </c>
      <c r="H3515" s="71" t="s">
        <v>1058</v>
      </c>
      <c r="I3515" s="248" t="s">
        <v>211</v>
      </c>
      <c r="J3515" s="249"/>
      <c r="K3515" s="249"/>
      <c r="L3515" s="249"/>
      <c r="M3515" s="122">
        <v>1</v>
      </c>
    </row>
    <row r="3516" spans="1:13" ht="36">
      <c r="A3516" s="1"/>
      <c r="B3516" s="1"/>
      <c r="C3516" s="69" t="s">
        <v>5</v>
      </c>
      <c r="D3516" s="70" t="s">
        <v>40</v>
      </c>
      <c r="E3516" s="71" t="s">
        <v>41</v>
      </c>
      <c r="F3516" s="70"/>
      <c r="G3516" s="70" t="s">
        <v>995</v>
      </c>
      <c r="H3516" s="71" t="s">
        <v>1058</v>
      </c>
      <c r="I3516" s="71" t="s">
        <v>212</v>
      </c>
      <c r="J3516" s="249">
        <v>0</v>
      </c>
      <c r="K3516" s="249">
        <v>0</v>
      </c>
      <c r="L3516" s="249">
        <v>14500000</v>
      </c>
      <c r="M3516" s="121">
        <v>192408000</v>
      </c>
    </row>
    <row r="3517" spans="1:13" ht="36">
      <c r="A3517" s="1"/>
      <c r="B3517" s="1"/>
      <c r="C3517" s="69" t="s">
        <v>5</v>
      </c>
      <c r="D3517" s="70" t="s">
        <v>40</v>
      </c>
      <c r="E3517" s="71" t="s">
        <v>41</v>
      </c>
      <c r="F3517" s="70"/>
      <c r="G3517" s="70" t="s">
        <v>995</v>
      </c>
      <c r="H3517" s="71" t="s">
        <v>1058</v>
      </c>
      <c r="I3517" s="71" t="s">
        <v>213</v>
      </c>
      <c r="J3517" s="249">
        <v>0</v>
      </c>
      <c r="K3517" s="249">
        <v>0</v>
      </c>
      <c r="L3517" s="249">
        <v>14500000</v>
      </c>
      <c r="M3517" s="123">
        <f>M3516/M3515</f>
        <v>192408000</v>
      </c>
    </row>
    <row r="3518" spans="1:13" ht="24">
      <c r="A3518" s="1"/>
      <c r="B3518" s="1"/>
      <c r="C3518" s="69"/>
      <c r="D3518" s="70"/>
      <c r="E3518" s="71"/>
      <c r="F3518" s="70"/>
      <c r="G3518" s="70"/>
      <c r="H3518" s="250" t="s">
        <v>214</v>
      </c>
      <c r="I3518" s="248"/>
      <c r="J3518" s="251"/>
      <c r="K3518" s="251">
        <v>0</v>
      </c>
      <c r="L3518" s="251">
        <v>14500000</v>
      </c>
      <c r="M3518" s="255">
        <f>M3517-L3517</f>
        <v>177908000</v>
      </c>
    </row>
    <row r="3519" spans="1:13" ht="36">
      <c r="A3519" s="1"/>
      <c r="B3519" s="1"/>
      <c r="C3519" s="69" t="s">
        <v>5</v>
      </c>
      <c r="D3519" s="70" t="s">
        <v>40</v>
      </c>
      <c r="E3519" s="71" t="s">
        <v>41</v>
      </c>
      <c r="F3519" s="70"/>
      <c r="G3519" s="70" t="s">
        <v>995</v>
      </c>
      <c r="H3519" s="71" t="s">
        <v>1058</v>
      </c>
      <c r="I3519" s="248" t="s">
        <v>215</v>
      </c>
      <c r="J3519" s="249"/>
      <c r="K3519" s="249"/>
      <c r="L3519" s="249"/>
      <c r="M3519" s="121">
        <v>1</v>
      </c>
    </row>
    <row r="3520" spans="1:13" ht="36">
      <c r="A3520" s="1"/>
      <c r="B3520" s="1"/>
      <c r="C3520" s="69" t="s">
        <v>5</v>
      </c>
      <c r="D3520" s="70" t="s">
        <v>40</v>
      </c>
      <c r="E3520" s="71" t="s">
        <v>41</v>
      </c>
      <c r="F3520" s="70"/>
      <c r="G3520" s="70" t="s">
        <v>995</v>
      </c>
      <c r="H3520" s="71" t="s">
        <v>1058</v>
      </c>
      <c r="I3520" s="71" t="s">
        <v>216</v>
      </c>
      <c r="J3520" s="249">
        <v>0</v>
      </c>
      <c r="K3520" s="249">
        <v>0</v>
      </c>
      <c r="L3520" s="249">
        <v>0</v>
      </c>
      <c r="M3520" s="121">
        <v>192408000</v>
      </c>
    </row>
    <row r="3521" spans="1:13" ht="36">
      <c r="A3521" s="1"/>
      <c r="B3521" s="1"/>
      <c r="C3521" s="69" t="s">
        <v>5</v>
      </c>
      <c r="D3521" s="70" t="s">
        <v>40</v>
      </c>
      <c r="E3521" s="71" t="s">
        <v>41</v>
      </c>
      <c r="F3521" s="70"/>
      <c r="G3521" s="70" t="s">
        <v>995</v>
      </c>
      <c r="H3521" s="71" t="s">
        <v>1058</v>
      </c>
      <c r="I3521" s="71" t="s">
        <v>217</v>
      </c>
      <c r="J3521" s="249">
        <v>0</v>
      </c>
      <c r="K3521" s="249">
        <v>0</v>
      </c>
      <c r="L3521" s="249">
        <v>0</v>
      </c>
      <c r="M3521" s="121">
        <f>M3520/M3519</f>
        <v>192408000</v>
      </c>
    </row>
    <row r="3522" spans="1:13" ht="24">
      <c r="A3522" s="1"/>
      <c r="B3522" s="1"/>
      <c r="C3522" s="69"/>
      <c r="D3522" s="70"/>
      <c r="E3522" s="71"/>
      <c r="F3522" s="70"/>
      <c r="G3522" s="70"/>
      <c r="H3522" s="83" t="s">
        <v>218</v>
      </c>
      <c r="I3522" s="84"/>
      <c r="J3522" s="85"/>
      <c r="K3522" s="85">
        <v>0</v>
      </c>
      <c r="L3522" s="85">
        <v>0</v>
      </c>
      <c r="M3522" s="86">
        <f>M3521-L3521</f>
        <v>192408000</v>
      </c>
    </row>
    <row r="3523" spans="1:13">
      <c r="A3523" s="1"/>
      <c r="B3523" s="1"/>
      <c r="C3523" s="69" t="s">
        <v>5</v>
      </c>
      <c r="D3523" s="70" t="s">
        <v>40</v>
      </c>
      <c r="E3523" s="71" t="s">
        <v>41</v>
      </c>
      <c r="F3523" s="70"/>
      <c r="G3523" s="70" t="s">
        <v>997</v>
      </c>
      <c r="H3523" s="71" t="s">
        <v>998</v>
      </c>
      <c r="I3523" s="248" t="s">
        <v>207</v>
      </c>
      <c r="J3523" s="249"/>
      <c r="K3523" s="249"/>
      <c r="L3523" s="249">
        <v>0</v>
      </c>
      <c r="M3523" s="121">
        <v>1</v>
      </c>
    </row>
    <row r="3524" spans="1:13">
      <c r="A3524" s="1"/>
      <c r="B3524" s="1"/>
      <c r="C3524" s="69" t="s">
        <v>5</v>
      </c>
      <c r="D3524" s="70" t="s">
        <v>40</v>
      </c>
      <c r="E3524" s="71" t="s">
        <v>41</v>
      </c>
      <c r="F3524" s="70"/>
      <c r="G3524" s="70" t="s">
        <v>997</v>
      </c>
      <c r="H3524" s="71" t="s">
        <v>998</v>
      </c>
      <c r="I3524" s="71" t="s">
        <v>208</v>
      </c>
      <c r="J3524" s="249">
        <v>0</v>
      </c>
      <c r="K3524" s="249">
        <v>0</v>
      </c>
      <c r="L3524" s="249">
        <v>0</v>
      </c>
      <c r="M3524" s="121">
        <v>1200000</v>
      </c>
    </row>
    <row r="3525" spans="1:13">
      <c r="A3525" s="1"/>
      <c r="B3525" s="1"/>
      <c r="C3525" s="69" t="s">
        <v>5</v>
      </c>
      <c r="D3525" s="70" t="s">
        <v>40</v>
      </c>
      <c r="E3525" s="71" t="s">
        <v>41</v>
      </c>
      <c r="F3525" s="70"/>
      <c r="G3525" s="70" t="s">
        <v>997</v>
      </c>
      <c r="H3525" s="71" t="s">
        <v>998</v>
      </c>
      <c r="I3525" s="71" t="s">
        <v>209</v>
      </c>
      <c r="J3525" s="249">
        <v>0</v>
      </c>
      <c r="K3525" s="249">
        <v>0</v>
      </c>
      <c r="L3525" s="249"/>
      <c r="M3525" s="121">
        <f>M3524/M3523</f>
        <v>1200000</v>
      </c>
    </row>
    <row r="3526" spans="1:13" ht="24">
      <c r="A3526" s="1"/>
      <c r="B3526" s="1"/>
      <c r="C3526" s="69"/>
      <c r="D3526" s="70"/>
      <c r="E3526" s="71"/>
      <c r="F3526" s="70"/>
      <c r="G3526" s="70"/>
      <c r="H3526" s="250" t="s">
        <v>210</v>
      </c>
      <c r="I3526" s="248"/>
      <c r="J3526" s="251"/>
      <c r="K3526" s="251">
        <v>0</v>
      </c>
      <c r="L3526" s="251"/>
      <c r="M3526" s="255">
        <f>M3525-L3525</f>
        <v>1200000</v>
      </c>
    </row>
    <row r="3527" spans="1:13">
      <c r="A3527" s="1"/>
      <c r="B3527" s="1"/>
      <c r="C3527" s="69" t="s">
        <v>5</v>
      </c>
      <c r="D3527" s="70" t="s">
        <v>40</v>
      </c>
      <c r="E3527" s="71" t="s">
        <v>41</v>
      </c>
      <c r="F3527" s="70"/>
      <c r="G3527" s="70" t="s">
        <v>997</v>
      </c>
      <c r="H3527" s="71" t="s">
        <v>998</v>
      </c>
      <c r="I3527" s="248" t="s">
        <v>211</v>
      </c>
      <c r="J3527" s="249"/>
      <c r="K3527" s="249"/>
      <c r="L3527" s="249">
        <v>0</v>
      </c>
      <c r="M3527" s="122">
        <v>1</v>
      </c>
    </row>
    <row r="3528" spans="1:13">
      <c r="A3528" s="1"/>
      <c r="B3528" s="1"/>
      <c r="C3528" s="69" t="s">
        <v>5</v>
      </c>
      <c r="D3528" s="70" t="s">
        <v>40</v>
      </c>
      <c r="E3528" s="71" t="s">
        <v>41</v>
      </c>
      <c r="F3528" s="70"/>
      <c r="G3528" s="70" t="s">
        <v>997</v>
      </c>
      <c r="H3528" s="71" t="s">
        <v>998</v>
      </c>
      <c r="I3528" s="71" t="s">
        <v>212</v>
      </c>
      <c r="J3528" s="249">
        <v>0</v>
      </c>
      <c r="K3528" s="249">
        <v>0</v>
      </c>
      <c r="L3528" s="249">
        <v>0</v>
      </c>
      <c r="M3528" s="121">
        <v>1006000</v>
      </c>
    </row>
    <row r="3529" spans="1:13">
      <c r="A3529" s="1"/>
      <c r="B3529" s="1"/>
      <c r="C3529" s="69" t="s">
        <v>5</v>
      </c>
      <c r="D3529" s="70" t="s">
        <v>40</v>
      </c>
      <c r="E3529" s="71" t="s">
        <v>41</v>
      </c>
      <c r="F3529" s="70"/>
      <c r="G3529" s="70" t="s">
        <v>997</v>
      </c>
      <c r="H3529" s="71" t="s">
        <v>998</v>
      </c>
      <c r="I3529" s="71" t="s">
        <v>213</v>
      </c>
      <c r="J3529" s="249">
        <v>0</v>
      </c>
      <c r="K3529" s="249">
        <v>0</v>
      </c>
      <c r="L3529" s="249"/>
      <c r="M3529" s="123">
        <f>M3528/M3527</f>
        <v>1006000</v>
      </c>
    </row>
    <row r="3530" spans="1:13" ht="24">
      <c r="A3530" s="1"/>
      <c r="B3530" s="1"/>
      <c r="C3530" s="69"/>
      <c r="D3530" s="70"/>
      <c r="E3530" s="71"/>
      <c r="F3530" s="70"/>
      <c r="G3530" s="70"/>
      <c r="H3530" s="250" t="s">
        <v>214</v>
      </c>
      <c r="I3530" s="248"/>
      <c r="J3530" s="251"/>
      <c r="K3530" s="251">
        <v>0</v>
      </c>
      <c r="L3530" s="251"/>
      <c r="M3530" s="255">
        <f>M3529-L3529</f>
        <v>1006000</v>
      </c>
    </row>
    <row r="3531" spans="1:13">
      <c r="A3531" s="1"/>
      <c r="B3531" s="1"/>
      <c r="C3531" s="69" t="s">
        <v>5</v>
      </c>
      <c r="D3531" s="70" t="s">
        <v>40</v>
      </c>
      <c r="E3531" s="71" t="s">
        <v>41</v>
      </c>
      <c r="F3531" s="70"/>
      <c r="G3531" s="70" t="s">
        <v>997</v>
      </c>
      <c r="H3531" s="71" t="s">
        <v>998</v>
      </c>
      <c r="I3531" s="248" t="s">
        <v>215</v>
      </c>
      <c r="J3531" s="249"/>
      <c r="K3531" s="249"/>
      <c r="L3531" s="249"/>
      <c r="M3531" s="121">
        <v>1</v>
      </c>
    </row>
    <row r="3532" spans="1:13">
      <c r="A3532" s="1"/>
      <c r="B3532" s="1"/>
      <c r="C3532" s="69" t="s">
        <v>5</v>
      </c>
      <c r="D3532" s="70" t="s">
        <v>40</v>
      </c>
      <c r="E3532" s="71" t="s">
        <v>41</v>
      </c>
      <c r="F3532" s="70"/>
      <c r="G3532" s="70" t="s">
        <v>997</v>
      </c>
      <c r="H3532" s="71" t="s">
        <v>998</v>
      </c>
      <c r="I3532" s="71" t="s">
        <v>216</v>
      </c>
      <c r="J3532" s="249">
        <v>0</v>
      </c>
      <c r="K3532" s="249">
        <v>0</v>
      </c>
      <c r="L3532" s="249">
        <v>0</v>
      </c>
      <c r="M3532" s="121">
        <v>1005463</v>
      </c>
    </row>
    <row r="3533" spans="1:13">
      <c r="A3533" s="1"/>
      <c r="B3533" s="1"/>
      <c r="C3533" s="69" t="s">
        <v>5</v>
      </c>
      <c r="D3533" s="70" t="s">
        <v>40</v>
      </c>
      <c r="E3533" s="71" t="s">
        <v>41</v>
      </c>
      <c r="F3533" s="70"/>
      <c r="G3533" s="70" t="s">
        <v>997</v>
      </c>
      <c r="H3533" s="71" t="s">
        <v>998</v>
      </c>
      <c r="I3533" s="71" t="s">
        <v>217</v>
      </c>
      <c r="J3533" s="249">
        <v>0</v>
      </c>
      <c r="K3533" s="249">
        <v>0</v>
      </c>
      <c r="L3533" s="249">
        <v>0</v>
      </c>
      <c r="M3533" s="121">
        <f>M3532/M3531</f>
        <v>1005463</v>
      </c>
    </row>
    <row r="3534" spans="1:13" ht="24">
      <c r="A3534" s="1"/>
      <c r="B3534" s="1"/>
      <c r="C3534" s="69"/>
      <c r="D3534" s="70"/>
      <c r="E3534" s="71"/>
      <c r="F3534" s="70"/>
      <c r="G3534" s="70"/>
      <c r="H3534" s="83" t="s">
        <v>218</v>
      </c>
      <c r="I3534" s="84"/>
      <c r="J3534" s="85"/>
      <c r="K3534" s="85">
        <v>0</v>
      </c>
      <c r="L3534" s="85">
        <v>0</v>
      </c>
      <c r="M3534" s="86">
        <f>M3533-L3533</f>
        <v>1005463</v>
      </c>
    </row>
    <row r="3535" spans="1:13">
      <c r="A3535" s="1"/>
      <c r="B3535" s="1"/>
      <c r="C3535" s="69" t="s">
        <v>5</v>
      </c>
      <c r="D3535" s="70" t="s">
        <v>40</v>
      </c>
      <c r="E3535" s="71" t="s">
        <v>41</v>
      </c>
      <c r="F3535" s="70"/>
      <c r="G3535" s="70" t="s">
        <v>999</v>
      </c>
      <c r="H3535" s="71" t="s">
        <v>1000</v>
      </c>
      <c r="I3535" s="248" t="s">
        <v>207</v>
      </c>
      <c r="J3535" s="249"/>
      <c r="K3535" s="249"/>
      <c r="L3535" s="249">
        <v>0</v>
      </c>
      <c r="M3535" s="121">
        <v>1</v>
      </c>
    </row>
    <row r="3536" spans="1:13">
      <c r="A3536" s="1"/>
      <c r="B3536" s="1"/>
      <c r="C3536" s="69" t="s">
        <v>5</v>
      </c>
      <c r="D3536" s="70" t="s">
        <v>40</v>
      </c>
      <c r="E3536" s="71" t="s">
        <v>41</v>
      </c>
      <c r="F3536" s="70"/>
      <c r="G3536" s="70" t="s">
        <v>999</v>
      </c>
      <c r="H3536" s="71" t="s">
        <v>1000</v>
      </c>
      <c r="I3536" s="71" t="s">
        <v>208</v>
      </c>
      <c r="J3536" s="249">
        <v>0</v>
      </c>
      <c r="K3536" s="249">
        <v>0</v>
      </c>
      <c r="L3536" s="249">
        <v>0</v>
      </c>
      <c r="M3536" s="121">
        <v>3560000</v>
      </c>
    </row>
    <row r="3537" spans="1:13">
      <c r="A3537" s="1"/>
      <c r="B3537" s="1"/>
      <c r="C3537" s="69" t="s">
        <v>5</v>
      </c>
      <c r="D3537" s="70" t="s">
        <v>40</v>
      </c>
      <c r="E3537" s="71" t="s">
        <v>41</v>
      </c>
      <c r="F3537" s="70"/>
      <c r="G3537" s="70" t="s">
        <v>999</v>
      </c>
      <c r="H3537" s="71" t="s">
        <v>1000</v>
      </c>
      <c r="I3537" s="71" t="s">
        <v>209</v>
      </c>
      <c r="J3537" s="249">
        <v>0</v>
      </c>
      <c r="K3537" s="249">
        <v>0</v>
      </c>
      <c r="L3537" s="249"/>
      <c r="M3537" s="121">
        <f>M3536/M3535</f>
        <v>3560000</v>
      </c>
    </row>
    <row r="3538" spans="1:13" ht="24">
      <c r="A3538" s="1"/>
      <c r="B3538" s="1"/>
      <c r="C3538" s="69"/>
      <c r="D3538" s="70"/>
      <c r="E3538" s="71"/>
      <c r="F3538" s="70"/>
      <c r="G3538" s="70"/>
      <c r="H3538" s="250" t="s">
        <v>210</v>
      </c>
      <c r="I3538" s="248"/>
      <c r="J3538" s="251"/>
      <c r="K3538" s="251">
        <v>0</v>
      </c>
      <c r="L3538" s="251"/>
      <c r="M3538" s="255">
        <f>M3537-L3537</f>
        <v>3560000</v>
      </c>
    </row>
    <row r="3539" spans="1:13">
      <c r="A3539" s="1"/>
      <c r="B3539" s="1"/>
      <c r="C3539" s="69" t="s">
        <v>5</v>
      </c>
      <c r="D3539" s="70" t="s">
        <v>40</v>
      </c>
      <c r="E3539" s="71" t="s">
        <v>41</v>
      </c>
      <c r="F3539" s="70"/>
      <c r="G3539" s="70" t="s">
        <v>999</v>
      </c>
      <c r="H3539" s="71" t="s">
        <v>1000</v>
      </c>
      <c r="I3539" s="248" t="s">
        <v>211</v>
      </c>
      <c r="J3539" s="249"/>
      <c r="K3539" s="249"/>
      <c r="L3539" s="249">
        <v>0</v>
      </c>
      <c r="M3539" s="122">
        <v>1</v>
      </c>
    </row>
    <row r="3540" spans="1:13">
      <c r="A3540" s="1"/>
      <c r="B3540" s="1"/>
      <c r="C3540" s="69" t="s">
        <v>5</v>
      </c>
      <c r="D3540" s="70" t="s">
        <v>40</v>
      </c>
      <c r="E3540" s="71" t="s">
        <v>41</v>
      </c>
      <c r="F3540" s="70"/>
      <c r="G3540" s="70" t="s">
        <v>999</v>
      </c>
      <c r="H3540" s="71" t="s">
        <v>1000</v>
      </c>
      <c r="I3540" s="71" t="s">
        <v>212</v>
      </c>
      <c r="J3540" s="249">
        <v>0</v>
      </c>
      <c r="K3540" s="249">
        <v>0</v>
      </c>
      <c r="L3540" s="249">
        <v>0</v>
      </c>
      <c r="M3540" s="121">
        <v>3560000</v>
      </c>
    </row>
    <row r="3541" spans="1:13">
      <c r="A3541" s="1"/>
      <c r="B3541" s="1"/>
      <c r="C3541" s="69" t="s">
        <v>5</v>
      </c>
      <c r="D3541" s="70" t="s">
        <v>40</v>
      </c>
      <c r="E3541" s="71" t="s">
        <v>41</v>
      </c>
      <c r="F3541" s="70"/>
      <c r="G3541" s="70" t="s">
        <v>999</v>
      </c>
      <c r="H3541" s="71" t="s">
        <v>1000</v>
      </c>
      <c r="I3541" s="71" t="s">
        <v>213</v>
      </c>
      <c r="J3541" s="249">
        <v>0</v>
      </c>
      <c r="K3541" s="249">
        <v>0</v>
      </c>
      <c r="L3541" s="249"/>
      <c r="M3541" s="123">
        <f>M3540/M3539</f>
        <v>3560000</v>
      </c>
    </row>
    <row r="3542" spans="1:13" ht="24">
      <c r="A3542" s="1"/>
      <c r="B3542" s="1"/>
      <c r="C3542" s="69"/>
      <c r="D3542" s="70"/>
      <c r="E3542" s="71"/>
      <c r="F3542" s="70"/>
      <c r="G3542" s="70"/>
      <c r="H3542" s="250" t="s">
        <v>214</v>
      </c>
      <c r="I3542" s="248"/>
      <c r="J3542" s="251"/>
      <c r="K3542" s="251">
        <v>0</v>
      </c>
      <c r="L3542" s="251"/>
      <c r="M3542" s="255">
        <f>M3541-L3541</f>
        <v>3560000</v>
      </c>
    </row>
    <row r="3543" spans="1:13">
      <c r="A3543" s="1"/>
      <c r="B3543" s="1"/>
      <c r="C3543" s="69" t="s">
        <v>5</v>
      </c>
      <c r="D3543" s="70" t="s">
        <v>40</v>
      </c>
      <c r="E3543" s="71" t="s">
        <v>41</v>
      </c>
      <c r="F3543" s="70"/>
      <c r="G3543" s="70" t="s">
        <v>999</v>
      </c>
      <c r="H3543" s="71" t="s">
        <v>1000</v>
      </c>
      <c r="I3543" s="248" t="s">
        <v>215</v>
      </c>
      <c r="J3543" s="249"/>
      <c r="K3543" s="249"/>
      <c r="L3543" s="249"/>
      <c r="M3543" s="121">
        <v>1</v>
      </c>
    </row>
    <row r="3544" spans="1:13">
      <c r="A3544" s="1"/>
      <c r="B3544" s="1"/>
      <c r="C3544" s="69" t="s">
        <v>5</v>
      </c>
      <c r="D3544" s="70" t="s">
        <v>40</v>
      </c>
      <c r="E3544" s="71" t="s">
        <v>41</v>
      </c>
      <c r="F3544" s="70"/>
      <c r="G3544" s="70" t="s">
        <v>999</v>
      </c>
      <c r="H3544" s="71" t="s">
        <v>1000</v>
      </c>
      <c r="I3544" s="71" t="s">
        <v>216</v>
      </c>
      <c r="J3544" s="249">
        <v>0</v>
      </c>
      <c r="K3544" s="249">
        <v>0</v>
      </c>
      <c r="L3544" s="249">
        <v>0</v>
      </c>
      <c r="M3544" s="121">
        <v>3237600</v>
      </c>
    </row>
    <row r="3545" spans="1:13">
      <c r="A3545" s="1"/>
      <c r="B3545" s="1"/>
      <c r="C3545" s="69" t="s">
        <v>5</v>
      </c>
      <c r="D3545" s="70" t="s">
        <v>40</v>
      </c>
      <c r="E3545" s="71" t="s">
        <v>41</v>
      </c>
      <c r="F3545" s="70"/>
      <c r="G3545" s="70" t="s">
        <v>999</v>
      </c>
      <c r="H3545" s="71" t="s">
        <v>1000</v>
      </c>
      <c r="I3545" s="71" t="s">
        <v>217</v>
      </c>
      <c r="J3545" s="249">
        <v>0</v>
      </c>
      <c r="K3545" s="249">
        <v>0</v>
      </c>
      <c r="L3545" s="249">
        <v>0</v>
      </c>
      <c r="M3545" s="121">
        <f>M3544/M3543</f>
        <v>3237600</v>
      </c>
    </row>
    <row r="3546" spans="1:13" ht="24">
      <c r="A3546" s="1"/>
      <c r="B3546" s="1"/>
      <c r="C3546" s="69"/>
      <c r="D3546" s="70"/>
      <c r="E3546" s="71"/>
      <c r="F3546" s="70"/>
      <c r="G3546" s="70"/>
      <c r="H3546" s="83" t="s">
        <v>218</v>
      </c>
      <c r="I3546" s="84"/>
      <c r="J3546" s="85"/>
      <c r="K3546" s="85">
        <v>0</v>
      </c>
      <c r="L3546" s="85">
        <v>0</v>
      </c>
      <c r="M3546" s="86">
        <f>M3545-L3545</f>
        <v>3237600</v>
      </c>
    </row>
    <row r="3547" spans="1:13" ht="24">
      <c r="A3547" s="1"/>
      <c r="B3547" s="1"/>
      <c r="C3547" s="69" t="s">
        <v>5</v>
      </c>
      <c r="D3547" s="70" t="s">
        <v>40</v>
      </c>
      <c r="E3547" s="71" t="s">
        <v>41</v>
      </c>
      <c r="F3547" s="70"/>
      <c r="G3547" s="70" t="s">
        <v>388</v>
      </c>
      <c r="H3547" s="71" t="s">
        <v>389</v>
      </c>
      <c r="I3547" s="248" t="s">
        <v>207</v>
      </c>
      <c r="J3547" s="249"/>
      <c r="K3547" s="249">
        <v>1</v>
      </c>
      <c r="L3547" s="249">
        <v>0</v>
      </c>
      <c r="M3547" s="121">
        <v>1</v>
      </c>
    </row>
    <row r="3548" spans="1:13" ht="24">
      <c r="A3548" s="1"/>
      <c r="B3548" s="1"/>
      <c r="C3548" s="69" t="s">
        <v>5</v>
      </c>
      <c r="D3548" s="70" t="s">
        <v>40</v>
      </c>
      <c r="E3548" s="71" t="s">
        <v>41</v>
      </c>
      <c r="F3548" s="70"/>
      <c r="G3548" s="70" t="s">
        <v>388</v>
      </c>
      <c r="H3548" s="71" t="s">
        <v>389</v>
      </c>
      <c r="I3548" s="71" t="s">
        <v>208</v>
      </c>
      <c r="J3548" s="249">
        <v>0</v>
      </c>
      <c r="K3548" s="249">
        <v>5000000</v>
      </c>
      <c r="L3548" s="249">
        <v>0</v>
      </c>
      <c r="M3548" s="121">
        <v>30000000</v>
      </c>
    </row>
    <row r="3549" spans="1:13" ht="24">
      <c r="A3549" s="1"/>
      <c r="B3549" s="1"/>
      <c r="C3549" s="69" t="s">
        <v>5</v>
      </c>
      <c r="D3549" s="70" t="s">
        <v>40</v>
      </c>
      <c r="E3549" s="71" t="s">
        <v>41</v>
      </c>
      <c r="F3549" s="70"/>
      <c r="G3549" s="70" t="s">
        <v>388</v>
      </c>
      <c r="H3549" s="71" t="s">
        <v>389</v>
      </c>
      <c r="I3549" s="71" t="s">
        <v>209</v>
      </c>
      <c r="J3549" s="249">
        <v>0</v>
      </c>
      <c r="K3549" s="249">
        <v>5000000</v>
      </c>
      <c r="L3549" s="249"/>
      <c r="M3549" s="121">
        <f>M3548/M3547</f>
        <v>30000000</v>
      </c>
    </row>
    <row r="3550" spans="1:13" ht="24">
      <c r="A3550" s="1"/>
      <c r="B3550" s="1"/>
      <c r="C3550" s="69"/>
      <c r="D3550" s="70"/>
      <c r="E3550" s="71"/>
      <c r="F3550" s="70"/>
      <c r="G3550" s="70"/>
      <c r="H3550" s="250" t="s">
        <v>210</v>
      </c>
      <c r="I3550" s="248"/>
      <c r="J3550" s="251"/>
      <c r="K3550" s="251">
        <v>5000000</v>
      </c>
      <c r="L3550" s="251"/>
      <c r="M3550" s="255">
        <f>M3549-L3549</f>
        <v>30000000</v>
      </c>
    </row>
    <row r="3551" spans="1:13" ht="24">
      <c r="A3551" s="1"/>
      <c r="B3551" s="1"/>
      <c r="C3551" s="69" t="s">
        <v>5</v>
      </c>
      <c r="D3551" s="70" t="s">
        <v>40</v>
      </c>
      <c r="E3551" s="71" t="s">
        <v>41</v>
      </c>
      <c r="F3551" s="70"/>
      <c r="G3551" s="70" t="s">
        <v>388</v>
      </c>
      <c r="H3551" s="71" t="s">
        <v>389</v>
      </c>
      <c r="I3551" s="248" t="s">
        <v>211</v>
      </c>
      <c r="J3551" s="249"/>
      <c r="K3551" s="249">
        <v>1</v>
      </c>
      <c r="L3551" s="249">
        <v>0</v>
      </c>
      <c r="M3551" s="122">
        <v>0</v>
      </c>
    </row>
    <row r="3552" spans="1:13" ht="24">
      <c r="A3552" s="1"/>
      <c r="B3552" s="1"/>
      <c r="C3552" s="69" t="s">
        <v>5</v>
      </c>
      <c r="D3552" s="70" t="s">
        <v>40</v>
      </c>
      <c r="E3552" s="71" t="s">
        <v>41</v>
      </c>
      <c r="F3552" s="70"/>
      <c r="G3552" s="70" t="s">
        <v>388</v>
      </c>
      <c r="H3552" s="71" t="s">
        <v>389</v>
      </c>
      <c r="I3552" s="71" t="s">
        <v>212</v>
      </c>
      <c r="J3552" s="249">
        <v>0</v>
      </c>
      <c r="K3552" s="249">
        <v>0</v>
      </c>
      <c r="L3552" s="249">
        <v>0</v>
      </c>
      <c r="M3552" s="121">
        <v>0</v>
      </c>
    </row>
    <row r="3553" spans="1:13" ht="24">
      <c r="A3553" s="1"/>
      <c r="B3553" s="1"/>
      <c r="C3553" s="69" t="s">
        <v>5</v>
      </c>
      <c r="D3553" s="70" t="s">
        <v>40</v>
      </c>
      <c r="E3553" s="71" t="s">
        <v>41</v>
      </c>
      <c r="F3553" s="70"/>
      <c r="G3553" s="70" t="s">
        <v>388</v>
      </c>
      <c r="H3553" s="71" t="s">
        <v>389</v>
      </c>
      <c r="I3553" s="71" t="s">
        <v>213</v>
      </c>
      <c r="J3553" s="249">
        <v>0</v>
      </c>
      <c r="K3553" s="249">
        <v>0</v>
      </c>
      <c r="L3553" s="249"/>
      <c r="M3553" s="123"/>
    </row>
    <row r="3554" spans="1:13" ht="24">
      <c r="A3554" s="1"/>
      <c r="B3554" s="1"/>
      <c r="C3554" s="69"/>
      <c r="D3554" s="70"/>
      <c r="E3554" s="71"/>
      <c r="F3554" s="70"/>
      <c r="G3554" s="70"/>
      <c r="H3554" s="250" t="s">
        <v>214</v>
      </c>
      <c r="I3554" s="248"/>
      <c r="J3554" s="251"/>
      <c r="K3554" s="251">
        <v>0</v>
      </c>
      <c r="L3554" s="251"/>
      <c r="M3554" s="255">
        <f>M3553-L3553</f>
        <v>0</v>
      </c>
    </row>
    <row r="3555" spans="1:13" ht="24">
      <c r="A3555" s="1"/>
      <c r="B3555" s="1"/>
      <c r="C3555" s="69" t="s">
        <v>5</v>
      </c>
      <c r="D3555" s="70" t="s">
        <v>40</v>
      </c>
      <c r="E3555" s="71" t="s">
        <v>41</v>
      </c>
      <c r="F3555" s="70"/>
      <c r="G3555" s="70" t="s">
        <v>388</v>
      </c>
      <c r="H3555" s="71" t="s">
        <v>389</v>
      </c>
      <c r="I3555" s="248" t="s">
        <v>215</v>
      </c>
      <c r="J3555" s="249"/>
      <c r="K3555" s="249"/>
      <c r="L3555" s="249"/>
      <c r="M3555" s="121">
        <v>0</v>
      </c>
    </row>
    <row r="3556" spans="1:13" ht="24">
      <c r="A3556" s="1"/>
      <c r="B3556" s="1"/>
      <c r="C3556" s="69" t="s">
        <v>5</v>
      </c>
      <c r="D3556" s="70" t="s">
        <v>40</v>
      </c>
      <c r="E3556" s="71" t="s">
        <v>41</v>
      </c>
      <c r="F3556" s="70"/>
      <c r="G3556" s="70" t="s">
        <v>388</v>
      </c>
      <c r="H3556" s="71" t="s">
        <v>389</v>
      </c>
      <c r="I3556" s="71" t="s">
        <v>216</v>
      </c>
      <c r="J3556" s="249">
        <v>0</v>
      </c>
      <c r="K3556" s="249">
        <v>0</v>
      </c>
      <c r="L3556" s="249">
        <v>0</v>
      </c>
      <c r="M3556" s="121">
        <v>0</v>
      </c>
    </row>
    <row r="3557" spans="1:13" ht="24">
      <c r="A3557" s="1"/>
      <c r="B3557" s="1"/>
      <c r="C3557" s="69" t="s">
        <v>5</v>
      </c>
      <c r="D3557" s="70" t="s">
        <v>40</v>
      </c>
      <c r="E3557" s="71" t="s">
        <v>41</v>
      </c>
      <c r="F3557" s="70"/>
      <c r="G3557" s="70" t="s">
        <v>388</v>
      </c>
      <c r="H3557" s="71" t="s">
        <v>389</v>
      </c>
      <c r="I3557" s="71" t="s">
        <v>217</v>
      </c>
      <c r="J3557" s="249">
        <v>0</v>
      </c>
      <c r="K3557" s="249">
        <v>0</v>
      </c>
      <c r="L3557" s="249">
        <v>0</v>
      </c>
      <c r="M3557" s="121"/>
    </row>
    <row r="3558" spans="1:13" ht="24">
      <c r="A3558" s="1"/>
      <c r="B3558" s="1"/>
      <c r="C3558" s="69"/>
      <c r="D3558" s="70"/>
      <c r="E3558" s="71"/>
      <c r="F3558" s="70"/>
      <c r="G3558" s="70"/>
      <c r="H3558" s="83" t="s">
        <v>218</v>
      </c>
      <c r="I3558" s="84"/>
      <c r="J3558" s="85"/>
      <c r="K3558" s="85">
        <v>0</v>
      </c>
      <c r="L3558" s="85">
        <v>0</v>
      </c>
      <c r="M3558" s="86">
        <f>M3557-L3557</f>
        <v>0</v>
      </c>
    </row>
    <row r="3559" spans="1:13" ht="24">
      <c r="A3559" s="1"/>
      <c r="B3559" s="1"/>
      <c r="C3559" s="69" t="s">
        <v>5</v>
      </c>
      <c r="D3559" s="70" t="s">
        <v>40</v>
      </c>
      <c r="E3559" s="71" t="s">
        <v>41</v>
      </c>
      <c r="F3559" s="70"/>
      <c r="G3559" s="70" t="s">
        <v>1001</v>
      </c>
      <c r="H3559" s="71" t="s">
        <v>1002</v>
      </c>
      <c r="I3559" s="248" t="s">
        <v>207</v>
      </c>
      <c r="J3559" s="249">
        <v>1</v>
      </c>
      <c r="K3559" s="249">
        <v>1</v>
      </c>
      <c r="L3559" s="249">
        <v>1</v>
      </c>
      <c r="M3559" s="121">
        <v>0</v>
      </c>
    </row>
    <row r="3560" spans="1:13" ht="24">
      <c r="A3560" s="1"/>
      <c r="B3560" s="1"/>
      <c r="C3560" s="69" t="s">
        <v>5</v>
      </c>
      <c r="D3560" s="70" t="s">
        <v>40</v>
      </c>
      <c r="E3560" s="71" t="s">
        <v>41</v>
      </c>
      <c r="F3560" s="70"/>
      <c r="G3560" s="70" t="s">
        <v>1001</v>
      </c>
      <c r="H3560" s="71" t="s">
        <v>1002</v>
      </c>
      <c r="I3560" s="71" t="s">
        <v>208</v>
      </c>
      <c r="J3560" s="249">
        <v>123000000</v>
      </c>
      <c r="K3560" s="249">
        <v>6813000</v>
      </c>
      <c r="L3560" s="249">
        <v>5000000</v>
      </c>
      <c r="M3560" s="121">
        <v>0</v>
      </c>
    </row>
    <row r="3561" spans="1:13" ht="24">
      <c r="A3561" s="1"/>
      <c r="B3561" s="1"/>
      <c r="C3561" s="69" t="s">
        <v>5</v>
      </c>
      <c r="D3561" s="70" t="s">
        <v>40</v>
      </c>
      <c r="E3561" s="71" t="s">
        <v>41</v>
      </c>
      <c r="F3561" s="70"/>
      <c r="G3561" s="70" t="s">
        <v>1001</v>
      </c>
      <c r="H3561" s="71" t="s">
        <v>1002</v>
      </c>
      <c r="I3561" s="71" t="s">
        <v>209</v>
      </c>
      <c r="J3561" s="249">
        <v>123000000</v>
      </c>
      <c r="K3561" s="249">
        <v>6813000</v>
      </c>
      <c r="L3561" s="249">
        <v>5000000</v>
      </c>
      <c r="M3561" s="121"/>
    </row>
    <row r="3562" spans="1:13" ht="24">
      <c r="A3562" s="1"/>
      <c r="B3562" s="1"/>
      <c r="C3562" s="69"/>
      <c r="D3562" s="70"/>
      <c r="E3562" s="71"/>
      <c r="F3562" s="70"/>
      <c r="G3562" s="70"/>
      <c r="H3562" s="250" t="s">
        <v>210</v>
      </c>
      <c r="I3562" s="248"/>
      <c r="J3562" s="251"/>
      <c r="K3562" s="251">
        <v>-116187000</v>
      </c>
      <c r="L3562" s="251">
        <v>-1813000</v>
      </c>
      <c r="M3562" s="255">
        <f>M3561-L3561</f>
        <v>-5000000</v>
      </c>
    </row>
    <row r="3563" spans="1:13" ht="24">
      <c r="A3563" s="1"/>
      <c r="B3563" s="1"/>
      <c r="C3563" s="69" t="s">
        <v>5</v>
      </c>
      <c r="D3563" s="70" t="s">
        <v>40</v>
      </c>
      <c r="E3563" s="71" t="s">
        <v>41</v>
      </c>
      <c r="F3563" s="70"/>
      <c r="G3563" s="70" t="s">
        <v>1001</v>
      </c>
      <c r="H3563" s="71" t="s">
        <v>1002</v>
      </c>
      <c r="I3563" s="248" t="s">
        <v>211</v>
      </c>
      <c r="J3563" s="249">
        <v>1</v>
      </c>
      <c r="K3563" s="249">
        <v>1</v>
      </c>
      <c r="L3563" s="249">
        <v>1</v>
      </c>
      <c r="M3563" s="122">
        <v>0</v>
      </c>
    </row>
    <row r="3564" spans="1:13" ht="24">
      <c r="A3564" s="1"/>
      <c r="B3564" s="1"/>
      <c r="C3564" s="69" t="s">
        <v>5</v>
      </c>
      <c r="D3564" s="70" t="s">
        <v>40</v>
      </c>
      <c r="E3564" s="71" t="s">
        <v>41</v>
      </c>
      <c r="F3564" s="70"/>
      <c r="G3564" s="70" t="s">
        <v>1001</v>
      </c>
      <c r="H3564" s="71" t="s">
        <v>1002</v>
      </c>
      <c r="I3564" s="71" t="s">
        <v>212</v>
      </c>
      <c r="J3564" s="249">
        <v>0</v>
      </c>
      <c r="K3564" s="249">
        <v>813000</v>
      </c>
      <c r="L3564" s="249">
        <v>0</v>
      </c>
      <c r="M3564" s="121">
        <v>0</v>
      </c>
    </row>
    <row r="3565" spans="1:13" ht="24">
      <c r="A3565" s="1"/>
      <c r="B3565" s="1"/>
      <c r="C3565" s="69" t="s">
        <v>5</v>
      </c>
      <c r="D3565" s="70" t="s">
        <v>40</v>
      </c>
      <c r="E3565" s="71" t="s">
        <v>41</v>
      </c>
      <c r="F3565" s="70"/>
      <c r="G3565" s="70" t="s">
        <v>1001</v>
      </c>
      <c r="H3565" s="71" t="s">
        <v>1002</v>
      </c>
      <c r="I3565" s="71" t="s">
        <v>213</v>
      </c>
      <c r="J3565" s="249">
        <v>0</v>
      </c>
      <c r="K3565" s="249">
        <v>813000</v>
      </c>
      <c r="L3565" s="249">
        <v>0</v>
      </c>
      <c r="M3565" s="123"/>
    </row>
    <row r="3566" spans="1:13" ht="24">
      <c r="A3566" s="1"/>
      <c r="B3566" s="1"/>
      <c r="C3566" s="69"/>
      <c r="D3566" s="70"/>
      <c r="E3566" s="71"/>
      <c r="F3566" s="70"/>
      <c r="G3566" s="70"/>
      <c r="H3566" s="250" t="s">
        <v>214</v>
      </c>
      <c r="I3566" s="248"/>
      <c r="J3566" s="251"/>
      <c r="K3566" s="251">
        <v>813000</v>
      </c>
      <c r="L3566" s="251">
        <v>-813000</v>
      </c>
      <c r="M3566" s="255">
        <f>M3565-L3565</f>
        <v>0</v>
      </c>
    </row>
    <row r="3567" spans="1:13" ht="24">
      <c r="A3567" s="1"/>
      <c r="B3567" s="1"/>
      <c r="C3567" s="69" t="s">
        <v>5</v>
      </c>
      <c r="D3567" s="70" t="s">
        <v>40</v>
      </c>
      <c r="E3567" s="71" t="s">
        <v>41</v>
      </c>
      <c r="F3567" s="70"/>
      <c r="G3567" s="70" t="s">
        <v>1001</v>
      </c>
      <c r="H3567" s="71" t="s">
        <v>1002</v>
      </c>
      <c r="I3567" s="248" t="s">
        <v>215</v>
      </c>
      <c r="J3567" s="249"/>
      <c r="K3567" s="249">
        <v>1</v>
      </c>
      <c r="L3567" s="249"/>
      <c r="M3567" s="121">
        <v>0</v>
      </c>
    </row>
    <row r="3568" spans="1:13" ht="24">
      <c r="A3568" s="1"/>
      <c r="B3568" s="1"/>
      <c r="C3568" s="69" t="s">
        <v>5</v>
      </c>
      <c r="D3568" s="70" t="s">
        <v>40</v>
      </c>
      <c r="E3568" s="71" t="s">
        <v>41</v>
      </c>
      <c r="F3568" s="70"/>
      <c r="G3568" s="70" t="s">
        <v>1001</v>
      </c>
      <c r="H3568" s="71" t="s">
        <v>1002</v>
      </c>
      <c r="I3568" s="71" t="s">
        <v>216</v>
      </c>
      <c r="J3568" s="249">
        <v>0</v>
      </c>
      <c r="K3568" s="249">
        <v>561687</v>
      </c>
      <c r="L3568" s="249">
        <v>0</v>
      </c>
      <c r="M3568" s="121">
        <v>0</v>
      </c>
    </row>
    <row r="3569" spans="1:13" ht="24">
      <c r="A3569" s="1"/>
      <c r="B3569" s="1"/>
      <c r="C3569" s="69" t="s">
        <v>5</v>
      </c>
      <c r="D3569" s="70" t="s">
        <v>40</v>
      </c>
      <c r="E3569" s="71" t="s">
        <v>41</v>
      </c>
      <c r="F3569" s="70"/>
      <c r="G3569" s="70" t="s">
        <v>1001</v>
      </c>
      <c r="H3569" s="71" t="s">
        <v>1002</v>
      </c>
      <c r="I3569" s="71" t="s">
        <v>217</v>
      </c>
      <c r="J3569" s="249">
        <v>0</v>
      </c>
      <c r="K3569" s="249">
        <v>561687</v>
      </c>
      <c r="L3569" s="249">
        <v>0</v>
      </c>
      <c r="M3569" s="121"/>
    </row>
    <row r="3570" spans="1:13" ht="24">
      <c r="A3570" s="1"/>
      <c r="B3570" s="1"/>
      <c r="C3570" s="69"/>
      <c r="D3570" s="70"/>
      <c r="E3570" s="71"/>
      <c r="F3570" s="70"/>
      <c r="G3570" s="70"/>
      <c r="H3570" s="83" t="s">
        <v>218</v>
      </c>
      <c r="I3570" s="84"/>
      <c r="J3570" s="85"/>
      <c r="K3570" s="85">
        <v>561687</v>
      </c>
      <c r="L3570" s="85">
        <v>-561687</v>
      </c>
      <c r="M3570" s="86">
        <f>M3569-L3569</f>
        <v>0</v>
      </c>
    </row>
    <row r="3571" spans="1:13">
      <c r="A3571" s="1"/>
      <c r="B3571" s="1"/>
      <c r="C3571" s="69" t="s">
        <v>5</v>
      </c>
      <c r="D3571" s="70" t="s">
        <v>40</v>
      </c>
      <c r="E3571" s="71" t="s">
        <v>41</v>
      </c>
      <c r="F3571" s="70"/>
      <c r="G3571" s="70" t="s">
        <v>1091</v>
      </c>
      <c r="H3571" s="71" t="s">
        <v>1092</v>
      </c>
      <c r="I3571" s="248" t="s">
        <v>207</v>
      </c>
      <c r="J3571" s="249">
        <v>180</v>
      </c>
      <c r="K3571" s="249">
        <v>0</v>
      </c>
      <c r="L3571" s="249">
        <v>0</v>
      </c>
      <c r="M3571" s="121"/>
    </row>
    <row r="3572" spans="1:13">
      <c r="A3572" s="1"/>
      <c r="B3572" s="1"/>
      <c r="C3572" s="69" t="s">
        <v>5</v>
      </c>
      <c r="D3572" s="70" t="s">
        <v>40</v>
      </c>
      <c r="E3572" s="71" t="s">
        <v>41</v>
      </c>
      <c r="F3572" s="70"/>
      <c r="G3572" s="70" t="s">
        <v>1091</v>
      </c>
      <c r="H3572" s="71" t="s">
        <v>1092</v>
      </c>
      <c r="I3572" s="71" t="s">
        <v>208</v>
      </c>
      <c r="J3572" s="249">
        <v>33266000</v>
      </c>
      <c r="K3572" s="249">
        <v>0</v>
      </c>
      <c r="L3572" s="249">
        <v>0</v>
      </c>
      <c r="M3572" s="121">
        <v>0</v>
      </c>
    </row>
    <row r="3573" spans="1:13">
      <c r="A3573" s="1"/>
      <c r="B3573" s="1"/>
      <c r="C3573" s="69" t="s">
        <v>5</v>
      </c>
      <c r="D3573" s="70" t="s">
        <v>40</v>
      </c>
      <c r="E3573" s="71" t="s">
        <v>41</v>
      </c>
      <c r="F3573" s="70"/>
      <c r="G3573" s="70" t="s">
        <v>1091</v>
      </c>
      <c r="H3573" s="71" t="s">
        <v>1092</v>
      </c>
      <c r="I3573" s="71" t="s">
        <v>209</v>
      </c>
      <c r="J3573" s="249">
        <v>184811</v>
      </c>
      <c r="K3573" s="249"/>
      <c r="L3573" s="249"/>
      <c r="M3573" s="121"/>
    </row>
    <row r="3574" spans="1:13" ht="24">
      <c r="A3574" s="1"/>
      <c r="B3574" s="1"/>
      <c r="C3574" s="69"/>
      <c r="D3574" s="70"/>
      <c r="E3574" s="71"/>
      <c r="F3574" s="70"/>
      <c r="G3574" s="70"/>
      <c r="H3574" s="250" t="s">
        <v>210</v>
      </c>
      <c r="I3574" s="248"/>
      <c r="J3574" s="251"/>
      <c r="K3574" s="251"/>
      <c r="L3574" s="251"/>
      <c r="M3574" s="255">
        <f>M3573-L3573</f>
        <v>0</v>
      </c>
    </row>
    <row r="3575" spans="1:13">
      <c r="A3575" s="1"/>
      <c r="B3575" s="1"/>
      <c r="C3575" s="69" t="s">
        <v>5</v>
      </c>
      <c r="D3575" s="70" t="s">
        <v>40</v>
      </c>
      <c r="E3575" s="71" t="s">
        <v>41</v>
      </c>
      <c r="F3575" s="70"/>
      <c r="G3575" s="70" t="s">
        <v>1091</v>
      </c>
      <c r="H3575" s="71" t="s">
        <v>1092</v>
      </c>
      <c r="I3575" s="248" t="s">
        <v>211</v>
      </c>
      <c r="J3575" s="249">
        <v>180</v>
      </c>
      <c r="K3575" s="249">
        <v>0</v>
      </c>
      <c r="L3575" s="249">
        <v>0</v>
      </c>
      <c r="M3575" s="122"/>
    </row>
    <row r="3576" spans="1:13">
      <c r="A3576" s="1"/>
      <c r="B3576" s="1"/>
      <c r="C3576" s="69" t="s">
        <v>5</v>
      </c>
      <c r="D3576" s="70" t="s">
        <v>40</v>
      </c>
      <c r="E3576" s="71" t="s">
        <v>41</v>
      </c>
      <c r="F3576" s="70"/>
      <c r="G3576" s="70" t="s">
        <v>1091</v>
      </c>
      <c r="H3576" s="71" t="s">
        <v>1092</v>
      </c>
      <c r="I3576" s="71" t="s">
        <v>212</v>
      </c>
      <c r="J3576" s="249">
        <v>1456120</v>
      </c>
      <c r="K3576" s="249">
        <v>0</v>
      </c>
      <c r="L3576" s="249">
        <v>0</v>
      </c>
      <c r="M3576" s="121">
        <v>0</v>
      </c>
    </row>
    <row r="3577" spans="1:13">
      <c r="A3577" s="1"/>
      <c r="B3577" s="1"/>
      <c r="C3577" s="69" t="s">
        <v>5</v>
      </c>
      <c r="D3577" s="70" t="s">
        <v>40</v>
      </c>
      <c r="E3577" s="71" t="s">
        <v>41</v>
      </c>
      <c r="F3577" s="70"/>
      <c r="G3577" s="70" t="s">
        <v>1091</v>
      </c>
      <c r="H3577" s="71" t="s">
        <v>1092</v>
      </c>
      <c r="I3577" s="71" t="s">
        <v>213</v>
      </c>
      <c r="J3577" s="249">
        <v>8090</v>
      </c>
      <c r="K3577" s="249"/>
      <c r="L3577" s="249"/>
      <c r="M3577" s="123"/>
    </row>
    <row r="3578" spans="1:13" ht="24">
      <c r="A3578" s="1"/>
      <c r="B3578" s="1"/>
      <c r="C3578" s="69"/>
      <c r="D3578" s="70"/>
      <c r="E3578" s="71"/>
      <c r="F3578" s="70"/>
      <c r="G3578" s="70"/>
      <c r="H3578" s="250" t="s">
        <v>214</v>
      </c>
      <c r="I3578" s="248"/>
      <c r="J3578" s="251"/>
      <c r="K3578" s="251"/>
      <c r="L3578" s="251"/>
      <c r="M3578" s="255">
        <f>M3577-L3577</f>
        <v>0</v>
      </c>
    </row>
    <row r="3579" spans="1:13">
      <c r="A3579" s="1"/>
      <c r="B3579" s="1"/>
      <c r="C3579" s="69" t="s">
        <v>5</v>
      </c>
      <c r="D3579" s="70" t="s">
        <v>40</v>
      </c>
      <c r="E3579" s="71" t="s">
        <v>41</v>
      </c>
      <c r="F3579" s="70"/>
      <c r="G3579" s="70" t="s">
        <v>1091</v>
      </c>
      <c r="H3579" s="71" t="s">
        <v>1092</v>
      </c>
      <c r="I3579" s="248" t="s">
        <v>215</v>
      </c>
      <c r="J3579" s="249"/>
      <c r="K3579" s="249"/>
      <c r="L3579" s="249"/>
      <c r="M3579" s="121"/>
    </row>
    <row r="3580" spans="1:13">
      <c r="A3580" s="1"/>
      <c r="B3580" s="1"/>
      <c r="C3580" s="69" t="s">
        <v>5</v>
      </c>
      <c r="D3580" s="70" t="s">
        <v>40</v>
      </c>
      <c r="E3580" s="71" t="s">
        <v>41</v>
      </c>
      <c r="F3580" s="70"/>
      <c r="G3580" s="70" t="s">
        <v>1091</v>
      </c>
      <c r="H3580" s="71" t="s">
        <v>1092</v>
      </c>
      <c r="I3580" s="71" t="s">
        <v>216</v>
      </c>
      <c r="J3580" s="249">
        <v>1443039.6</v>
      </c>
      <c r="K3580" s="249">
        <v>0</v>
      </c>
      <c r="L3580" s="249">
        <v>0</v>
      </c>
      <c r="M3580" s="121">
        <v>0</v>
      </c>
    </row>
    <row r="3581" spans="1:13">
      <c r="A3581" s="1"/>
      <c r="B3581" s="1"/>
      <c r="C3581" s="69" t="s">
        <v>5</v>
      </c>
      <c r="D3581" s="70" t="s">
        <v>40</v>
      </c>
      <c r="E3581" s="71" t="s">
        <v>41</v>
      </c>
      <c r="F3581" s="70"/>
      <c r="G3581" s="70" t="s">
        <v>1091</v>
      </c>
      <c r="H3581" s="71" t="s">
        <v>1092</v>
      </c>
      <c r="I3581" s="71" t="s">
        <v>217</v>
      </c>
      <c r="J3581" s="249">
        <v>1443040</v>
      </c>
      <c r="K3581" s="249">
        <v>0</v>
      </c>
      <c r="L3581" s="249">
        <v>0</v>
      </c>
      <c r="M3581" s="121"/>
    </row>
    <row r="3582" spans="1:13" ht="24">
      <c r="A3582" s="1"/>
      <c r="B3582" s="1"/>
      <c r="C3582" s="69"/>
      <c r="D3582" s="70"/>
      <c r="E3582" s="71"/>
      <c r="F3582" s="70"/>
      <c r="G3582" s="70"/>
      <c r="H3582" s="83" t="s">
        <v>218</v>
      </c>
      <c r="I3582" s="84"/>
      <c r="J3582" s="85"/>
      <c r="K3582" s="85">
        <v>-1443040</v>
      </c>
      <c r="L3582" s="85">
        <v>0</v>
      </c>
      <c r="M3582" s="86">
        <f>M3581-L3581</f>
        <v>0</v>
      </c>
    </row>
    <row r="3583" spans="1:13">
      <c r="A3583" s="1"/>
      <c r="B3583" s="1"/>
      <c r="C3583" s="69" t="s">
        <v>5</v>
      </c>
      <c r="D3583" s="70" t="s">
        <v>40</v>
      </c>
      <c r="E3583" s="71" t="s">
        <v>41</v>
      </c>
      <c r="F3583" s="70"/>
      <c r="G3583" s="70" t="s">
        <v>1003</v>
      </c>
      <c r="H3583" s="71" t="s">
        <v>1004</v>
      </c>
      <c r="I3583" s="248" t="s">
        <v>207</v>
      </c>
      <c r="J3583" s="249"/>
      <c r="K3583" s="249">
        <v>1</v>
      </c>
      <c r="L3583" s="249">
        <v>1</v>
      </c>
      <c r="M3583" s="121">
        <v>1</v>
      </c>
    </row>
    <row r="3584" spans="1:13">
      <c r="A3584" s="1"/>
      <c r="B3584" s="1"/>
      <c r="C3584" s="69" t="s">
        <v>5</v>
      </c>
      <c r="D3584" s="70" t="s">
        <v>40</v>
      </c>
      <c r="E3584" s="71" t="s">
        <v>41</v>
      </c>
      <c r="F3584" s="70"/>
      <c r="G3584" s="70" t="s">
        <v>1003</v>
      </c>
      <c r="H3584" s="71" t="s">
        <v>1004</v>
      </c>
      <c r="I3584" s="71" t="s">
        <v>208</v>
      </c>
      <c r="J3584" s="249">
        <v>0</v>
      </c>
      <c r="K3584" s="249">
        <v>30490000</v>
      </c>
      <c r="L3584" s="249">
        <v>32940000</v>
      </c>
      <c r="M3584" s="121">
        <v>7448000</v>
      </c>
    </row>
    <row r="3585" spans="1:13">
      <c r="A3585" s="1"/>
      <c r="B3585" s="1"/>
      <c r="C3585" s="69" t="s">
        <v>5</v>
      </c>
      <c r="D3585" s="70" t="s">
        <v>40</v>
      </c>
      <c r="E3585" s="71" t="s">
        <v>41</v>
      </c>
      <c r="F3585" s="70"/>
      <c r="G3585" s="70" t="s">
        <v>1003</v>
      </c>
      <c r="H3585" s="71" t="s">
        <v>1004</v>
      </c>
      <c r="I3585" s="71" t="s">
        <v>209</v>
      </c>
      <c r="J3585" s="249">
        <v>0</v>
      </c>
      <c r="K3585" s="249">
        <v>30490000</v>
      </c>
      <c r="L3585" s="249">
        <v>32940000</v>
      </c>
      <c r="M3585" s="121">
        <f>M3584/M3583</f>
        <v>7448000</v>
      </c>
    </row>
    <row r="3586" spans="1:13" ht="24">
      <c r="A3586" s="1"/>
      <c r="B3586" s="1"/>
      <c r="C3586" s="69"/>
      <c r="D3586" s="70"/>
      <c r="E3586" s="71"/>
      <c r="F3586" s="70"/>
      <c r="G3586" s="70"/>
      <c r="H3586" s="250" t="s">
        <v>210</v>
      </c>
      <c r="I3586" s="248"/>
      <c r="J3586" s="251"/>
      <c r="K3586" s="251">
        <v>30490000</v>
      </c>
      <c r="L3586" s="251">
        <v>2450000</v>
      </c>
      <c r="M3586" s="255">
        <f>M3585-L3585</f>
        <v>-25492000</v>
      </c>
    </row>
    <row r="3587" spans="1:13">
      <c r="A3587" s="1"/>
      <c r="B3587" s="1"/>
      <c r="C3587" s="69" t="s">
        <v>5</v>
      </c>
      <c r="D3587" s="70" t="s">
        <v>40</v>
      </c>
      <c r="E3587" s="71" t="s">
        <v>41</v>
      </c>
      <c r="F3587" s="70"/>
      <c r="G3587" s="70" t="s">
        <v>1003</v>
      </c>
      <c r="H3587" s="71" t="s">
        <v>1004</v>
      </c>
      <c r="I3587" s="248" t="s">
        <v>211</v>
      </c>
      <c r="J3587" s="249"/>
      <c r="K3587" s="249">
        <v>1</v>
      </c>
      <c r="L3587" s="249">
        <v>1</v>
      </c>
      <c r="M3587" s="122">
        <v>0</v>
      </c>
    </row>
    <row r="3588" spans="1:13">
      <c r="A3588" s="1"/>
      <c r="B3588" s="1"/>
      <c r="C3588" s="69" t="s">
        <v>5</v>
      </c>
      <c r="D3588" s="70" t="s">
        <v>40</v>
      </c>
      <c r="E3588" s="71" t="s">
        <v>41</v>
      </c>
      <c r="F3588" s="70"/>
      <c r="G3588" s="70" t="s">
        <v>1003</v>
      </c>
      <c r="H3588" s="71" t="s">
        <v>1004</v>
      </c>
      <c r="I3588" s="71" t="s">
        <v>212</v>
      </c>
      <c r="J3588" s="249">
        <v>0</v>
      </c>
      <c r="K3588" s="249">
        <v>9489584</v>
      </c>
      <c r="L3588" s="249">
        <v>740000</v>
      </c>
      <c r="M3588" s="121">
        <v>0</v>
      </c>
    </row>
    <row r="3589" spans="1:13">
      <c r="A3589" s="1"/>
      <c r="B3589" s="1"/>
      <c r="C3589" s="69" t="s">
        <v>5</v>
      </c>
      <c r="D3589" s="70" t="s">
        <v>40</v>
      </c>
      <c r="E3589" s="71" t="s">
        <v>41</v>
      </c>
      <c r="F3589" s="70"/>
      <c r="G3589" s="70" t="s">
        <v>1003</v>
      </c>
      <c r="H3589" s="71" t="s">
        <v>1004</v>
      </c>
      <c r="I3589" s="71" t="s">
        <v>213</v>
      </c>
      <c r="J3589" s="249">
        <v>0</v>
      </c>
      <c r="K3589" s="249">
        <v>9489584</v>
      </c>
      <c r="L3589" s="249">
        <v>740000</v>
      </c>
      <c r="M3589" s="123"/>
    </row>
    <row r="3590" spans="1:13" ht="24">
      <c r="A3590" s="1"/>
      <c r="B3590" s="1"/>
      <c r="C3590" s="69"/>
      <c r="D3590" s="70"/>
      <c r="E3590" s="71"/>
      <c r="F3590" s="70"/>
      <c r="G3590" s="70"/>
      <c r="H3590" s="250" t="s">
        <v>214</v>
      </c>
      <c r="I3590" s="248"/>
      <c r="J3590" s="251"/>
      <c r="K3590" s="251">
        <v>9489584</v>
      </c>
      <c r="L3590" s="251">
        <v>-8749584</v>
      </c>
      <c r="M3590" s="255">
        <f>M3589-L3589</f>
        <v>-740000</v>
      </c>
    </row>
    <row r="3591" spans="1:13">
      <c r="A3591" s="1"/>
      <c r="B3591" s="1"/>
      <c r="C3591" s="69" t="s">
        <v>5</v>
      </c>
      <c r="D3591" s="70" t="s">
        <v>40</v>
      </c>
      <c r="E3591" s="71" t="s">
        <v>41</v>
      </c>
      <c r="F3591" s="70"/>
      <c r="G3591" s="70" t="s">
        <v>1003</v>
      </c>
      <c r="H3591" s="71" t="s">
        <v>1004</v>
      </c>
      <c r="I3591" s="248" t="s">
        <v>215</v>
      </c>
      <c r="J3591" s="249"/>
      <c r="K3591" s="249">
        <v>1</v>
      </c>
      <c r="L3591" s="249"/>
      <c r="M3591" s="121">
        <v>0</v>
      </c>
    </row>
    <row r="3592" spans="1:13">
      <c r="A3592" s="1"/>
      <c r="B3592" s="1"/>
      <c r="C3592" s="69" t="s">
        <v>5</v>
      </c>
      <c r="D3592" s="70" t="s">
        <v>40</v>
      </c>
      <c r="E3592" s="71" t="s">
        <v>41</v>
      </c>
      <c r="F3592" s="70"/>
      <c r="G3592" s="70" t="s">
        <v>1003</v>
      </c>
      <c r="H3592" s="71" t="s">
        <v>1004</v>
      </c>
      <c r="I3592" s="71" t="s">
        <v>216</v>
      </c>
      <c r="J3592" s="249">
        <v>0</v>
      </c>
      <c r="K3592" s="249">
        <v>4133393</v>
      </c>
      <c r="L3592" s="249">
        <v>2480</v>
      </c>
      <c r="M3592" s="121">
        <v>0</v>
      </c>
    </row>
    <row r="3593" spans="1:13">
      <c r="A3593" s="1"/>
      <c r="B3593" s="1"/>
      <c r="C3593" s="69" t="s">
        <v>5</v>
      </c>
      <c r="D3593" s="70" t="s">
        <v>40</v>
      </c>
      <c r="E3593" s="71" t="s">
        <v>41</v>
      </c>
      <c r="F3593" s="70"/>
      <c r="G3593" s="70" t="s">
        <v>1003</v>
      </c>
      <c r="H3593" s="71" t="s">
        <v>1004</v>
      </c>
      <c r="I3593" s="71" t="s">
        <v>217</v>
      </c>
      <c r="J3593" s="249">
        <v>0</v>
      </c>
      <c r="K3593" s="249">
        <v>4133393</v>
      </c>
      <c r="L3593" s="249">
        <v>2480</v>
      </c>
      <c r="M3593" s="121"/>
    </row>
    <row r="3594" spans="1:13" ht="24">
      <c r="A3594" s="1"/>
      <c r="B3594" s="1"/>
      <c r="C3594" s="69"/>
      <c r="D3594" s="70"/>
      <c r="E3594" s="71"/>
      <c r="F3594" s="70"/>
      <c r="G3594" s="70"/>
      <c r="H3594" s="83" t="s">
        <v>218</v>
      </c>
      <c r="I3594" s="84"/>
      <c r="J3594" s="85"/>
      <c r="K3594" s="85">
        <v>4133393</v>
      </c>
      <c r="L3594" s="85">
        <v>-4130913</v>
      </c>
      <c r="M3594" s="86">
        <f>M3593-L3593</f>
        <v>-2480</v>
      </c>
    </row>
    <row r="3595" spans="1:13" ht="36">
      <c r="A3595" s="1"/>
      <c r="B3595" s="1"/>
      <c r="C3595" s="69" t="s">
        <v>5</v>
      </c>
      <c r="D3595" s="70" t="s">
        <v>40</v>
      </c>
      <c r="E3595" s="71" t="s">
        <v>41</v>
      </c>
      <c r="F3595" s="70"/>
      <c r="G3595" s="70" t="s">
        <v>1021</v>
      </c>
      <c r="H3595" s="71" t="s">
        <v>1061</v>
      </c>
      <c r="I3595" s="248" t="s">
        <v>207</v>
      </c>
      <c r="J3595" s="249"/>
      <c r="K3595" s="249">
        <v>1</v>
      </c>
      <c r="L3595" s="249">
        <v>1</v>
      </c>
      <c r="M3595" s="121">
        <v>1</v>
      </c>
    </row>
    <row r="3596" spans="1:13" ht="36">
      <c r="A3596" s="1"/>
      <c r="B3596" s="1"/>
      <c r="C3596" s="69" t="s">
        <v>5</v>
      </c>
      <c r="D3596" s="70" t="s">
        <v>40</v>
      </c>
      <c r="E3596" s="71" t="s">
        <v>41</v>
      </c>
      <c r="F3596" s="70"/>
      <c r="G3596" s="70" t="s">
        <v>1021</v>
      </c>
      <c r="H3596" s="71" t="s">
        <v>1061</v>
      </c>
      <c r="I3596" s="71" t="s">
        <v>208</v>
      </c>
      <c r="J3596" s="249">
        <v>0</v>
      </c>
      <c r="K3596" s="249">
        <v>157950000</v>
      </c>
      <c r="L3596" s="249">
        <v>700000000</v>
      </c>
      <c r="M3596" s="121">
        <v>1040100000</v>
      </c>
    </row>
    <row r="3597" spans="1:13" ht="36">
      <c r="A3597" s="1"/>
      <c r="B3597" s="1"/>
      <c r="C3597" s="69" t="s">
        <v>5</v>
      </c>
      <c r="D3597" s="70" t="s">
        <v>40</v>
      </c>
      <c r="E3597" s="71" t="s">
        <v>41</v>
      </c>
      <c r="F3597" s="70"/>
      <c r="G3597" s="70" t="s">
        <v>1021</v>
      </c>
      <c r="H3597" s="71" t="s">
        <v>1061</v>
      </c>
      <c r="I3597" s="71" t="s">
        <v>209</v>
      </c>
      <c r="J3597" s="249">
        <v>0</v>
      </c>
      <c r="K3597" s="249">
        <v>157950000</v>
      </c>
      <c r="L3597" s="249">
        <v>700000000</v>
      </c>
      <c r="M3597" s="121">
        <f>M3596/M3595</f>
        <v>1040100000</v>
      </c>
    </row>
    <row r="3598" spans="1:13" ht="24">
      <c r="A3598" s="1"/>
      <c r="B3598" s="1"/>
      <c r="C3598" s="69"/>
      <c r="D3598" s="70"/>
      <c r="E3598" s="71"/>
      <c r="F3598" s="70"/>
      <c r="G3598" s="70"/>
      <c r="H3598" s="250" t="s">
        <v>210</v>
      </c>
      <c r="I3598" s="248"/>
      <c r="J3598" s="251"/>
      <c r="K3598" s="251">
        <v>157950000</v>
      </c>
      <c r="L3598" s="251">
        <v>542050000</v>
      </c>
      <c r="M3598" s="255">
        <f>M3597-L3597</f>
        <v>340100000</v>
      </c>
    </row>
    <row r="3599" spans="1:13" ht="36">
      <c r="A3599" s="1"/>
      <c r="B3599" s="1"/>
      <c r="C3599" s="69" t="s">
        <v>5</v>
      </c>
      <c r="D3599" s="70" t="s">
        <v>40</v>
      </c>
      <c r="E3599" s="71" t="s">
        <v>41</v>
      </c>
      <c r="F3599" s="70"/>
      <c r="G3599" s="70" t="s">
        <v>1021</v>
      </c>
      <c r="H3599" s="71" t="s">
        <v>1061</v>
      </c>
      <c r="I3599" s="248" t="s">
        <v>211</v>
      </c>
      <c r="J3599" s="249"/>
      <c r="K3599" s="249">
        <v>1</v>
      </c>
      <c r="L3599" s="249">
        <v>1</v>
      </c>
      <c r="M3599" s="122">
        <v>1</v>
      </c>
    </row>
    <row r="3600" spans="1:13" ht="36">
      <c r="A3600" s="1"/>
      <c r="B3600" s="1"/>
      <c r="C3600" s="69" t="s">
        <v>5</v>
      </c>
      <c r="D3600" s="70" t="s">
        <v>40</v>
      </c>
      <c r="E3600" s="71" t="s">
        <v>41</v>
      </c>
      <c r="F3600" s="70"/>
      <c r="G3600" s="70" t="s">
        <v>1021</v>
      </c>
      <c r="H3600" s="71" t="s">
        <v>1061</v>
      </c>
      <c r="I3600" s="71" t="s">
        <v>212</v>
      </c>
      <c r="J3600" s="249">
        <v>0</v>
      </c>
      <c r="K3600" s="249">
        <v>60390</v>
      </c>
      <c r="L3600" s="249">
        <v>117160000</v>
      </c>
      <c r="M3600" s="121">
        <v>97363000</v>
      </c>
    </row>
    <row r="3601" spans="1:13" ht="36">
      <c r="A3601" s="1"/>
      <c r="B3601" s="1"/>
      <c r="C3601" s="69" t="s">
        <v>5</v>
      </c>
      <c r="D3601" s="70" t="s">
        <v>40</v>
      </c>
      <c r="E3601" s="71" t="s">
        <v>41</v>
      </c>
      <c r="F3601" s="70"/>
      <c r="G3601" s="70" t="s">
        <v>1021</v>
      </c>
      <c r="H3601" s="71" t="s">
        <v>1061</v>
      </c>
      <c r="I3601" s="71" t="s">
        <v>213</v>
      </c>
      <c r="J3601" s="249">
        <v>0</v>
      </c>
      <c r="K3601" s="249">
        <v>60390</v>
      </c>
      <c r="L3601" s="249">
        <v>117160000</v>
      </c>
      <c r="M3601" s="123">
        <f>M3600/M3599</f>
        <v>97363000</v>
      </c>
    </row>
    <row r="3602" spans="1:13" ht="24">
      <c r="A3602" s="1"/>
      <c r="B3602" s="1"/>
      <c r="C3602" s="69"/>
      <c r="D3602" s="70"/>
      <c r="E3602" s="71"/>
      <c r="F3602" s="70"/>
      <c r="G3602" s="70"/>
      <c r="H3602" s="250" t="s">
        <v>214</v>
      </c>
      <c r="I3602" s="248"/>
      <c r="J3602" s="251"/>
      <c r="K3602" s="251">
        <v>60390</v>
      </c>
      <c r="L3602" s="251">
        <v>117099610</v>
      </c>
      <c r="M3602" s="255">
        <f>M3601-L3601</f>
        <v>-19797000</v>
      </c>
    </row>
    <row r="3603" spans="1:13" ht="36">
      <c r="A3603" s="1"/>
      <c r="B3603" s="1"/>
      <c r="C3603" s="69" t="s">
        <v>5</v>
      </c>
      <c r="D3603" s="70" t="s">
        <v>40</v>
      </c>
      <c r="E3603" s="71" t="s">
        <v>41</v>
      </c>
      <c r="F3603" s="70"/>
      <c r="G3603" s="70" t="s">
        <v>1021</v>
      </c>
      <c r="H3603" s="71" t="s">
        <v>1061</v>
      </c>
      <c r="I3603" s="248" t="s">
        <v>215</v>
      </c>
      <c r="J3603" s="249"/>
      <c r="K3603" s="249"/>
      <c r="L3603" s="249"/>
      <c r="M3603" s="121">
        <v>1</v>
      </c>
    </row>
    <row r="3604" spans="1:13" ht="36">
      <c r="A3604" s="1"/>
      <c r="B3604" s="1"/>
      <c r="C3604" s="69" t="s">
        <v>5</v>
      </c>
      <c r="D3604" s="70" t="s">
        <v>40</v>
      </c>
      <c r="E3604" s="71" t="s">
        <v>41</v>
      </c>
      <c r="F3604" s="70"/>
      <c r="G3604" s="70" t="s">
        <v>1021</v>
      </c>
      <c r="H3604" s="71" t="s">
        <v>1061</v>
      </c>
      <c r="I3604" s="71" t="s">
        <v>216</v>
      </c>
      <c r="J3604" s="249">
        <v>0</v>
      </c>
      <c r="K3604" s="249">
        <v>0</v>
      </c>
      <c r="L3604" s="249">
        <v>18798860</v>
      </c>
      <c r="M3604" s="121">
        <v>50263120</v>
      </c>
    </row>
    <row r="3605" spans="1:13" ht="36">
      <c r="A3605" s="1"/>
      <c r="B3605" s="1"/>
      <c r="C3605" s="69" t="s">
        <v>5</v>
      </c>
      <c r="D3605" s="70" t="s">
        <v>40</v>
      </c>
      <c r="E3605" s="71" t="s">
        <v>41</v>
      </c>
      <c r="F3605" s="70"/>
      <c r="G3605" s="70" t="s">
        <v>1021</v>
      </c>
      <c r="H3605" s="71" t="s">
        <v>1061</v>
      </c>
      <c r="I3605" s="71" t="s">
        <v>217</v>
      </c>
      <c r="J3605" s="249">
        <v>0</v>
      </c>
      <c r="K3605" s="249">
        <v>0</v>
      </c>
      <c r="L3605" s="249">
        <v>18798860</v>
      </c>
      <c r="M3605" s="121">
        <f>M3604/M3603</f>
        <v>50263120</v>
      </c>
    </row>
    <row r="3606" spans="1:13" ht="24">
      <c r="A3606" s="1"/>
      <c r="B3606" s="1"/>
      <c r="C3606" s="69"/>
      <c r="D3606" s="70"/>
      <c r="E3606" s="71"/>
      <c r="F3606" s="70"/>
      <c r="G3606" s="70"/>
      <c r="H3606" s="83" t="s">
        <v>218</v>
      </c>
      <c r="I3606" s="84"/>
      <c r="J3606" s="85"/>
      <c r="K3606" s="85">
        <v>0</v>
      </c>
      <c r="L3606" s="85">
        <v>18798860</v>
      </c>
      <c r="M3606" s="86">
        <f>M3605-L3605</f>
        <v>31464260</v>
      </c>
    </row>
    <row r="3607" spans="1:13" ht="24">
      <c r="A3607" s="1"/>
      <c r="B3607" s="1"/>
      <c r="C3607" s="69" t="s">
        <v>5</v>
      </c>
      <c r="D3607" s="70" t="s">
        <v>40</v>
      </c>
      <c r="E3607" s="71" t="s">
        <v>41</v>
      </c>
      <c r="F3607" s="70"/>
      <c r="G3607" s="70" t="s">
        <v>1005</v>
      </c>
      <c r="H3607" s="71" t="s">
        <v>1006</v>
      </c>
      <c r="I3607" s="248" t="s">
        <v>207</v>
      </c>
      <c r="J3607" s="249"/>
      <c r="K3607" s="249"/>
      <c r="L3607" s="249">
        <v>1</v>
      </c>
      <c r="M3607" s="121">
        <v>1</v>
      </c>
    </row>
    <row r="3608" spans="1:13" ht="24">
      <c r="A3608" s="1"/>
      <c r="B3608" s="1"/>
      <c r="C3608" s="69" t="s">
        <v>5</v>
      </c>
      <c r="D3608" s="70" t="s">
        <v>40</v>
      </c>
      <c r="E3608" s="71" t="s">
        <v>41</v>
      </c>
      <c r="F3608" s="70"/>
      <c r="G3608" s="70" t="s">
        <v>1005</v>
      </c>
      <c r="H3608" s="71" t="s">
        <v>1006</v>
      </c>
      <c r="I3608" s="71" t="s">
        <v>208</v>
      </c>
      <c r="J3608" s="249">
        <v>0</v>
      </c>
      <c r="K3608" s="249">
        <v>0</v>
      </c>
      <c r="L3608" s="249">
        <v>13000000</v>
      </c>
      <c r="M3608" s="121">
        <v>25000000</v>
      </c>
    </row>
    <row r="3609" spans="1:13" ht="24">
      <c r="A3609" s="1"/>
      <c r="B3609" s="1"/>
      <c r="C3609" s="69" t="s">
        <v>5</v>
      </c>
      <c r="D3609" s="70" t="s">
        <v>40</v>
      </c>
      <c r="E3609" s="71" t="s">
        <v>41</v>
      </c>
      <c r="F3609" s="70"/>
      <c r="G3609" s="70" t="s">
        <v>1005</v>
      </c>
      <c r="H3609" s="71" t="s">
        <v>1006</v>
      </c>
      <c r="I3609" s="71" t="s">
        <v>209</v>
      </c>
      <c r="J3609" s="249">
        <v>0</v>
      </c>
      <c r="K3609" s="249">
        <v>0</v>
      </c>
      <c r="L3609" s="249">
        <v>13000000</v>
      </c>
      <c r="M3609" s="121">
        <f>M3608/M3607</f>
        <v>25000000</v>
      </c>
    </row>
    <row r="3610" spans="1:13" ht="24">
      <c r="A3610" s="1"/>
      <c r="B3610" s="1"/>
      <c r="C3610" s="69"/>
      <c r="D3610" s="70"/>
      <c r="E3610" s="71"/>
      <c r="F3610" s="70"/>
      <c r="G3610" s="70"/>
      <c r="H3610" s="250" t="s">
        <v>210</v>
      </c>
      <c r="I3610" s="248"/>
      <c r="J3610" s="251"/>
      <c r="K3610" s="251">
        <v>0</v>
      </c>
      <c r="L3610" s="251">
        <v>13000000</v>
      </c>
      <c r="M3610" s="255">
        <f>M3609-L3609</f>
        <v>12000000</v>
      </c>
    </row>
    <row r="3611" spans="1:13" ht="24">
      <c r="A3611" s="1"/>
      <c r="B3611" s="1"/>
      <c r="C3611" s="69" t="s">
        <v>5</v>
      </c>
      <c r="D3611" s="70" t="s">
        <v>40</v>
      </c>
      <c r="E3611" s="71" t="s">
        <v>41</v>
      </c>
      <c r="F3611" s="70"/>
      <c r="G3611" s="70" t="s">
        <v>1005</v>
      </c>
      <c r="H3611" s="71" t="s">
        <v>1006</v>
      </c>
      <c r="I3611" s="248" t="s">
        <v>211</v>
      </c>
      <c r="J3611" s="249"/>
      <c r="K3611" s="249"/>
      <c r="L3611" s="249">
        <v>1</v>
      </c>
      <c r="M3611" s="122">
        <v>1</v>
      </c>
    </row>
    <row r="3612" spans="1:13" ht="24">
      <c r="A3612" s="1"/>
      <c r="B3612" s="1"/>
      <c r="C3612" s="69" t="s">
        <v>5</v>
      </c>
      <c r="D3612" s="70" t="s">
        <v>40</v>
      </c>
      <c r="E3612" s="71" t="s">
        <v>41</v>
      </c>
      <c r="F3612" s="70"/>
      <c r="G3612" s="70" t="s">
        <v>1005</v>
      </c>
      <c r="H3612" s="71" t="s">
        <v>1006</v>
      </c>
      <c r="I3612" s="71" t="s">
        <v>212</v>
      </c>
      <c r="J3612" s="249">
        <v>0</v>
      </c>
      <c r="K3612" s="249">
        <v>0</v>
      </c>
      <c r="L3612" s="249">
        <v>0</v>
      </c>
      <c r="M3612" s="121">
        <v>19542000</v>
      </c>
    </row>
    <row r="3613" spans="1:13" ht="24">
      <c r="A3613" s="1"/>
      <c r="B3613" s="1"/>
      <c r="C3613" s="69" t="s">
        <v>5</v>
      </c>
      <c r="D3613" s="70" t="s">
        <v>40</v>
      </c>
      <c r="E3613" s="71" t="s">
        <v>41</v>
      </c>
      <c r="F3613" s="70"/>
      <c r="G3613" s="70" t="s">
        <v>1005</v>
      </c>
      <c r="H3613" s="71" t="s">
        <v>1006</v>
      </c>
      <c r="I3613" s="71" t="s">
        <v>213</v>
      </c>
      <c r="J3613" s="249">
        <v>0</v>
      </c>
      <c r="K3613" s="249">
        <v>0</v>
      </c>
      <c r="L3613" s="249">
        <v>0</v>
      </c>
      <c r="M3613" s="123">
        <f>M3612/M3611</f>
        <v>19542000</v>
      </c>
    </row>
    <row r="3614" spans="1:13" ht="24">
      <c r="A3614" s="1"/>
      <c r="B3614" s="1"/>
      <c r="C3614" s="69"/>
      <c r="D3614" s="70"/>
      <c r="E3614" s="71"/>
      <c r="F3614" s="70"/>
      <c r="G3614" s="70"/>
      <c r="H3614" s="250" t="s">
        <v>214</v>
      </c>
      <c r="I3614" s="248"/>
      <c r="J3614" s="251"/>
      <c r="K3614" s="251">
        <v>0</v>
      </c>
      <c r="L3614" s="251">
        <v>0</v>
      </c>
      <c r="M3614" s="255">
        <f>M3613-L3613</f>
        <v>19542000</v>
      </c>
    </row>
    <row r="3615" spans="1:13" ht="24">
      <c r="A3615" s="1"/>
      <c r="B3615" s="1"/>
      <c r="C3615" s="69" t="s">
        <v>5</v>
      </c>
      <c r="D3615" s="70" t="s">
        <v>40</v>
      </c>
      <c r="E3615" s="71" t="s">
        <v>41</v>
      </c>
      <c r="F3615" s="70"/>
      <c r="G3615" s="70" t="s">
        <v>1005</v>
      </c>
      <c r="H3615" s="71" t="s">
        <v>1006</v>
      </c>
      <c r="I3615" s="248" t="s">
        <v>215</v>
      </c>
      <c r="J3615" s="249"/>
      <c r="K3615" s="249"/>
      <c r="L3615" s="249"/>
      <c r="M3615" s="121">
        <v>1</v>
      </c>
    </row>
    <row r="3616" spans="1:13" ht="24">
      <c r="A3616" s="1"/>
      <c r="B3616" s="1"/>
      <c r="C3616" s="69" t="s">
        <v>5</v>
      </c>
      <c r="D3616" s="70" t="s">
        <v>40</v>
      </c>
      <c r="E3616" s="71" t="s">
        <v>41</v>
      </c>
      <c r="F3616" s="70"/>
      <c r="G3616" s="70" t="s">
        <v>1005</v>
      </c>
      <c r="H3616" s="71" t="s">
        <v>1006</v>
      </c>
      <c r="I3616" s="71" t="s">
        <v>216</v>
      </c>
      <c r="J3616" s="249">
        <v>0</v>
      </c>
      <c r="K3616" s="249">
        <v>0</v>
      </c>
      <c r="L3616" s="249">
        <v>0</v>
      </c>
      <c r="M3616" s="121">
        <v>19542000</v>
      </c>
    </row>
    <row r="3617" spans="1:13" ht="24">
      <c r="A3617" s="1"/>
      <c r="B3617" s="1"/>
      <c r="C3617" s="69" t="s">
        <v>5</v>
      </c>
      <c r="D3617" s="70" t="s">
        <v>40</v>
      </c>
      <c r="E3617" s="71" t="s">
        <v>41</v>
      </c>
      <c r="F3617" s="70"/>
      <c r="G3617" s="70" t="s">
        <v>1005</v>
      </c>
      <c r="H3617" s="71" t="s">
        <v>1006</v>
      </c>
      <c r="I3617" s="71" t="s">
        <v>217</v>
      </c>
      <c r="J3617" s="249">
        <v>0</v>
      </c>
      <c r="K3617" s="249">
        <v>0</v>
      </c>
      <c r="L3617" s="249">
        <v>0</v>
      </c>
      <c r="M3617" s="121">
        <f>M3616/M3615</f>
        <v>19542000</v>
      </c>
    </row>
    <row r="3618" spans="1:13" ht="24">
      <c r="A3618" s="1"/>
      <c r="B3618" s="1"/>
      <c r="C3618" s="69"/>
      <c r="D3618" s="70"/>
      <c r="E3618" s="71"/>
      <c r="F3618" s="70"/>
      <c r="G3618" s="70"/>
      <c r="H3618" s="83" t="s">
        <v>218</v>
      </c>
      <c r="I3618" s="84"/>
      <c r="J3618" s="85"/>
      <c r="K3618" s="85">
        <v>0</v>
      </c>
      <c r="L3618" s="85">
        <v>0</v>
      </c>
      <c r="M3618" s="86">
        <f>M3617-L3617</f>
        <v>19542000</v>
      </c>
    </row>
    <row r="3619" spans="1:13" ht="24">
      <c r="A3619" s="1"/>
      <c r="B3619" s="1"/>
      <c r="C3619" s="69" t="s">
        <v>5</v>
      </c>
      <c r="D3619" s="70" t="s">
        <v>40</v>
      </c>
      <c r="E3619" s="71" t="s">
        <v>41</v>
      </c>
      <c r="F3619" s="70"/>
      <c r="G3619" s="70" t="s">
        <v>1007</v>
      </c>
      <c r="H3619" s="71" t="s">
        <v>1008</v>
      </c>
      <c r="I3619" s="248" t="s">
        <v>207</v>
      </c>
      <c r="J3619" s="249"/>
      <c r="K3619" s="249"/>
      <c r="L3619" s="249">
        <v>1</v>
      </c>
      <c r="M3619" s="121">
        <v>1</v>
      </c>
    </row>
    <row r="3620" spans="1:13" ht="24">
      <c r="A3620" s="1"/>
      <c r="B3620" s="1"/>
      <c r="C3620" s="69" t="s">
        <v>5</v>
      </c>
      <c r="D3620" s="70" t="s">
        <v>40</v>
      </c>
      <c r="E3620" s="71" t="s">
        <v>41</v>
      </c>
      <c r="F3620" s="70"/>
      <c r="G3620" s="70" t="s">
        <v>1007</v>
      </c>
      <c r="H3620" s="71" t="s">
        <v>1008</v>
      </c>
      <c r="I3620" s="71" t="s">
        <v>208</v>
      </c>
      <c r="J3620" s="249">
        <v>0</v>
      </c>
      <c r="K3620" s="249">
        <v>0</v>
      </c>
      <c r="L3620" s="249">
        <v>25215000</v>
      </c>
      <c r="M3620" s="121">
        <v>37274000</v>
      </c>
    </row>
    <row r="3621" spans="1:13" ht="24">
      <c r="A3621" s="1"/>
      <c r="B3621" s="1"/>
      <c r="C3621" s="69" t="s">
        <v>5</v>
      </c>
      <c r="D3621" s="70" t="s">
        <v>40</v>
      </c>
      <c r="E3621" s="71" t="s">
        <v>41</v>
      </c>
      <c r="F3621" s="70"/>
      <c r="G3621" s="70" t="s">
        <v>1007</v>
      </c>
      <c r="H3621" s="71" t="s">
        <v>1008</v>
      </c>
      <c r="I3621" s="71" t="s">
        <v>209</v>
      </c>
      <c r="J3621" s="249">
        <v>0</v>
      </c>
      <c r="K3621" s="249">
        <v>0</v>
      </c>
      <c r="L3621" s="249">
        <v>25215000</v>
      </c>
      <c r="M3621" s="121">
        <f>M3620/M3619</f>
        <v>37274000</v>
      </c>
    </row>
    <row r="3622" spans="1:13" ht="24">
      <c r="A3622" s="1"/>
      <c r="B3622" s="1"/>
      <c r="C3622" s="69"/>
      <c r="D3622" s="70"/>
      <c r="E3622" s="71"/>
      <c r="F3622" s="70"/>
      <c r="G3622" s="70"/>
      <c r="H3622" s="250" t="s">
        <v>210</v>
      </c>
      <c r="I3622" s="248"/>
      <c r="J3622" s="251"/>
      <c r="K3622" s="251">
        <v>0</v>
      </c>
      <c r="L3622" s="251">
        <v>25215000</v>
      </c>
      <c r="M3622" s="255">
        <f>M3621-L3621</f>
        <v>12059000</v>
      </c>
    </row>
    <row r="3623" spans="1:13" ht="24">
      <c r="A3623" s="1"/>
      <c r="B3623" s="1"/>
      <c r="C3623" s="69" t="s">
        <v>5</v>
      </c>
      <c r="D3623" s="70" t="s">
        <v>40</v>
      </c>
      <c r="E3623" s="71" t="s">
        <v>41</v>
      </c>
      <c r="F3623" s="70"/>
      <c r="G3623" s="70" t="s">
        <v>1007</v>
      </c>
      <c r="H3623" s="71" t="s">
        <v>1008</v>
      </c>
      <c r="I3623" s="248" t="s">
        <v>211</v>
      </c>
      <c r="J3623" s="249"/>
      <c r="K3623" s="249"/>
      <c r="L3623" s="249">
        <v>1</v>
      </c>
      <c r="M3623" s="122">
        <v>0</v>
      </c>
    </row>
    <row r="3624" spans="1:13" ht="24">
      <c r="A3624" s="1"/>
      <c r="B3624" s="1"/>
      <c r="C3624" s="69" t="s">
        <v>5</v>
      </c>
      <c r="D3624" s="70" t="s">
        <v>40</v>
      </c>
      <c r="E3624" s="71" t="s">
        <v>41</v>
      </c>
      <c r="F3624" s="70"/>
      <c r="G3624" s="70" t="s">
        <v>1007</v>
      </c>
      <c r="H3624" s="71" t="s">
        <v>1008</v>
      </c>
      <c r="I3624" s="71" t="s">
        <v>212</v>
      </c>
      <c r="J3624" s="249">
        <v>0</v>
      </c>
      <c r="K3624" s="249">
        <v>0</v>
      </c>
      <c r="L3624" s="249">
        <v>19015000</v>
      </c>
      <c r="M3624" s="121">
        <v>0</v>
      </c>
    </row>
    <row r="3625" spans="1:13" ht="24">
      <c r="A3625" s="1"/>
      <c r="B3625" s="1"/>
      <c r="C3625" s="69" t="s">
        <v>5</v>
      </c>
      <c r="D3625" s="70" t="s">
        <v>40</v>
      </c>
      <c r="E3625" s="71" t="s">
        <v>41</v>
      </c>
      <c r="F3625" s="70"/>
      <c r="G3625" s="70" t="s">
        <v>1007</v>
      </c>
      <c r="H3625" s="71" t="s">
        <v>1008</v>
      </c>
      <c r="I3625" s="71" t="s">
        <v>213</v>
      </c>
      <c r="J3625" s="249">
        <v>0</v>
      </c>
      <c r="K3625" s="249">
        <v>0</v>
      </c>
      <c r="L3625" s="249">
        <v>19015000</v>
      </c>
      <c r="M3625" s="123"/>
    </row>
    <row r="3626" spans="1:13" ht="24">
      <c r="A3626" s="1"/>
      <c r="B3626" s="1"/>
      <c r="C3626" s="69"/>
      <c r="D3626" s="70"/>
      <c r="E3626" s="71"/>
      <c r="F3626" s="70"/>
      <c r="G3626" s="70"/>
      <c r="H3626" s="250" t="s">
        <v>214</v>
      </c>
      <c r="I3626" s="248"/>
      <c r="J3626" s="251"/>
      <c r="K3626" s="251">
        <v>0</v>
      </c>
      <c r="L3626" s="251">
        <v>19015000</v>
      </c>
      <c r="M3626" s="255">
        <f>M3625-L3625</f>
        <v>-19015000</v>
      </c>
    </row>
    <row r="3627" spans="1:13" ht="24">
      <c r="A3627" s="1"/>
      <c r="B3627" s="1"/>
      <c r="C3627" s="69" t="s">
        <v>5</v>
      </c>
      <c r="D3627" s="70" t="s">
        <v>40</v>
      </c>
      <c r="E3627" s="71" t="s">
        <v>41</v>
      </c>
      <c r="F3627" s="70"/>
      <c r="G3627" s="70" t="s">
        <v>1007</v>
      </c>
      <c r="H3627" s="71" t="s">
        <v>1008</v>
      </c>
      <c r="I3627" s="248" t="s">
        <v>215</v>
      </c>
      <c r="J3627" s="249"/>
      <c r="K3627" s="249"/>
      <c r="L3627" s="249"/>
      <c r="M3627" s="121">
        <v>0</v>
      </c>
    </row>
    <row r="3628" spans="1:13" ht="24">
      <c r="A3628" s="1"/>
      <c r="B3628" s="1"/>
      <c r="C3628" s="69" t="s">
        <v>5</v>
      </c>
      <c r="D3628" s="70" t="s">
        <v>40</v>
      </c>
      <c r="E3628" s="71" t="s">
        <v>41</v>
      </c>
      <c r="F3628" s="70"/>
      <c r="G3628" s="70" t="s">
        <v>1007</v>
      </c>
      <c r="H3628" s="71" t="s">
        <v>1008</v>
      </c>
      <c r="I3628" s="71" t="s">
        <v>216</v>
      </c>
      <c r="J3628" s="249">
        <v>0</v>
      </c>
      <c r="K3628" s="249">
        <v>0</v>
      </c>
      <c r="L3628" s="249">
        <v>0</v>
      </c>
      <c r="M3628" s="121">
        <v>0</v>
      </c>
    </row>
    <row r="3629" spans="1:13" ht="24">
      <c r="A3629" s="1"/>
      <c r="B3629" s="1"/>
      <c r="C3629" s="69" t="s">
        <v>5</v>
      </c>
      <c r="D3629" s="70" t="s">
        <v>40</v>
      </c>
      <c r="E3629" s="71" t="s">
        <v>41</v>
      </c>
      <c r="F3629" s="70"/>
      <c r="G3629" s="70" t="s">
        <v>1007</v>
      </c>
      <c r="H3629" s="71" t="s">
        <v>1008</v>
      </c>
      <c r="I3629" s="71" t="s">
        <v>217</v>
      </c>
      <c r="J3629" s="249">
        <v>0</v>
      </c>
      <c r="K3629" s="249">
        <v>0</v>
      </c>
      <c r="L3629" s="249">
        <v>0</v>
      </c>
      <c r="M3629" s="121">
        <v>0</v>
      </c>
    </row>
    <row r="3630" spans="1:13" ht="24">
      <c r="A3630" s="1"/>
      <c r="B3630" s="1"/>
      <c r="C3630" s="69"/>
      <c r="D3630" s="70"/>
      <c r="E3630" s="71"/>
      <c r="F3630" s="70"/>
      <c r="G3630" s="70"/>
      <c r="H3630" s="83" t="s">
        <v>218</v>
      </c>
      <c r="I3630" s="84"/>
      <c r="J3630" s="85"/>
      <c r="K3630" s="85">
        <v>0</v>
      </c>
      <c r="L3630" s="85">
        <v>0</v>
      </c>
      <c r="M3630" s="86">
        <f>M3629-L3629</f>
        <v>0</v>
      </c>
    </row>
    <row r="3631" spans="1:13" ht="36">
      <c r="A3631" s="1"/>
      <c r="B3631" s="1"/>
      <c r="C3631" s="69" t="s">
        <v>5</v>
      </c>
      <c r="D3631" s="70" t="s">
        <v>40</v>
      </c>
      <c r="E3631" s="71" t="s">
        <v>41</v>
      </c>
      <c r="F3631" s="70"/>
      <c r="G3631" s="70" t="s">
        <v>1009</v>
      </c>
      <c r="H3631" s="71" t="s">
        <v>1093</v>
      </c>
      <c r="I3631" s="248" t="s">
        <v>207</v>
      </c>
      <c r="J3631" s="249"/>
      <c r="K3631" s="249"/>
      <c r="L3631" s="249"/>
      <c r="M3631" s="121"/>
    </row>
    <row r="3632" spans="1:13" ht="36">
      <c r="A3632" s="1"/>
      <c r="B3632" s="1"/>
      <c r="C3632" s="69" t="s">
        <v>5</v>
      </c>
      <c r="D3632" s="70" t="s">
        <v>40</v>
      </c>
      <c r="E3632" s="71" t="s">
        <v>41</v>
      </c>
      <c r="F3632" s="70"/>
      <c r="G3632" s="70" t="s">
        <v>1009</v>
      </c>
      <c r="H3632" s="71" t="s">
        <v>1093</v>
      </c>
      <c r="I3632" s="71" t="s">
        <v>208</v>
      </c>
      <c r="J3632" s="249">
        <v>0</v>
      </c>
      <c r="K3632" s="249">
        <v>0</v>
      </c>
      <c r="L3632" s="249">
        <v>0</v>
      </c>
      <c r="M3632" s="121">
        <v>0</v>
      </c>
    </row>
    <row r="3633" spans="1:13" ht="36">
      <c r="A3633" s="1"/>
      <c r="B3633" s="1"/>
      <c r="C3633" s="69" t="s">
        <v>5</v>
      </c>
      <c r="D3633" s="70" t="s">
        <v>40</v>
      </c>
      <c r="E3633" s="71" t="s">
        <v>41</v>
      </c>
      <c r="F3633" s="70"/>
      <c r="G3633" s="70" t="s">
        <v>1009</v>
      </c>
      <c r="H3633" s="71" t="s">
        <v>1093</v>
      </c>
      <c r="I3633" s="71" t="s">
        <v>209</v>
      </c>
      <c r="J3633" s="249">
        <v>0</v>
      </c>
      <c r="K3633" s="249">
        <v>0</v>
      </c>
      <c r="L3633" s="249">
        <v>0</v>
      </c>
      <c r="M3633" s="121">
        <v>0</v>
      </c>
    </row>
    <row r="3634" spans="1:13" ht="24">
      <c r="A3634" s="1"/>
      <c r="B3634" s="1"/>
      <c r="C3634" s="69"/>
      <c r="D3634" s="70"/>
      <c r="E3634" s="71"/>
      <c r="F3634" s="70"/>
      <c r="G3634" s="70"/>
      <c r="H3634" s="250" t="s">
        <v>210</v>
      </c>
      <c r="I3634" s="248"/>
      <c r="J3634" s="251"/>
      <c r="K3634" s="251">
        <v>0</v>
      </c>
      <c r="L3634" s="251">
        <v>0</v>
      </c>
      <c r="M3634" s="255">
        <v>0</v>
      </c>
    </row>
    <row r="3635" spans="1:13" ht="36">
      <c r="A3635" s="1"/>
      <c r="B3635" s="1"/>
      <c r="C3635" s="69" t="s">
        <v>5</v>
      </c>
      <c r="D3635" s="70" t="s">
        <v>40</v>
      </c>
      <c r="E3635" s="71" t="s">
        <v>41</v>
      </c>
      <c r="F3635" s="70"/>
      <c r="G3635" s="70" t="s">
        <v>1009</v>
      </c>
      <c r="H3635" s="71" t="s">
        <v>1093</v>
      </c>
      <c r="I3635" s="248" t="s">
        <v>211</v>
      </c>
      <c r="J3635" s="249"/>
      <c r="K3635" s="249"/>
      <c r="L3635" s="249"/>
      <c r="M3635" s="122"/>
    </row>
    <row r="3636" spans="1:13" ht="36">
      <c r="A3636" s="1"/>
      <c r="B3636" s="1"/>
      <c r="C3636" s="69" t="s">
        <v>5</v>
      </c>
      <c r="D3636" s="70" t="s">
        <v>40</v>
      </c>
      <c r="E3636" s="71" t="s">
        <v>41</v>
      </c>
      <c r="F3636" s="70"/>
      <c r="G3636" s="70" t="s">
        <v>1009</v>
      </c>
      <c r="H3636" s="71" t="s">
        <v>1093</v>
      </c>
      <c r="I3636" s="71" t="s">
        <v>212</v>
      </c>
      <c r="J3636" s="249">
        <v>0</v>
      </c>
      <c r="K3636" s="249">
        <v>0</v>
      </c>
      <c r="L3636" s="249">
        <v>0</v>
      </c>
      <c r="M3636" s="121">
        <v>0</v>
      </c>
    </row>
    <row r="3637" spans="1:13" ht="36">
      <c r="A3637" s="1"/>
      <c r="B3637" s="1"/>
      <c r="C3637" s="69" t="s">
        <v>5</v>
      </c>
      <c r="D3637" s="70" t="s">
        <v>40</v>
      </c>
      <c r="E3637" s="71" t="s">
        <v>41</v>
      </c>
      <c r="F3637" s="70"/>
      <c r="G3637" s="70" t="s">
        <v>1009</v>
      </c>
      <c r="H3637" s="71" t="s">
        <v>1093</v>
      </c>
      <c r="I3637" s="71" t="s">
        <v>213</v>
      </c>
      <c r="J3637" s="249">
        <v>0</v>
      </c>
      <c r="K3637" s="249">
        <v>0</v>
      </c>
      <c r="L3637" s="249">
        <v>0</v>
      </c>
      <c r="M3637" s="123">
        <v>0</v>
      </c>
    </row>
    <row r="3638" spans="1:13" ht="24">
      <c r="A3638" s="1"/>
      <c r="B3638" s="1"/>
      <c r="C3638" s="69"/>
      <c r="D3638" s="70"/>
      <c r="E3638" s="71"/>
      <c r="F3638" s="70"/>
      <c r="G3638" s="70"/>
      <c r="H3638" s="250" t="s">
        <v>214</v>
      </c>
      <c r="I3638" s="248"/>
      <c r="J3638" s="251"/>
      <c r="K3638" s="251">
        <v>0</v>
      </c>
      <c r="L3638" s="251">
        <v>0</v>
      </c>
      <c r="M3638" s="255">
        <v>0</v>
      </c>
    </row>
    <row r="3639" spans="1:13" ht="36">
      <c r="A3639" s="1"/>
      <c r="B3639" s="1"/>
      <c r="C3639" s="69" t="s">
        <v>5</v>
      </c>
      <c r="D3639" s="70" t="s">
        <v>40</v>
      </c>
      <c r="E3639" s="71" t="s">
        <v>41</v>
      </c>
      <c r="F3639" s="70"/>
      <c r="G3639" s="70" t="s">
        <v>1009</v>
      </c>
      <c r="H3639" s="71" t="s">
        <v>1093</v>
      </c>
      <c r="I3639" s="248" t="s">
        <v>215</v>
      </c>
      <c r="J3639" s="249"/>
      <c r="K3639" s="249"/>
      <c r="L3639" s="249"/>
      <c r="M3639" s="121"/>
    </row>
    <row r="3640" spans="1:13" ht="36">
      <c r="A3640" s="1"/>
      <c r="B3640" s="1"/>
      <c r="C3640" s="69" t="s">
        <v>5</v>
      </c>
      <c r="D3640" s="70" t="s">
        <v>40</v>
      </c>
      <c r="E3640" s="71" t="s">
        <v>41</v>
      </c>
      <c r="F3640" s="70"/>
      <c r="G3640" s="70" t="s">
        <v>1009</v>
      </c>
      <c r="H3640" s="71" t="s">
        <v>1093</v>
      </c>
      <c r="I3640" s="71" t="s">
        <v>216</v>
      </c>
      <c r="J3640" s="249">
        <v>0</v>
      </c>
      <c r="K3640" s="249">
        <v>0</v>
      </c>
      <c r="L3640" s="249">
        <v>0</v>
      </c>
      <c r="M3640" s="121">
        <v>0</v>
      </c>
    </row>
    <row r="3641" spans="1:13" ht="36">
      <c r="A3641" s="1"/>
      <c r="B3641" s="1"/>
      <c r="C3641" s="69" t="s">
        <v>5</v>
      </c>
      <c r="D3641" s="70" t="s">
        <v>40</v>
      </c>
      <c r="E3641" s="71" t="s">
        <v>41</v>
      </c>
      <c r="F3641" s="70"/>
      <c r="G3641" s="70" t="s">
        <v>1009</v>
      </c>
      <c r="H3641" s="71" t="s">
        <v>1093</v>
      </c>
      <c r="I3641" s="71" t="s">
        <v>217</v>
      </c>
      <c r="J3641" s="249">
        <v>0</v>
      </c>
      <c r="K3641" s="249">
        <v>0</v>
      </c>
      <c r="L3641" s="249">
        <v>0</v>
      </c>
      <c r="M3641" s="121">
        <v>0</v>
      </c>
    </row>
    <row r="3642" spans="1:13" ht="24">
      <c r="A3642" s="1"/>
      <c r="B3642" s="1"/>
      <c r="C3642" s="69"/>
      <c r="D3642" s="70"/>
      <c r="E3642" s="71"/>
      <c r="F3642" s="70"/>
      <c r="G3642" s="70"/>
      <c r="H3642" s="83" t="s">
        <v>218</v>
      </c>
      <c r="I3642" s="84"/>
      <c r="J3642" s="85"/>
      <c r="K3642" s="85">
        <v>0</v>
      </c>
      <c r="L3642" s="85">
        <v>0</v>
      </c>
      <c r="M3642" s="86">
        <v>0</v>
      </c>
    </row>
    <row r="3643" spans="1:13" ht="48">
      <c r="A3643" s="1"/>
      <c r="B3643" s="1"/>
      <c r="C3643" s="69" t="s">
        <v>5</v>
      </c>
      <c r="D3643" s="70" t="s">
        <v>40</v>
      </c>
      <c r="E3643" s="71" t="s">
        <v>41</v>
      </c>
      <c r="F3643" s="70"/>
      <c r="G3643" s="70" t="s">
        <v>1023</v>
      </c>
      <c r="H3643" s="71" t="s">
        <v>1063</v>
      </c>
      <c r="I3643" s="248" t="s">
        <v>207</v>
      </c>
      <c r="J3643" s="249"/>
      <c r="K3643" s="249"/>
      <c r="L3643" s="249"/>
      <c r="M3643" s="121">
        <v>1</v>
      </c>
    </row>
    <row r="3644" spans="1:13" ht="48">
      <c r="A3644" s="1"/>
      <c r="B3644" s="1"/>
      <c r="C3644" s="69" t="s">
        <v>5</v>
      </c>
      <c r="D3644" s="70" t="s">
        <v>40</v>
      </c>
      <c r="E3644" s="71" t="s">
        <v>41</v>
      </c>
      <c r="F3644" s="70"/>
      <c r="G3644" s="70" t="s">
        <v>1023</v>
      </c>
      <c r="H3644" s="71" t="s">
        <v>1063</v>
      </c>
      <c r="I3644" s="71" t="s">
        <v>208</v>
      </c>
      <c r="J3644" s="249">
        <v>0</v>
      </c>
      <c r="K3644" s="249">
        <v>0</v>
      </c>
      <c r="L3644" s="249">
        <v>0</v>
      </c>
      <c r="M3644" s="121">
        <v>2545000</v>
      </c>
    </row>
    <row r="3645" spans="1:13" ht="48">
      <c r="A3645" s="1"/>
      <c r="B3645" s="1"/>
      <c r="C3645" s="69" t="s">
        <v>5</v>
      </c>
      <c r="D3645" s="70" t="s">
        <v>40</v>
      </c>
      <c r="E3645" s="71" t="s">
        <v>41</v>
      </c>
      <c r="F3645" s="70"/>
      <c r="G3645" s="70" t="s">
        <v>1023</v>
      </c>
      <c r="H3645" s="71" t="s">
        <v>1063</v>
      </c>
      <c r="I3645" s="71" t="s">
        <v>209</v>
      </c>
      <c r="J3645" s="249">
        <v>0</v>
      </c>
      <c r="K3645" s="249">
        <v>0</v>
      </c>
      <c r="L3645" s="249">
        <v>0</v>
      </c>
      <c r="M3645" s="121">
        <f>M3644/M3643</f>
        <v>2545000</v>
      </c>
    </row>
    <row r="3646" spans="1:13" ht="24">
      <c r="A3646" s="1"/>
      <c r="B3646" s="1"/>
      <c r="C3646" s="69"/>
      <c r="D3646" s="70"/>
      <c r="E3646" s="71"/>
      <c r="F3646" s="70"/>
      <c r="G3646" s="70"/>
      <c r="H3646" s="250" t="s">
        <v>210</v>
      </c>
      <c r="I3646" s="248"/>
      <c r="J3646" s="251"/>
      <c r="K3646" s="251">
        <v>0</v>
      </c>
      <c r="L3646" s="251">
        <v>0</v>
      </c>
      <c r="M3646" s="255">
        <f>M3645-L3645</f>
        <v>2545000</v>
      </c>
    </row>
    <row r="3647" spans="1:13" ht="48">
      <c r="A3647" s="1"/>
      <c r="B3647" s="1"/>
      <c r="C3647" s="69" t="s">
        <v>5</v>
      </c>
      <c r="D3647" s="70" t="s">
        <v>40</v>
      </c>
      <c r="E3647" s="71" t="s">
        <v>41</v>
      </c>
      <c r="F3647" s="70"/>
      <c r="G3647" s="70" t="s">
        <v>1023</v>
      </c>
      <c r="H3647" s="71" t="s">
        <v>1063</v>
      </c>
      <c r="I3647" s="248" t="s">
        <v>211</v>
      </c>
      <c r="J3647" s="249"/>
      <c r="K3647" s="249"/>
      <c r="L3647" s="249"/>
      <c r="M3647" s="122">
        <v>1</v>
      </c>
    </row>
    <row r="3648" spans="1:13" ht="48">
      <c r="A3648" s="1"/>
      <c r="B3648" s="1"/>
      <c r="C3648" s="69" t="s">
        <v>5</v>
      </c>
      <c r="D3648" s="70" t="s">
        <v>40</v>
      </c>
      <c r="E3648" s="71" t="s">
        <v>41</v>
      </c>
      <c r="F3648" s="70"/>
      <c r="G3648" s="70" t="s">
        <v>1023</v>
      </c>
      <c r="H3648" s="71" t="s">
        <v>1063</v>
      </c>
      <c r="I3648" s="71" t="s">
        <v>212</v>
      </c>
      <c r="J3648" s="249">
        <v>0</v>
      </c>
      <c r="K3648" s="249">
        <v>0</v>
      </c>
      <c r="L3648" s="249">
        <v>3000000</v>
      </c>
      <c r="M3648" s="121">
        <v>2545000</v>
      </c>
    </row>
    <row r="3649" spans="1:13" ht="48">
      <c r="A3649" s="1"/>
      <c r="B3649" s="1"/>
      <c r="C3649" s="69" t="s">
        <v>5</v>
      </c>
      <c r="D3649" s="70" t="s">
        <v>40</v>
      </c>
      <c r="E3649" s="71" t="s">
        <v>41</v>
      </c>
      <c r="F3649" s="70"/>
      <c r="G3649" s="70" t="s">
        <v>1023</v>
      </c>
      <c r="H3649" s="71" t="s">
        <v>1063</v>
      </c>
      <c r="I3649" s="71" t="s">
        <v>213</v>
      </c>
      <c r="J3649" s="249">
        <v>0</v>
      </c>
      <c r="K3649" s="249">
        <v>0</v>
      </c>
      <c r="L3649" s="249">
        <v>3000000</v>
      </c>
      <c r="M3649" s="123">
        <f>M3648/M3647</f>
        <v>2545000</v>
      </c>
    </row>
    <row r="3650" spans="1:13" ht="24">
      <c r="A3650" s="1"/>
      <c r="B3650" s="1"/>
      <c r="C3650" s="69"/>
      <c r="D3650" s="70"/>
      <c r="E3650" s="71"/>
      <c r="F3650" s="70"/>
      <c r="G3650" s="70"/>
      <c r="H3650" s="250" t="s">
        <v>214</v>
      </c>
      <c r="I3650" s="248"/>
      <c r="J3650" s="251"/>
      <c r="K3650" s="251">
        <v>0</v>
      </c>
      <c r="L3650" s="251">
        <v>3000000</v>
      </c>
      <c r="M3650" s="255">
        <f>M3649-L3649</f>
        <v>-455000</v>
      </c>
    </row>
    <row r="3651" spans="1:13" ht="48">
      <c r="A3651" s="1"/>
      <c r="B3651" s="1"/>
      <c r="C3651" s="69" t="s">
        <v>5</v>
      </c>
      <c r="D3651" s="70" t="s">
        <v>40</v>
      </c>
      <c r="E3651" s="71" t="s">
        <v>41</v>
      </c>
      <c r="F3651" s="70"/>
      <c r="G3651" s="70" t="s">
        <v>1023</v>
      </c>
      <c r="H3651" s="71" t="s">
        <v>1063</v>
      </c>
      <c r="I3651" s="248" t="s">
        <v>215</v>
      </c>
      <c r="J3651" s="249"/>
      <c r="K3651" s="249"/>
      <c r="L3651" s="249"/>
      <c r="M3651" s="121">
        <v>1</v>
      </c>
    </row>
    <row r="3652" spans="1:13" ht="48">
      <c r="A3652" s="1"/>
      <c r="B3652" s="1"/>
      <c r="C3652" s="69" t="s">
        <v>5</v>
      </c>
      <c r="D3652" s="70" t="s">
        <v>40</v>
      </c>
      <c r="E3652" s="71" t="s">
        <v>41</v>
      </c>
      <c r="F3652" s="70"/>
      <c r="G3652" s="70" t="s">
        <v>1023</v>
      </c>
      <c r="H3652" s="71" t="s">
        <v>1063</v>
      </c>
      <c r="I3652" s="71" t="s">
        <v>216</v>
      </c>
      <c r="J3652" s="249">
        <v>0</v>
      </c>
      <c r="K3652" s="249">
        <v>0</v>
      </c>
      <c r="L3652" s="249">
        <v>0</v>
      </c>
      <c r="M3652" s="121">
        <v>1935201</v>
      </c>
    </row>
    <row r="3653" spans="1:13" ht="48">
      <c r="A3653" s="1"/>
      <c r="B3653" s="1"/>
      <c r="C3653" s="69" t="s">
        <v>5</v>
      </c>
      <c r="D3653" s="70" t="s">
        <v>40</v>
      </c>
      <c r="E3653" s="71" t="s">
        <v>41</v>
      </c>
      <c r="F3653" s="70"/>
      <c r="G3653" s="70" t="s">
        <v>1023</v>
      </c>
      <c r="H3653" s="71" t="s">
        <v>1063</v>
      </c>
      <c r="I3653" s="71" t="s">
        <v>217</v>
      </c>
      <c r="J3653" s="249">
        <v>0</v>
      </c>
      <c r="K3653" s="249">
        <v>0</v>
      </c>
      <c r="L3653" s="249">
        <v>0</v>
      </c>
      <c r="M3653" s="121">
        <f>M3652/M3651</f>
        <v>1935201</v>
      </c>
    </row>
    <row r="3654" spans="1:13" ht="24">
      <c r="A3654" s="1"/>
      <c r="B3654" s="1"/>
      <c r="C3654" s="69"/>
      <c r="D3654" s="70"/>
      <c r="E3654" s="71"/>
      <c r="F3654" s="70"/>
      <c r="G3654" s="70"/>
      <c r="H3654" s="83" t="s">
        <v>218</v>
      </c>
      <c r="I3654" s="84"/>
      <c r="J3654" s="85"/>
      <c r="K3654" s="85">
        <v>0</v>
      </c>
      <c r="L3654" s="85">
        <v>0</v>
      </c>
      <c r="M3654" s="86">
        <f>M3653-L3653</f>
        <v>1935201</v>
      </c>
    </row>
    <row r="3655" spans="1:13" ht="36">
      <c r="A3655" s="1"/>
      <c r="B3655" s="1"/>
      <c r="C3655" s="69" t="s">
        <v>5</v>
      </c>
      <c r="D3655" s="70" t="s">
        <v>40</v>
      </c>
      <c r="E3655" s="71" t="s">
        <v>41</v>
      </c>
      <c r="F3655" s="70"/>
      <c r="G3655" s="70" t="s">
        <v>1025</v>
      </c>
      <c r="H3655" s="71" t="s">
        <v>1064</v>
      </c>
      <c r="I3655" s="248" t="s">
        <v>207</v>
      </c>
      <c r="J3655" s="249"/>
      <c r="K3655" s="249"/>
      <c r="L3655" s="249"/>
      <c r="M3655" s="121">
        <v>1</v>
      </c>
    </row>
    <row r="3656" spans="1:13" ht="36">
      <c r="A3656" s="1"/>
      <c r="B3656" s="1"/>
      <c r="C3656" s="69" t="s">
        <v>5</v>
      </c>
      <c r="D3656" s="70" t="s">
        <v>40</v>
      </c>
      <c r="E3656" s="71" t="s">
        <v>41</v>
      </c>
      <c r="F3656" s="70"/>
      <c r="G3656" s="70" t="s">
        <v>1025</v>
      </c>
      <c r="H3656" s="71" t="s">
        <v>1064</v>
      </c>
      <c r="I3656" s="71" t="s">
        <v>208</v>
      </c>
      <c r="J3656" s="249">
        <v>0</v>
      </c>
      <c r="K3656" s="249">
        <v>0</v>
      </c>
      <c r="L3656" s="249">
        <v>0</v>
      </c>
      <c r="M3656" s="121">
        <v>5000000</v>
      </c>
    </row>
    <row r="3657" spans="1:13" ht="36">
      <c r="A3657" s="1"/>
      <c r="B3657" s="1"/>
      <c r="C3657" s="69" t="s">
        <v>5</v>
      </c>
      <c r="D3657" s="70" t="s">
        <v>40</v>
      </c>
      <c r="E3657" s="71" t="s">
        <v>41</v>
      </c>
      <c r="F3657" s="70"/>
      <c r="G3657" s="70" t="s">
        <v>1025</v>
      </c>
      <c r="H3657" s="71" t="s">
        <v>1064</v>
      </c>
      <c r="I3657" s="71" t="s">
        <v>209</v>
      </c>
      <c r="J3657" s="249">
        <v>0</v>
      </c>
      <c r="K3657" s="249">
        <v>0</v>
      </c>
      <c r="L3657" s="249">
        <v>0</v>
      </c>
      <c r="M3657" s="121">
        <f>M3656/M3655</f>
        <v>5000000</v>
      </c>
    </row>
    <row r="3658" spans="1:13" ht="24">
      <c r="A3658" s="1"/>
      <c r="B3658" s="1"/>
      <c r="C3658" s="69"/>
      <c r="D3658" s="70"/>
      <c r="E3658" s="71"/>
      <c r="F3658" s="70"/>
      <c r="G3658" s="70"/>
      <c r="H3658" s="250" t="s">
        <v>210</v>
      </c>
      <c r="I3658" s="248"/>
      <c r="J3658" s="251"/>
      <c r="K3658" s="251">
        <v>0</v>
      </c>
      <c r="L3658" s="251">
        <v>0</v>
      </c>
      <c r="M3658" s="255">
        <f>M3657-L3657</f>
        <v>5000000</v>
      </c>
    </row>
    <row r="3659" spans="1:13" ht="36">
      <c r="A3659" s="1"/>
      <c r="B3659" s="1"/>
      <c r="C3659" s="69" t="s">
        <v>5</v>
      </c>
      <c r="D3659" s="70" t="s">
        <v>40</v>
      </c>
      <c r="E3659" s="71" t="s">
        <v>41</v>
      </c>
      <c r="F3659" s="70"/>
      <c r="G3659" s="70" t="s">
        <v>1025</v>
      </c>
      <c r="H3659" s="71" t="s">
        <v>1064</v>
      </c>
      <c r="I3659" s="248" t="s">
        <v>211</v>
      </c>
      <c r="J3659" s="249"/>
      <c r="K3659" s="249"/>
      <c r="L3659" s="249"/>
      <c r="M3659" s="122">
        <v>0</v>
      </c>
    </row>
    <row r="3660" spans="1:13" ht="36">
      <c r="A3660" s="1"/>
      <c r="B3660" s="1"/>
      <c r="C3660" s="69" t="s">
        <v>5</v>
      </c>
      <c r="D3660" s="70" t="s">
        <v>40</v>
      </c>
      <c r="E3660" s="71" t="s">
        <v>41</v>
      </c>
      <c r="F3660" s="70"/>
      <c r="G3660" s="70" t="s">
        <v>1025</v>
      </c>
      <c r="H3660" s="71" t="s">
        <v>1064</v>
      </c>
      <c r="I3660" s="71" t="s">
        <v>212</v>
      </c>
      <c r="J3660" s="249">
        <v>0</v>
      </c>
      <c r="K3660" s="249">
        <v>0</v>
      </c>
      <c r="L3660" s="249">
        <v>0</v>
      </c>
      <c r="M3660" s="121">
        <v>0</v>
      </c>
    </row>
    <row r="3661" spans="1:13" ht="36">
      <c r="A3661" s="1"/>
      <c r="B3661" s="1"/>
      <c r="C3661" s="69" t="s">
        <v>5</v>
      </c>
      <c r="D3661" s="70" t="s">
        <v>40</v>
      </c>
      <c r="E3661" s="71" t="s">
        <v>41</v>
      </c>
      <c r="F3661" s="70"/>
      <c r="G3661" s="70" t="s">
        <v>1025</v>
      </c>
      <c r="H3661" s="71" t="s">
        <v>1064</v>
      </c>
      <c r="I3661" s="71" t="s">
        <v>213</v>
      </c>
      <c r="J3661" s="249">
        <v>0</v>
      </c>
      <c r="K3661" s="249">
        <v>0</v>
      </c>
      <c r="L3661" s="249">
        <v>0</v>
      </c>
      <c r="M3661" s="123"/>
    </row>
    <row r="3662" spans="1:13" ht="24">
      <c r="A3662" s="1"/>
      <c r="B3662" s="1"/>
      <c r="C3662" s="69"/>
      <c r="D3662" s="70"/>
      <c r="E3662" s="71"/>
      <c r="F3662" s="70"/>
      <c r="G3662" s="70"/>
      <c r="H3662" s="250" t="s">
        <v>214</v>
      </c>
      <c r="I3662" s="248"/>
      <c r="J3662" s="251"/>
      <c r="K3662" s="251">
        <v>0</v>
      </c>
      <c r="L3662" s="251">
        <v>0</v>
      </c>
      <c r="M3662" s="255">
        <f>M3661-L3661</f>
        <v>0</v>
      </c>
    </row>
    <row r="3663" spans="1:13" ht="36">
      <c r="A3663" s="1"/>
      <c r="B3663" s="1"/>
      <c r="C3663" s="69" t="s">
        <v>5</v>
      </c>
      <c r="D3663" s="70" t="s">
        <v>40</v>
      </c>
      <c r="E3663" s="71" t="s">
        <v>41</v>
      </c>
      <c r="F3663" s="70"/>
      <c r="G3663" s="70" t="s">
        <v>1025</v>
      </c>
      <c r="H3663" s="71" t="s">
        <v>1064</v>
      </c>
      <c r="I3663" s="248" t="s">
        <v>215</v>
      </c>
      <c r="J3663" s="249"/>
      <c r="K3663" s="249"/>
      <c r="L3663" s="249"/>
      <c r="M3663" s="121">
        <v>0</v>
      </c>
    </row>
    <row r="3664" spans="1:13" ht="36">
      <c r="A3664" s="1"/>
      <c r="B3664" s="1"/>
      <c r="C3664" s="69" t="s">
        <v>5</v>
      </c>
      <c r="D3664" s="70" t="s">
        <v>40</v>
      </c>
      <c r="E3664" s="71" t="s">
        <v>41</v>
      </c>
      <c r="F3664" s="70"/>
      <c r="G3664" s="70" t="s">
        <v>1025</v>
      </c>
      <c r="H3664" s="71" t="s">
        <v>1064</v>
      </c>
      <c r="I3664" s="71" t="s">
        <v>216</v>
      </c>
      <c r="J3664" s="249">
        <v>0</v>
      </c>
      <c r="K3664" s="249">
        <v>0</v>
      </c>
      <c r="L3664" s="249">
        <v>0</v>
      </c>
      <c r="M3664" s="121">
        <v>83966</v>
      </c>
    </row>
    <row r="3665" spans="1:13" ht="36">
      <c r="A3665" s="1"/>
      <c r="B3665" s="1"/>
      <c r="C3665" s="69" t="s">
        <v>5</v>
      </c>
      <c r="D3665" s="70" t="s">
        <v>40</v>
      </c>
      <c r="E3665" s="71" t="s">
        <v>41</v>
      </c>
      <c r="F3665" s="70"/>
      <c r="G3665" s="70" t="s">
        <v>1025</v>
      </c>
      <c r="H3665" s="71" t="s">
        <v>1064</v>
      </c>
      <c r="I3665" s="71" t="s">
        <v>217</v>
      </c>
      <c r="J3665" s="249">
        <v>0</v>
      </c>
      <c r="K3665" s="249">
        <v>0</v>
      </c>
      <c r="L3665" s="249">
        <v>0</v>
      </c>
      <c r="M3665" s="121"/>
    </row>
    <row r="3666" spans="1:13" ht="24">
      <c r="A3666" s="1"/>
      <c r="B3666" s="1"/>
      <c r="C3666" s="69"/>
      <c r="D3666" s="70"/>
      <c r="E3666" s="71"/>
      <c r="F3666" s="70"/>
      <c r="G3666" s="70"/>
      <c r="H3666" s="83" t="s">
        <v>218</v>
      </c>
      <c r="I3666" s="84"/>
      <c r="J3666" s="85"/>
      <c r="K3666" s="85">
        <v>0</v>
      </c>
      <c r="L3666" s="85">
        <v>0</v>
      </c>
      <c r="M3666" s="86">
        <f>M3665-L3665</f>
        <v>0</v>
      </c>
    </row>
    <row r="3667" spans="1:13" ht="36">
      <c r="A3667" s="1"/>
      <c r="B3667" s="1"/>
      <c r="C3667" s="69" t="s">
        <v>5</v>
      </c>
      <c r="D3667" s="70" t="s">
        <v>40</v>
      </c>
      <c r="E3667" s="71" t="s">
        <v>41</v>
      </c>
      <c r="F3667" s="70"/>
      <c r="G3667" s="70" t="s">
        <v>1027</v>
      </c>
      <c r="H3667" s="71" t="s">
        <v>1028</v>
      </c>
      <c r="I3667" s="248" t="s">
        <v>207</v>
      </c>
      <c r="J3667" s="249"/>
      <c r="K3667" s="249"/>
      <c r="L3667" s="249"/>
      <c r="M3667" s="121">
        <v>1</v>
      </c>
    </row>
    <row r="3668" spans="1:13" ht="36">
      <c r="A3668" s="1"/>
      <c r="B3668" s="1"/>
      <c r="C3668" s="69" t="s">
        <v>5</v>
      </c>
      <c r="D3668" s="70" t="s">
        <v>40</v>
      </c>
      <c r="E3668" s="71" t="s">
        <v>41</v>
      </c>
      <c r="F3668" s="70"/>
      <c r="G3668" s="70" t="s">
        <v>1027</v>
      </c>
      <c r="H3668" s="71" t="s">
        <v>1028</v>
      </c>
      <c r="I3668" s="71" t="s">
        <v>208</v>
      </c>
      <c r="J3668" s="249">
        <v>0</v>
      </c>
      <c r="K3668" s="249">
        <v>0</v>
      </c>
      <c r="L3668" s="249">
        <v>0</v>
      </c>
      <c r="M3668" s="121">
        <v>5000000</v>
      </c>
    </row>
    <row r="3669" spans="1:13" ht="36">
      <c r="A3669" s="1"/>
      <c r="B3669" s="1"/>
      <c r="C3669" s="69" t="s">
        <v>5</v>
      </c>
      <c r="D3669" s="70" t="s">
        <v>40</v>
      </c>
      <c r="E3669" s="71" t="s">
        <v>41</v>
      </c>
      <c r="F3669" s="70"/>
      <c r="G3669" s="70" t="s">
        <v>1027</v>
      </c>
      <c r="H3669" s="71" t="s">
        <v>1028</v>
      </c>
      <c r="I3669" s="71" t="s">
        <v>209</v>
      </c>
      <c r="J3669" s="249">
        <v>0</v>
      </c>
      <c r="K3669" s="249">
        <v>0</v>
      </c>
      <c r="L3669" s="249">
        <v>0</v>
      </c>
      <c r="M3669" s="121">
        <f>M3668/M3667</f>
        <v>5000000</v>
      </c>
    </row>
    <row r="3670" spans="1:13" ht="24">
      <c r="A3670" s="1"/>
      <c r="B3670" s="1"/>
      <c r="C3670" s="69"/>
      <c r="D3670" s="70"/>
      <c r="E3670" s="71"/>
      <c r="F3670" s="70"/>
      <c r="G3670" s="70"/>
      <c r="H3670" s="250" t="s">
        <v>210</v>
      </c>
      <c r="I3670" s="248"/>
      <c r="J3670" s="251"/>
      <c r="K3670" s="251">
        <v>0</v>
      </c>
      <c r="L3670" s="251">
        <v>0</v>
      </c>
      <c r="M3670" s="255">
        <f>M3669-L3669</f>
        <v>5000000</v>
      </c>
    </row>
    <row r="3671" spans="1:13" ht="36">
      <c r="A3671" s="1"/>
      <c r="B3671" s="1"/>
      <c r="C3671" s="69" t="s">
        <v>5</v>
      </c>
      <c r="D3671" s="70" t="s">
        <v>40</v>
      </c>
      <c r="E3671" s="71" t="s">
        <v>41</v>
      </c>
      <c r="F3671" s="70"/>
      <c r="G3671" s="70" t="s">
        <v>1027</v>
      </c>
      <c r="H3671" s="71" t="s">
        <v>1028</v>
      </c>
      <c r="I3671" s="248" t="s">
        <v>211</v>
      </c>
      <c r="J3671" s="249"/>
      <c r="K3671" s="249"/>
      <c r="L3671" s="249"/>
      <c r="M3671" s="122">
        <v>0</v>
      </c>
    </row>
    <row r="3672" spans="1:13" ht="36">
      <c r="A3672" s="1"/>
      <c r="B3672" s="1"/>
      <c r="C3672" s="69" t="s">
        <v>5</v>
      </c>
      <c r="D3672" s="70" t="s">
        <v>40</v>
      </c>
      <c r="E3672" s="71" t="s">
        <v>41</v>
      </c>
      <c r="F3672" s="70"/>
      <c r="G3672" s="70" t="s">
        <v>1027</v>
      </c>
      <c r="H3672" s="71" t="s">
        <v>1028</v>
      </c>
      <c r="I3672" s="71" t="s">
        <v>212</v>
      </c>
      <c r="J3672" s="249">
        <v>0</v>
      </c>
      <c r="K3672" s="249">
        <v>0</v>
      </c>
      <c r="L3672" s="249">
        <v>0</v>
      </c>
      <c r="M3672" s="121">
        <v>0</v>
      </c>
    </row>
    <row r="3673" spans="1:13" ht="36">
      <c r="A3673" s="1"/>
      <c r="B3673" s="1"/>
      <c r="C3673" s="69" t="s">
        <v>5</v>
      </c>
      <c r="D3673" s="70" t="s">
        <v>40</v>
      </c>
      <c r="E3673" s="71" t="s">
        <v>41</v>
      </c>
      <c r="F3673" s="70"/>
      <c r="G3673" s="70" t="s">
        <v>1027</v>
      </c>
      <c r="H3673" s="71" t="s">
        <v>1028</v>
      </c>
      <c r="I3673" s="71" t="s">
        <v>213</v>
      </c>
      <c r="J3673" s="249">
        <v>0</v>
      </c>
      <c r="K3673" s="249">
        <v>0</v>
      </c>
      <c r="L3673" s="249">
        <v>0</v>
      </c>
      <c r="M3673" s="123"/>
    </row>
    <row r="3674" spans="1:13" ht="24">
      <c r="A3674" s="1"/>
      <c r="B3674" s="1"/>
      <c r="C3674" s="69"/>
      <c r="D3674" s="70"/>
      <c r="E3674" s="71"/>
      <c r="F3674" s="70"/>
      <c r="G3674" s="70"/>
      <c r="H3674" s="250" t="s">
        <v>214</v>
      </c>
      <c r="I3674" s="248"/>
      <c r="J3674" s="251"/>
      <c r="K3674" s="251">
        <v>0</v>
      </c>
      <c r="L3674" s="251">
        <v>0</v>
      </c>
      <c r="M3674" s="255">
        <f>M3673-L3673</f>
        <v>0</v>
      </c>
    </row>
    <row r="3675" spans="1:13" ht="36">
      <c r="A3675" s="1"/>
      <c r="B3675" s="1"/>
      <c r="C3675" s="69" t="s">
        <v>5</v>
      </c>
      <c r="D3675" s="70" t="s">
        <v>40</v>
      </c>
      <c r="E3675" s="71" t="s">
        <v>41</v>
      </c>
      <c r="F3675" s="70"/>
      <c r="G3675" s="70" t="s">
        <v>1027</v>
      </c>
      <c r="H3675" s="71" t="s">
        <v>1028</v>
      </c>
      <c r="I3675" s="248" t="s">
        <v>215</v>
      </c>
      <c r="J3675" s="249"/>
      <c r="K3675" s="249"/>
      <c r="L3675" s="249"/>
      <c r="M3675" s="121">
        <v>0</v>
      </c>
    </row>
    <row r="3676" spans="1:13" ht="36">
      <c r="A3676" s="1"/>
      <c r="B3676" s="1"/>
      <c r="C3676" s="69" t="s">
        <v>5</v>
      </c>
      <c r="D3676" s="70" t="s">
        <v>40</v>
      </c>
      <c r="E3676" s="71" t="s">
        <v>41</v>
      </c>
      <c r="F3676" s="70"/>
      <c r="G3676" s="70" t="s">
        <v>1027</v>
      </c>
      <c r="H3676" s="71" t="s">
        <v>1028</v>
      </c>
      <c r="I3676" s="71" t="s">
        <v>216</v>
      </c>
      <c r="J3676" s="249">
        <v>0</v>
      </c>
      <c r="K3676" s="249">
        <v>0</v>
      </c>
      <c r="L3676" s="249">
        <v>0</v>
      </c>
      <c r="M3676" s="121">
        <v>65989</v>
      </c>
    </row>
    <row r="3677" spans="1:13" ht="36">
      <c r="A3677" s="1"/>
      <c r="B3677" s="1"/>
      <c r="C3677" s="69" t="s">
        <v>5</v>
      </c>
      <c r="D3677" s="70" t="s">
        <v>40</v>
      </c>
      <c r="E3677" s="71" t="s">
        <v>41</v>
      </c>
      <c r="F3677" s="70"/>
      <c r="G3677" s="70" t="s">
        <v>1027</v>
      </c>
      <c r="H3677" s="71" t="s">
        <v>1028</v>
      </c>
      <c r="I3677" s="71" t="s">
        <v>217</v>
      </c>
      <c r="J3677" s="249">
        <v>0</v>
      </c>
      <c r="K3677" s="249">
        <v>0</v>
      </c>
      <c r="L3677" s="249">
        <v>0</v>
      </c>
      <c r="M3677" s="121"/>
    </row>
    <row r="3678" spans="1:13" ht="24">
      <c r="A3678" s="1"/>
      <c r="B3678" s="1"/>
      <c r="C3678" s="69"/>
      <c r="D3678" s="70"/>
      <c r="E3678" s="71"/>
      <c r="F3678" s="70"/>
      <c r="G3678" s="70"/>
      <c r="H3678" s="83" t="s">
        <v>218</v>
      </c>
      <c r="I3678" s="84"/>
      <c r="J3678" s="85"/>
      <c r="K3678" s="85">
        <v>0</v>
      </c>
      <c r="L3678" s="85">
        <v>0</v>
      </c>
      <c r="M3678" s="86">
        <f>M3677-L3677</f>
        <v>0</v>
      </c>
    </row>
    <row r="3679" spans="1:13">
      <c r="A3679" s="1"/>
      <c r="B3679" s="1"/>
      <c r="C3679" s="69" t="s">
        <v>5</v>
      </c>
      <c r="D3679" s="70" t="s">
        <v>40</v>
      </c>
      <c r="E3679" s="71" t="s">
        <v>41</v>
      </c>
      <c r="F3679" s="70"/>
      <c r="G3679" s="70" t="s">
        <v>1029</v>
      </c>
      <c r="H3679" s="71" t="s">
        <v>1030</v>
      </c>
      <c r="I3679" s="248" t="s">
        <v>207</v>
      </c>
      <c r="J3679" s="249"/>
      <c r="K3679" s="249"/>
      <c r="L3679" s="249"/>
      <c r="M3679" s="121">
        <v>1</v>
      </c>
    </row>
    <row r="3680" spans="1:13">
      <c r="A3680" s="1"/>
      <c r="B3680" s="1"/>
      <c r="C3680" s="69" t="s">
        <v>5</v>
      </c>
      <c r="D3680" s="70" t="s">
        <v>40</v>
      </c>
      <c r="E3680" s="71" t="s">
        <v>41</v>
      </c>
      <c r="F3680" s="70"/>
      <c r="G3680" s="70" t="s">
        <v>1029</v>
      </c>
      <c r="H3680" s="71" t="s">
        <v>1030</v>
      </c>
      <c r="I3680" s="71" t="s">
        <v>208</v>
      </c>
      <c r="J3680" s="249">
        <v>0</v>
      </c>
      <c r="K3680" s="249">
        <v>0</v>
      </c>
      <c r="L3680" s="249">
        <v>0</v>
      </c>
      <c r="M3680" s="121">
        <v>5000000</v>
      </c>
    </row>
    <row r="3681" spans="1:13">
      <c r="A3681" s="1"/>
      <c r="B3681" s="1"/>
      <c r="C3681" s="69" t="s">
        <v>5</v>
      </c>
      <c r="D3681" s="70" t="s">
        <v>40</v>
      </c>
      <c r="E3681" s="71" t="s">
        <v>41</v>
      </c>
      <c r="F3681" s="70"/>
      <c r="G3681" s="70" t="s">
        <v>1029</v>
      </c>
      <c r="H3681" s="71" t="s">
        <v>1030</v>
      </c>
      <c r="I3681" s="71" t="s">
        <v>209</v>
      </c>
      <c r="J3681" s="249">
        <v>0</v>
      </c>
      <c r="K3681" s="249">
        <v>0</v>
      </c>
      <c r="L3681" s="249">
        <v>0</v>
      </c>
      <c r="M3681" s="121">
        <f>M3680/M3679</f>
        <v>5000000</v>
      </c>
    </row>
    <row r="3682" spans="1:13" ht="24">
      <c r="A3682" s="1"/>
      <c r="B3682" s="1"/>
      <c r="C3682" s="69"/>
      <c r="D3682" s="70"/>
      <c r="E3682" s="71"/>
      <c r="F3682" s="70"/>
      <c r="G3682" s="70"/>
      <c r="H3682" s="250" t="s">
        <v>210</v>
      </c>
      <c r="I3682" s="248"/>
      <c r="J3682" s="251"/>
      <c r="K3682" s="251">
        <v>0</v>
      </c>
      <c r="L3682" s="251">
        <v>0</v>
      </c>
      <c r="M3682" s="255">
        <f>M3681-L3681</f>
        <v>5000000</v>
      </c>
    </row>
    <row r="3683" spans="1:13">
      <c r="A3683" s="1"/>
      <c r="B3683" s="1"/>
      <c r="C3683" s="69" t="s">
        <v>5</v>
      </c>
      <c r="D3683" s="70" t="s">
        <v>40</v>
      </c>
      <c r="E3683" s="71" t="s">
        <v>41</v>
      </c>
      <c r="F3683" s="70"/>
      <c r="G3683" s="70" t="s">
        <v>1029</v>
      </c>
      <c r="H3683" s="71" t="s">
        <v>1030</v>
      </c>
      <c r="I3683" s="248" t="s">
        <v>211</v>
      </c>
      <c r="J3683" s="249"/>
      <c r="K3683" s="249"/>
      <c r="L3683" s="249"/>
      <c r="M3683" s="122">
        <v>0</v>
      </c>
    </row>
    <row r="3684" spans="1:13">
      <c r="A3684" s="1"/>
      <c r="B3684" s="1"/>
      <c r="C3684" s="69" t="s">
        <v>5</v>
      </c>
      <c r="D3684" s="70" t="s">
        <v>40</v>
      </c>
      <c r="E3684" s="71" t="s">
        <v>41</v>
      </c>
      <c r="F3684" s="70"/>
      <c r="G3684" s="70" t="s">
        <v>1029</v>
      </c>
      <c r="H3684" s="71" t="s">
        <v>1030</v>
      </c>
      <c r="I3684" s="71" t="s">
        <v>212</v>
      </c>
      <c r="J3684" s="249">
        <v>0</v>
      </c>
      <c r="K3684" s="249">
        <v>0</v>
      </c>
      <c r="L3684" s="249">
        <v>0</v>
      </c>
      <c r="M3684" s="121">
        <v>0</v>
      </c>
    </row>
    <row r="3685" spans="1:13">
      <c r="A3685" s="1"/>
      <c r="B3685" s="1"/>
      <c r="C3685" s="69" t="s">
        <v>5</v>
      </c>
      <c r="D3685" s="70" t="s">
        <v>40</v>
      </c>
      <c r="E3685" s="71" t="s">
        <v>41</v>
      </c>
      <c r="F3685" s="70"/>
      <c r="G3685" s="70" t="s">
        <v>1029</v>
      </c>
      <c r="H3685" s="71" t="s">
        <v>1030</v>
      </c>
      <c r="I3685" s="71" t="s">
        <v>213</v>
      </c>
      <c r="J3685" s="249">
        <v>0</v>
      </c>
      <c r="K3685" s="249">
        <v>0</v>
      </c>
      <c r="L3685" s="249">
        <v>0</v>
      </c>
      <c r="M3685" s="123"/>
    </row>
    <row r="3686" spans="1:13" ht="24">
      <c r="A3686" s="1"/>
      <c r="B3686" s="1"/>
      <c r="C3686" s="69"/>
      <c r="D3686" s="70"/>
      <c r="E3686" s="71"/>
      <c r="F3686" s="70"/>
      <c r="G3686" s="70"/>
      <c r="H3686" s="250" t="s">
        <v>214</v>
      </c>
      <c r="I3686" s="248"/>
      <c r="J3686" s="251"/>
      <c r="K3686" s="251">
        <v>0</v>
      </c>
      <c r="L3686" s="251">
        <v>0</v>
      </c>
      <c r="M3686" s="255">
        <f>M3685-L3685</f>
        <v>0</v>
      </c>
    </row>
    <row r="3687" spans="1:13">
      <c r="A3687" s="1"/>
      <c r="B3687" s="1"/>
      <c r="C3687" s="69" t="s">
        <v>5</v>
      </c>
      <c r="D3687" s="70" t="s">
        <v>40</v>
      </c>
      <c r="E3687" s="71" t="s">
        <v>41</v>
      </c>
      <c r="F3687" s="70"/>
      <c r="G3687" s="70" t="s">
        <v>1029</v>
      </c>
      <c r="H3687" s="71" t="s">
        <v>1030</v>
      </c>
      <c r="I3687" s="248" t="s">
        <v>215</v>
      </c>
      <c r="J3687" s="249"/>
      <c r="K3687" s="249"/>
      <c r="L3687" s="249"/>
      <c r="M3687" s="121">
        <v>0</v>
      </c>
    </row>
    <row r="3688" spans="1:13">
      <c r="A3688" s="1"/>
      <c r="B3688" s="1"/>
      <c r="C3688" s="69" t="s">
        <v>5</v>
      </c>
      <c r="D3688" s="70" t="s">
        <v>40</v>
      </c>
      <c r="E3688" s="71" t="s">
        <v>41</v>
      </c>
      <c r="F3688" s="70"/>
      <c r="G3688" s="70" t="s">
        <v>1029</v>
      </c>
      <c r="H3688" s="71" t="s">
        <v>1030</v>
      </c>
      <c r="I3688" s="71" t="s">
        <v>216</v>
      </c>
      <c r="J3688" s="249">
        <v>0</v>
      </c>
      <c r="K3688" s="249">
        <v>0</v>
      </c>
      <c r="L3688" s="249">
        <v>0</v>
      </c>
      <c r="M3688" s="121">
        <v>0</v>
      </c>
    </row>
    <row r="3689" spans="1:13">
      <c r="A3689" s="1"/>
      <c r="B3689" s="1"/>
      <c r="C3689" s="69" t="s">
        <v>5</v>
      </c>
      <c r="D3689" s="70" t="s">
        <v>40</v>
      </c>
      <c r="E3689" s="71" t="s">
        <v>41</v>
      </c>
      <c r="F3689" s="70"/>
      <c r="G3689" s="70" t="s">
        <v>1029</v>
      </c>
      <c r="H3689" s="71" t="s">
        <v>1030</v>
      </c>
      <c r="I3689" s="71" t="s">
        <v>217</v>
      </c>
      <c r="J3689" s="249">
        <v>0</v>
      </c>
      <c r="K3689" s="249">
        <v>0</v>
      </c>
      <c r="L3689" s="249">
        <v>0</v>
      </c>
      <c r="M3689" s="121"/>
    </row>
    <row r="3690" spans="1:13" ht="24">
      <c r="A3690" s="1"/>
      <c r="B3690" s="1"/>
      <c r="C3690" s="69"/>
      <c r="D3690" s="70"/>
      <c r="E3690" s="71"/>
      <c r="F3690" s="70"/>
      <c r="G3690" s="70"/>
      <c r="H3690" s="83" t="s">
        <v>218</v>
      </c>
      <c r="I3690" s="84"/>
      <c r="J3690" s="85"/>
      <c r="K3690" s="85">
        <v>0</v>
      </c>
      <c r="L3690" s="85">
        <v>0</v>
      </c>
      <c r="M3690" s="86">
        <f>M3689-L3689</f>
        <v>0</v>
      </c>
    </row>
    <row r="3691" spans="1:13" ht="36">
      <c r="A3691" s="1"/>
      <c r="B3691" s="1"/>
      <c r="C3691" s="69" t="s">
        <v>5</v>
      </c>
      <c r="D3691" s="70" t="s">
        <v>40</v>
      </c>
      <c r="E3691" s="71" t="s">
        <v>41</v>
      </c>
      <c r="F3691" s="70"/>
      <c r="G3691" s="70" t="s">
        <v>1031</v>
      </c>
      <c r="H3691" s="71" t="s">
        <v>1067</v>
      </c>
      <c r="I3691" s="248" t="s">
        <v>207</v>
      </c>
      <c r="J3691" s="249"/>
      <c r="K3691" s="249"/>
      <c r="L3691" s="249"/>
      <c r="M3691" s="121">
        <v>1</v>
      </c>
    </row>
    <row r="3692" spans="1:13" ht="36">
      <c r="A3692" s="1"/>
      <c r="B3692" s="1"/>
      <c r="C3692" s="69" t="s">
        <v>5</v>
      </c>
      <c r="D3692" s="70" t="s">
        <v>40</v>
      </c>
      <c r="E3692" s="71" t="s">
        <v>41</v>
      </c>
      <c r="F3692" s="70"/>
      <c r="G3692" s="70" t="s">
        <v>1031</v>
      </c>
      <c r="H3692" s="71" t="s">
        <v>1067</v>
      </c>
      <c r="I3692" s="71" t="s">
        <v>208</v>
      </c>
      <c r="J3692" s="249">
        <v>0</v>
      </c>
      <c r="K3692" s="249">
        <v>0</v>
      </c>
      <c r="L3692" s="249">
        <v>0</v>
      </c>
      <c r="M3692" s="121">
        <v>87500000</v>
      </c>
    </row>
    <row r="3693" spans="1:13" ht="36">
      <c r="A3693" s="1"/>
      <c r="B3693" s="1"/>
      <c r="C3693" s="69" t="s">
        <v>5</v>
      </c>
      <c r="D3693" s="70" t="s">
        <v>40</v>
      </c>
      <c r="E3693" s="71" t="s">
        <v>41</v>
      </c>
      <c r="F3693" s="70"/>
      <c r="G3693" s="70" t="s">
        <v>1031</v>
      </c>
      <c r="H3693" s="71" t="s">
        <v>1067</v>
      </c>
      <c r="I3693" s="71" t="s">
        <v>209</v>
      </c>
      <c r="J3693" s="249">
        <v>0</v>
      </c>
      <c r="K3693" s="249">
        <v>0</v>
      </c>
      <c r="L3693" s="249">
        <v>0</v>
      </c>
      <c r="M3693" s="121">
        <f>M3692/M3691</f>
        <v>87500000</v>
      </c>
    </row>
    <row r="3694" spans="1:13" ht="24">
      <c r="A3694" s="1"/>
      <c r="B3694" s="1"/>
      <c r="C3694" s="69"/>
      <c r="D3694" s="70"/>
      <c r="E3694" s="71"/>
      <c r="F3694" s="70"/>
      <c r="G3694" s="70"/>
      <c r="H3694" s="250" t="s">
        <v>210</v>
      </c>
      <c r="I3694" s="248"/>
      <c r="J3694" s="251"/>
      <c r="K3694" s="251">
        <v>0</v>
      </c>
      <c r="L3694" s="251">
        <v>0</v>
      </c>
      <c r="M3694" s="255">
        <f>M3693-L3693</f>
        <v>87500000</v>
      </c>
    </row>
    <row r="3695" spans="1:13" ht="36">
      <c r="A3695" s="1"/>
      <c r="B3695" s="1"/>
      <c r="C3695" s="69" t="s">
        <v>5</v>
      </c>
      <c r="D3695" s="70" t="s">
        <v>40</v>
      </c>
      <c r="E3695" s="71" t="s">
        <v>41</v>
      </c>
      <c r="F3695" s="70"/>
      <c r="G3695" s="70" t="s">
        <v>1031</v>
      </c>
      <c r="H3695" s="71" t="s">
        <v>1067</v>
      </c>
      <c r="I3695" s="248" t="s">
        <v>211</v>
      </c>
      <c r="J3695" s="249"/>
      <c r="K3695" s="249"/>
      <c r="L3695" s="249"/>
      <c r="M3695" s="122">
        <v>1</v>
      </c>
    </row>
    <row r="3696" spans="1:13" ht="36">
      <c r="A3696" s="1"/>
      <c r="B3696" s="1"/>
      <c r="C3696" s="69" t="s">
        <v>5</v>
      </c>
      <c r="D3696" s="70" t="s">
        <v>40</v>
      </c>
      <c r="E3696" s="71" t="s">
        <v>41</v>
      </c>
      <c r="F3696" s="70"/>
      <c r="G3696" s="70" t="s">
        <v>1031</v>
      </c>
      <c r="H3696" s="71" t="s">
        <v>1067</v>
      </c>
      <c r="I3696" s="71" t="s">
        <v>212</v>
      </c>
      <c r="J3696" s="249">
        <v>0</v>
      </c>
      <c r="K3696" s="249">
        <v>0</v>
      </c>
      <c r="L3696" s="249">
        <v>0</v>
      </c>
      <c r="M3696" s="121">
        <v>87500000</v>
      </c>
    </row>
    <row r="3697" spans="1:13" ht="36">
      <c r="A3697" s="1"/>
      <c r="B3697" s="1"/>
      <c r="C3697" s="69" t="s">
        <v>5</v>
      </c>
      <c r="D3697" s="70" t="s">
        <v>40</v>
      </c>
      <c r="E3697" s="71" t="s">
        <v>41</v>
      </c>
      <c r="F3697" s="70"/>
      <c r="G3697" s="70" t="s">
        <v>1031</v>
      </c>
      <c r="H3697" s="71" t="s">
        <v>1067</v>
      </c>
      <c r="I3697" s="71" t="s">
        <v>213</v>
      </c>
      <c r="J3697" s="249">
        <v>0</v>
      </c>
      <c r="K3697" s="249">
        <v>0</v>
      </c>
      <c r="L3697" s="249">
        <v>0</v>
      </c>
      <c r="M3697" s="123">
        <f>M3696/M3695</f>
        <v>87500000</v>
      </c>
    </row>
    <row r="3698" spans="1:13" ht="24">
      <c r="A3698" s="1"/>
      <c r="B3698" s="1"/>
      <c r="C3698" s="69"/>
      <c r="D3698" s="70"/>
      <c r="E3698" s="71"/>
      <c r="F3698" s="70"/>
      <c r="G3698" s="70"/>
      <c r="H3698" s="250" t="s">
        <v>214</v>
      </c>
      <c r="I3698" s="248"/>
      <c r="J3698" s="251"/>
      <c r="K3698" s="251">
        <v>0</v>
      </c>
      <c r="L3698" s="251">
        <v>0</v>
      </c>
      <c r="M3698" s="255">
        <f>M3697-L3697</f>
        <v>87500000</v>
      </c>
    </row>
    <row r="3699" spans="1:13" ht="36">
      <c r="A3699" s="1"/>
      <c r="B3699" s="1"/>
      <c r="C3699" s="69" t="s">
        <v>5</v>
      </c>
      <c r="D3699" s="70" t="s">
        <v>40</v>
      </c>
      <c r="E3699" s="71" t="s">
        <v>41</v>
      </c>
      <c r="F3699" s="70"/>
      <c r="G3699" s="70" t="s">
        <v>1031</v>
      </c>
      <c r="H3699" s="71" t="s">
        <v>1067</v>
      </c>
      <c r="I3699" s="248" t="s">
        <v>215</v>
      </c>
      <c r="J3699" s="249"/>
      <c r="K3699" s="249"/>
      <c r="L3699" s="249"/>
      <c r="M3699" s="121">
        <v>1</v>
      </c>
    </row>
    <row r="3700" spans="1:13" ht="36">
      <c r="A3700" s="1"/>
      <c r="B3700" s="1"/>
      <c r="C3700" s="69" t="s">
        <v>5</v>
      </c>
      <c r="D3700" s="70" t="s">
        <v>40</v>
      </c>
      <c r="E3700" s="71" t="s">
        <v>41</v>
      </c>
      <c r="F3700" s="70"/>
      <c r="G3700" s="70" t="s">
        <v>1031</v>
      </c>
      <c r="H3700" s="71" t="s">
        <v>1067</v>
      </c>
      <c r="I3700" s="71" t="s">
        <v>216</v>
      </c>
      <c r="J3700" s="249">
        <v>0</v>
      </c>
      <c r="K3700" s="249">
        <v>0</v>
      </c>
      <c r="L3700" s="249">
        <v>0</v>
      </c>
      <c r="M3700" s="121">
        <v>55000000</v>
      </c>
    </row>
    <row r="3701" spans="1:13" ht="36">
      <c r="A3701" s="1"/>
      <c r="B3701" s="1"/>
      <c r="C3701" s="69" t="s">
        <v>5</v>
      </c>
      <c r="D3701" s="70" t="s">
        <v>40</v>
      </c>
      <c r="E3701" s="71" t="s">
        <v>41</v>
      </c>
      <c r="F3701" s="70"/>
      <c r="G3701" s="70" t="s">
        <v>1031</v>
      </c>
      <c r="H3701" s="71" t="s">
        <v>1067</v>
      </c>
      <c r="I3701" s="71" t="s">
        <v>217</v>
      </c>
      <c r="J3701" s="249">
        <v>0</v>
      </c>
      <c r="K3701" s="249">
        <v>0</v>
      </c>
      <c r="L3701" s="249">
        <v>0</v>
      </c>
      <c r="M3701" s="121">
        <f>M3700/M3699</f>
        <v>55000000</v>
      </c>
    </row>
    <row r="3702" spans="1:13" ht="24">
      <c r="A3702" s="1"/>
      <c r="B3702" s="1"/>
      <c r="C3702" s="69"/>
      <c r="D3702" s="70"/>
      <c r="E3702" s="71"/>
      <c r="F3702" s="70"/>
      <c r="G3702" s="70"/>
      <c r="H3702" s="83" t="s">
        <v>218</v>
      </c>
      <c r="I3702" s="84"/>
      <c r="J3702" s="85"/>
      <c r="K3702" s="85">
        <v>0</v>
      </c>
      <c r="L3702" s="85">
        <v>0</v>
      </c>
      <c r="M3702" s="86">
        <f>M3701-L3701</f>
        <v>55000000</v>
      </c>
    </row>
    <row r="3703" spans="1:13">
      <c r="A3703" s="1"/>
      <c r="B3703" s="1"/>
      <c r="C3703" s="69" t="s">
        <v>5</v>
      </c>
      <c r="D3703" s="70" t="s">
        <v>40</v>
      </c>
      <c r="E3703" s="71" t="s">
        <v>41</v>
      </c>
      <c r="F3703" s="70"/>
      <c r="G3703" s="70" t="s">
        <v>1033</v>
      </c>
      <c r="H3703" s="71" t="s">
        <v>1034</v>
      </c>
      <c r="I3703" s="248" t="s">
        <v>207</v>
      </c>
      <c r="J3703" s="249"/>
      <c r="K3703" s="249"/>
      <c r="L3703" s="249"/>
      <c r="M3703" s="121">
        <v>0</v>
      </c>
    </row>
    <row r="3704" spans="1:13">
      <c r="A3704" s="1"/>
      <c r="B3704" s="1"/>
      <c r="C3704" s="69" t="s">
        <v>5</v>
      </c>
      <c r="D3704" s="70" t="s">
        <v>40</v>
      </c>
      <c r="E3704" s="71" t="s">
        <v>41</v>
      </c>
      <c r="F3704" s="70"/>
      <c r="G3704" s="70" t="s">
        <v>1033</v>
      </c>
      <c r="H3704" s="71" t="s">
        <v>1034</v>
      </c>
      <c r="I3704" s="71" t="s">
        <v>208</v>
      </c>
      <c r="J3704" s="249">
        <v>0</v>
      </c>
      <c r="K3704" s="249">
        <v>0</v>
      </c>
      <c r="L3704" s="249">
        <v>0</v>
      </c>
      <c r="M3704" s="121">
        <v>0</v>
      </c>
    </row>
    <row r="3705" spans="1:13">
      <c r="A3705" s="1"/>
      <c r="B3705" s="1"/>
      <c r="C3705" s="69" t="s">
        <v>5</v>
      </c>
      <c r="D3705" s="70" t="s">
        <v>40</v>
      </c>
      <c r="E3705" s="71" t="s">
        <v>41</v>
      </c>
      <c r="F3705" s="70"/>
      <c r="G3705" s="70" t="s">
        <v>1033</v>
      </c>
      <c r="H3705" s="71" t="s">
        <v>1034</v>
      </c>
      <c r="I3705" s="71" t="s">
        <v>209</v>
      </c>
      <c r="J3705" s="249">
        <v>0</v>
      </c>
      <c r="K3705" s="249">
        <v>0</v>
      </c>
      <c r="L3705" s="249">
        <v>0</v>
      </c>
      <c r="M3705" s="121"/>
    </row>
    <row r="3706" spans="1:13" ht="24">
      <c r="A3706" s="1"/>
      <c r="B3706" s="1"/>
      <c r="C3706" s="69"/>
      <c r="D3706" s="70"/>
      <c r="E3706" s="71"/>
      <c r="F3706" s="70"/>
      <c r="G3706" s="70"/>
      <c r="H3706" s="250" t="s">
        <v>210</v>
      </c>
      <c r="I3706" s="248"/>
      <c r="J3706" s="251"/>
      <c r="K3706" s="251">
        <v>0</v>
      </c>
      <c r="L3706" s="251">
        <v>0</v>
      </c>
      <c r="M3706" s="255">
        <f>M3705-L3705</f>
        <v>0</v>
      </c>
    </row>
    <row r="3707" spans="1:13">
      <c r="A3707" s="1"/>
      <c r="B3707" s="1"/>
      <c r="C3707" s="69" t="s">
        <v>5</v>
      </c>
      <c r="D3707" s="70" t="s">
        <v>40</v>
      </c>
      <c r="E3707" s="71" t="s">
        <v>41</v>
      </c>
      <c r="F3707" s="70"/>
      <c r="G3707" s="70" t="s">
        <v>1033</v>
      </c>
      <c r="H3707" s="71" t="s">
        <v>1034</v>
      </c>
      <c r="I3707" s="248" t="s">
        <v>211</v>
      </c>
      <c r="J3707" s="249"/>
      <c r="K3707" s="249"/>
      <c r="L3707" s="249"/>
      <c r="M3707" s="122">
        <v>0</v>
      </c>
    </row>
    <row r="3708" spans="1:13">
      <c r="A3708" s="1"/>
      <c r="B3708" s="1"/>
      <c r="C3708" s="69" t="s">
        <v>5</v>
      </c>
      <c r="D3708" s="70" t="s">
        <v>40</v>
      </c>
      <c r="E3708" s="71" t="s">
        <v>41</v>
      </c>
      <c r="F3708" s="70"/>
      <c r="G3708" s="70" t="s">
        <v>1033</v>
      </c>
      <c r="H3708" s="71" t="s">
        <v>1034</v>
      </c>
      <c r="I3708" s="71" t="s">
        <v>212</v>
      </c>
      <c r="J3708" s="249">
        <v>0</v>
      </c>
      <c r="K3708" s="249">
        <v>0</v>
      </c>
      <c r="L3708" s="249">
        <v>0</v>
      </c>
      <c r="M3708" s="121">
        <v>0</v>
      </c>
    </row>
    <row r="3709" spans="1:13">
      <c r="A3709" s="1"/>
      <c r="B3709" s="1"/>
      <c r="C3709" s="69" t="s">
        <v>5</v>
      </c>
      <c r="D3709" s="70" t="s">
        <v>40</v>
      </c>
      <c r="E3709" s="71" t="s">
        <v>41</v>
      </c>
      <c r="F3709" s="70"/>
      <c r="G3709" s="70" t="s">
        <v>1033</v>
      </c>
      <c r="H3709" s="71" t="s">
        <v>1034</v>
      </c>
      <c r="I3709" s="71" t="s">
        <v>213</v>
      </c>
      <c r="J3709" s="249">
        <v>0</v>
      </c>
      <c r="K3709" s="249">
        <v>0</v>
      </c>
      <c r="L3709" s="249">
        <v>0</v>
      </c>
      <c r="M3709" s="123"/>
    </row>
    <row r="3710" spans="1:13" ht="24">
      <c r="A3710" s="1"/>
      <c r="B3710" s="1"/>
      <c r="C3710" s="69"/>
      <c r="D3710" s="70"/>
      <c r="E3710" s="71"/>
      <c r="F3710" s="70"/>
      <c r="G3710" s="70"/>
      <c r="H3710" s="250" t="s">
        <v>214</v>
      </c>
      <c r="I3710" s="248"/>
      <c r="J3710" s="251"/>
      <c r="K3710" s="251">
        <v>0</v>
      </c>
      <c r="L3710" s="251">
        <v>0</v>
      </c>
      <c r="M3710" s="255">
        <f>M3709-L3709</f>
        <v>0</v>
      </c>
    </row>
    <row r="3711" spans="1:13">
      <c r="A3711" s="1"/>
      <c r="B3711" s="1"/>
      <c r="C3711" s="69" t="s">
        <v>5</v>
      </c>
      <c r="D3711" s="70" t="s">
        <v>40</v>
      </c>
      <c r="E3711" s="71" t="s">
        <v>41</v>
      </c>
      <c r="F3711" s="70"/>
      <c r="G3711" s="70" t="s">
        <v>1033</v>
      </c>
      <c r="H3711" s="71" t="s">
        <v>1034</v>
      </c>
      <c r="I3711" s="248" t="s">
        <v>215</v>
      </c>
      <c r="J3711" s="249"/>
      <c r="K3711" s="249"/>
      <c r="L3711" s="249"/>
      <c r="M3711" s="121">
        <v>0</v>
      </c>
    </row>
    <row r="3712" spans="1:13">
      <c r="A3712" s="1"/>
      <c r="B3712" s="1"/>
      <c r="C3712" s="69" t="s">
        <v>5</v>
      </c>
      <c r="D3712" s="70" t="s">
        <v>40</v>
      </c>
      <c r="E3712" s="71" t="s">
        <v>41</v>
      </c>
      <c r="F3712" s="70"/>
      <c r="G3712" s="70" t="s">
        <v>1033</v>
      </c>
      <c r="H3712" s="71" t="s">
        <v>1034</v>
      </c>
      <c r="I3712" s="71" t="s">
        <v>216</v>
      </c>
      <c r="J3712" s="249">
        <v>0</v>
      </c>
      <c r="K3712" s="249">
        <v>0</v>
      </c>
      <c r="L3712" s="249">
        <v>0</v>
      </c>
      <c r="M3712" s="121">
        <v>0</v>
      </c>
    </row>
    <row r="3713" spans="1:13">
      <c r="A3713" s="1"/>
      <c r="B3713" s="1"/>
      <c r="C3713" s="69" t="s">
        <v>5</v>
      </c>
      <c r="D3713" s="70" t="s">
        <v>40</v>
      </c>
      <c r="E3713" s="71" t="s">
        <v>41</v>
      </c>
      <c r="F3713" s="70"/>
      <c r="G3713" s="70" t="s">
        <v>1033</v>
      </c>
      <c r="H3713" s="71" t="s">
        <v>1034</v>
      </c>
      <c r="I3713" s="71" t="s">
        <v>217</v>
      </c>
      <c r="J3713" s="249">
        <v>0</v>
      </c>
      <c r="K3713" s="249">
        <v>0</v>
      </c>
      <c r="L3713" s="249">
        <v>0</v>
      </c>
      <c r="M3713" s="121"/>
    </row>
    <row r="3714" spans="1:13" ht="24">
      <c r="A3714" s="1"/>
      <c r="B3714" s="1"/>
      <c r="C3714" s="69"/>
      <c r="D3714" s="70"/>
      <c r="E3714" s="71"/>
      <c r="F3714" s="70"/>
      <c r="G3714" s="70"/>
      <c r="H3714" s="83" t="s">
        <v>218</v>
      </c>
      <c r="I3714" s="84"/>
      <c r="J3714" s="85"/>
      <c r="K3714" s="85">
        <v>0</v>
      </c>
      <c r="L3714" s="85">
        <v>0</v>
      </c>
      <c r="M3714" s="86">
        <f>M3713-L3713</f>
        <v>0</v>
      </c>
    </row>
    <row r="3715" spans="1:13" ht="24">
      <c r="A3715" s="1"/>
      <c r="B3715" s="1"/>
      <c r="C3715" s="69" t="s">
        <v>5</v>
      </c>
      <c r="D3715" s="70" t="s">
        <v>40</v>
      </c>
      <c r="E3715" s="71" t="s">
        <v>41</v>
      </c>
      <c r="F3715" s="70"/>
      <c r="G3715" s="70" t="s">
        <v>1011</v>
      </c>
      <c r="H3715" s="71" t="s">
        <v>1012</v>
      </c>
      <c r="I3715" s="248" t="s">
        <v>207</v>
      </c>
      <c r="J3715" s="249">
        <v>320</v>
      </c>
      <c r="K3715" s="249">
        <v>320</v>
      </c>
      <c r="L3715" s="249">
        <v>0</v>
      </c>
      <c r="M3715" s="121">
        <v>0</v>
      </c>
    </row>
    <row r="3716" spans="1:13" ht="24">
      <c r="A3716" s="1"/>
      <c r="B3716" s="1"/>
      <c r="C3716" s="69" t="s">
        <v>5</v>
      </c>
      <c r="D3716" s="70" t="s">
        <v>40</v>
      </c>
      <c r="E3716" s="71" t="s">
        <v>41</v>
      </c>
      <c r="F3716" s="70"/>
      <c r="G3716" s="70" t="s">
        <v>1011</v>
      </c>
      <c r="H3716" s="71" t="s">
        <v>1012</v>
      </c>
      <c r="I3716" s="71" t="s">
        <v>208</v>
      </c>
      <c r="J3716" s="249">
        <v>1996090000</v>
      </c>
      <c r="K3716" s="249">
        <v>3932007000</v>
      </c>
      <c r="L3716" s="249">
        <v>1269333000</v>
      </c>
      <c r="M3716" s="121">
        <v>207142000</v>
      </c>
    </row>
    <row r="3717" spans="1:13" ht="24">
      <c r="A3717" s="1"/>
      <c r="B3717" s="1"/>
      <c r="C3717" s="69" t="s">
        <v>5</v>
      </c>
      <c r="D3717" s="70" t="s">
        <v>40</v>
      </c>
      <c r="E3717" s="71" t="s">
        <v>41</v>
      </c>
      <c r="F3717" s="70"/>
      <c r="G3717" s="70" t="s">
        <v>1011</v>
      </c>
      <c r="H3717" s="71" t="s">
        <v>1012</v>
      </c>
      <c r="I3717" s="71" t="s">
        <v>209</v>
      </c>
      <c r="J3717" s="249">
        <v>6237781</v>
      </c>
      <c r="K3717" s="249">
        <v>12287522</v>
      </c>
      <c r="L3717" s="249"/>
      <c r="M3717" s="121"/>
    </row>
    <row r="3718" spans="1:13" ht="24">
      <c r="A3718" s="1"/>
      <c r="B3718" s="1"/>
      <c r="C3718" s="69"/>
      <c r="D3718" s="70"/>
      <c r="E3718" s="71"/>
      <c r="F3718" s="70"/>
      <c r="G3718" s="70"/>
      <c r="H3718" s="250" t="s">
        <v>210</v>
      </c>
      <c r="I3718" s="248"/>
      <c r="J3718" s="251"/>
      <c r="K3718" s="251">
        <v>6049741</v>
      </c>
      <c r="L3718" s="251"/>
      <c r="M3718" s="255">
        <f>M3717-L3717</f>
        <v>0</v>
      </c>
    </row>
    <row r="3719" spans="1:13" ht="24">
      <c r="A3719" s="1"/>
      <c r="B3719" s="1"/>
      <c r="C3719" s="69" t="s">
        <v>5</v>
      </c>
      <c r="D3719" s="70" t="s">
        <v>40</v>
      </c>
      <c r="E3719" s="71" t="s">
        <v>41</v>
      </c>
      <c r="F3719" s="70"/>
      <c r="G3719" s="70" t="s">
        <v>1011</v>
      </c>
      <c r="H3719" s="71" t="s">
        <v>1012</v>
      </c>
      <c r="I3719" s="248" t="s">
        <v>211</v>
      </c>
      <c r="J3719" s="249">
        <v>320</v>
      </c>
      <c r="K3719" s="249">
        <v>169</v>
      </c>
      <c r="L3719" s="249">
        <v>0</v>
      </c>
      <c r="M3719" s="122">
        <v>0</v>
      </c>
    </row>
    <row r="3720" spans="1:13" ht="24">
      <c r="A3720" s="1"/>
      <c r="B3720" s="1"/>
      <c r="C3720" s="69" t="s">
        <v>5</v>
      </c>
      <c r="D3720" s="70" t="s">
        <v>40</v>
      </c>
      <c r="E3720" s="71" t="s">
        <v>41</v>
      </c>
      <c r="F3720" s="70"/>
      <c r="G3720" s="70" t="s">
        <v>1011</v>
      </c>
      <c r="H3720" s="71" t="s">
        <v>1012</v>
      </c>
      <c r="I3720" s="71" t="s">
        <v>212</v>
      </c>
      <c r="J3720" s="249">
        <v>620090820</v>
      </c>
      <c r="K3720" s="249">
        <v>2350160870</v>
      </c>
      <c r="L3720" s="249">
        <v>164654000</v>
      </c>
      <c r="M3720" s="121">
        <v>207787602</v>
      </c>
    </row>
    <row r="3721" spans="1:13" ht="24">
      <c r="A3721" s="1"/>
      <c r="B3721" s="1"/>
      <c r="C3721" s="69" t="s">
        <v>5</v>
      </c>
      <c r="D3721" s="70" t="s">
        <v>40</v>
      </c>
      <c r="E3721" s="71" t="s">
        <v>41</v>
      </c>
      <c r="F3721" s="70"/>
      <c r="G3721" s="70" t="s">
        <v>1011</v>
      </c>
      <c r="H3721" s="71" t="s">
        <v>1012</v>
      </c>
      <c r="I3721" s="71" t="s">
        <v>213</v>
      </c>
      <c r="J3721" s="249">
        <v>1937784</v>
      </c>
      <c r="K3721" s="249">
        <v>13906277</v>
      </c>
      <c r="L3721" s="249"/>
      <c r="M3721" s="123" t="e">
        <f>M3720/M3719</f>
        <v>#DIV/0!</v>
      </c>
    </row>
    <row r="3722" spans="1:13" ht="24">
      <c r="A3722" s="1"/>
      <c r="B3722" s="1"/>
      <c r="C3722" s="69"/>
      <c r="D3722" s="70"/>
      <c r="E3722" s="71"/>
      <c r="F3722" s="70"/>
      <c r="G3722" s="70"/>
      <c r="H3722" s="250" t="s">
        <v>214</v>
      </c>
      <c r="I3722" s="248"/>
      <c r="J3722" s="251"/>
      <c r="K3722" s="251">
        <v>11968493</v>
      </c>
      <c r="L3722" s="251"/>
      <c r="M3722" s="255" t="e">
        <f>M3721-L3721</f>
        <v>#DIV/0!</v>
      </c>
    </row>
    <row r="3723" spans="1:13" ht="24">
      <c r="A3723" s="1"/>
      <c r="B3723" s="1"/>
      <c r="C3723" s="69" t="s">
        <v>5</v>
      </c>
      <c r="D3723" s="70" t="s">
        <v>40</v>
      </c>
      <c r="E3723" s="71" t="s">
        <v>41</v>
      </c>
      <c r="F3723" s="70"/>
      <c r="G3723" s="70" t="s">
        <v>1011</v>
      </c>
      <c r="H3723" s="71" t="s">
        <v>1012</v>
      </c>
      <c r="I3723" s="248" t="s">
        <v>215</v>
      </c>
      <c r="J3723" s="249">
        <v>255</v>
      </c>
      <c r="K3723" s="249">
        <v>102</v>
      </c>
      <c r="L3723" s="249">
        <v>40</v>
      </c>
      <c r="M3723" s="121"/>
    </row>
    <row r="3724" spans="1:13" ht="24">
      <c r="A3724" s="1"/>
      <c r="B3724" s="1"/>
      <c r="C3724" s="69" t="s">
        <v>5</v>
      </c>
      <c r="D3724" s="70" t="s">
        <v>40</v>
      </c>
      <c r="E3724" s="71" t="s">
        <v>41</v>
      </c>
      <c r="F3724" s="70"/>
      <c r="G3724" s="70" t="s">
        <v>1011</v>
      </c>
      <c r="H3724" s="71" t="s">
        <v>1012</v>
      </c>
      <c r="I3724" s="71" t="s">
        <v>216</v>
      </c>
      <c r="J3724" s="249">
        <v>591614599.15999997</v>
      </c>
      <c r="K3724" s="249">
        <v>367897648.12</v>
      </c>
      <c r="L3724" s="249">
        <v>152094010.47999999</v>
      </c>
      <c r="M3724" s="121">
        <v>201791882</v>
      </c>
    </row>
    <row r="3725" spans="1:13" ht="24">
      <c r="A3725" s="1"/>
      <c r="B3725" s="1"/>
      <c r="C3725" s="69" t="s">
        <v>5</v>
      </c>
      <c r="D3725" s="70" t="s">
        <v>40</v>
      </c>
      <c r="E3725" s="71" t="s">
        <v>41</v>
      </c>
      <c r="F3725" s="70"/>
      <c r="G3725" s="70" t="s">
        <v>1011</v>
      </c>
      <c r="H3725" s="71" t="s">
        <v>1012</v>
      </c>
      <c r="I3725" s="71" t="s">
        <v>217</v>
      </c>
      <c r="J3725" s="249">
        <v>2320057</v>
      </c>
      <c r="K3725" s="249">
        <v>3606840</v>
      </c>
      <c r="L3725" s="249">
        <v>3802350</v>
      </c>
      <c r="M3725" s="121" t="e">
        <f>M3724/M3723</f>
        <v>#DIV/0!</v>
      </c>
    </row>
    <row r="3726" spans="1:13" ht="24">
      <c r="A3726" s="1"/>
      <c r="B3726" s="1"/>
      <c r="C3726" s="69"/>
      <c r="D3726" s="70"/>
      <c r="E3726" s="71"/>
      <c r="F3726" s="70"/>
      <c r="G3726" s="70"/>
      <c r="H3726" s="83" t="s">
        <v>218</v>
      </c>
      <c r="I3726" s="84"/>
      <c r="J3726" s="85"/>
      <c r="K3726" s="85">
        <v>1286783</v>
      </c>
      <c r="L3726" s="85">
        <v>195510</v>
      </c>
      <c r="M3726" s="86" t="e">
        <f>M3725-L3725</f>
        <v>#DIV/0!</v>
      </c>
    </row>
    <row r="3727" spans="1:13" ht="24">
      <c r="A3727" s="1"/>
      <c r="B3727" s="1"/>
      <c r="C3727" s="69" t="s">
        <v>5</v>
      </c>
      <c r="D3727" s="70" t="s">
        <v>40</v>
      </c>
      <c r="E3727" s="71" t="s">
        <v>41</v>
      </c>
      <c r="F3727" s="70"/>
      <c r="G3727" s="70" t="s">
        <v>1094</v>
      </c>
      <c r="H3727" s="71" t="s">
        <v>1095</v>
      </c>
      <c r="I3727" s="248" t="s">
        <v>207</v>
      </c>
      <c r="J3727" s="249">
        <v>0</v>
      </c>
      <c r="K3727" s="249"/>
      <c r="L3727" s="249">
        <v>0</v>
      </c>
      <c r="M3727" s="121"/>
    </row>
    <row r="3728" spans="1:13" ht="24">
      <c r="A3728" s="1"/>
      <c r="B3728" s="1"/>
      <c r="C3728" s="69" t="s">
        <v>5</v>
      </c>
      <c r="D3728" s="70" t="s">
        <v>40</v>
      </c>
      <c r="E3728" s="71" t="s">
        <v>41</v>
      </c>
      <c r="F3728" s="70"/>
      <c r="G3728" s="70" t="s">
        <v>1094</v>
      </c>
      <c r="H3728" s="71" t="s">
        <v>1095</v>
      </c>
      <c r="I3728" s="71" t="s">
        <v>208</v>
      </c>
      <c r="J3728" s="249">
        <v>0</v>
      </c>
      <c r="K3728" s="249">
        <v>0</v>
      </c>
      <c r="L3728" s="249">
        <v>0</v>
      </c>
      <c r="M3728" s="121">
        <v>0</v>
      </c>
    </row>
    <row r="3729" spans="1:13" ht="24">
      <c r="A3729" s="1"/>
      <c r="B3729" s="1"/>
      <c r="C3729" s="69" t="s">
        <v>5</v>
      </c>
      <c r="D3729" s="70" t="s">
        <v>40</v>
      </c>
      <c r="E3729" s="71" t="s">
        <v>41</v>
      </c>
      <c r="F3729" s="70"/>
      <c r="G3729" s="70" t="s">
        <v>1094</v>
      </c>
      <c r="H3729" s="71" t="s">
        <v>1095</v>
      </c>
      <c r="I3729" s="71" t="s">
        <v>209</v>
      </c>
      <c r="J3729" s="249"/>
      <c r="K3729" s="249">
        <v>0</v>
      </c>
      <c r="L3729" s="249"/>
      <c r="M3729" s="121"/>
    </row>
    <row r="3730" spans="1:13" ht="24">
      <c r="A3730" s="1"/>
      <c r="B3730" s="1"/>
      <c r="C3730" s="69"/>
      <c r="D3730" s="70"/>
      <c r="E3730" s="71"/>
      <c r="F3730" s="70"/>
      <c r="G3730" s="70"/>
      <c r="H3730" s="250" t="s">
        <v>210</v>
      </c>
      <c r="I3730" s="248"/>
      <c r="J3730" s="251"/>
      <c r="K3730" s="251"/>
      <c r="L3730" s="251"/>
      <c r="M3730" s="255">
        <f>M3729-L3729</f>
        <v>0</v>
      </c>
    </row>
    <row r="3731" spans="1:13" ht="24">
      <c r="A3731" s="1"/>
      <c r="B3731" s="1"/>
      <c r="C3731" s="69" t="s">
        <v>5</v>
      </c>
      <c r="D3731" s="70" t="s">
        <v>40</v>
      </c>
      <c r="E3731" s="71" t="s">
        <v>41</v>
      </c>
      <c r="F3731" s="70"/>
      <c r="G3731" s="70" t="s">
        <v>1094</v>
      </c>
      <c r="H3731" s="71" t="s">
        <v>1095</v>
      </c>
      <c r="I3731" s="248" t="s">
        <v>211</v>
      </c>
      <c r="J3731" s="249">
        <v>0</v>
      </c>
      <c r="K3731" s="249">
        <v>0</v>
      </c>
      <c r="L3731" s="249">
        <v>0</v>
      </c>
      <c r="M3731" s="122"/>
    </row>
    <row r="3732" spans="1:13" ht="24">
      <c r="A3732" s="1"/>
      <c r="B3732" s="1"/>
      <c r="C3732" s="69" t="s">
        <v>5</v>
      </c>
      <c r="D3732" s="70" t="s">
        <v>40</v>
      </c>
      <c r="E3732" s="71" t="s">
        <v>41</v>
      </c>
      <c r="F3732" s="70"/>
      <c r="G3732" s="70" t="s">
        <v>1094</v>
      </c>
      <c r="H3732" s="71" t="s">
        <v>1095</v>
      </c>
      <c r="I3732" s="71" t="s">
        <v>212</v>
      </c>
      <c r="J3732" s="249">
        <v>2000000</v>
      </c>
      <c r="K3732" s="249">
        <v>22000000</v>
      </c>
      <c r="L3732" s="249">
        <v>0</v>
      </c>
      <c r="M3732" s="121">
        <v>0</v>
      </c>
    </row>
    <row r="3733" spans="1:13" ht="24">
      <c r="A3733" s="1"/>
      <c r="B3733" s="1"/>
      <c r="C3733" s="69" t="s">
        <v>5</v>
      </c>
      <c r="D3733" s="70" t="s">
        <v>40</v>
      </c>
      <c r="E3733" s="71" t="s">
        <v>41</v>
      </c>
      <c r="F3733" s="70"/>
      <c r="G3733" s="70" t="s">
        <v>1094</v>
      </c>
      <c r="H3733" s="71" t="s">
        <v>1095</v>
      </c>
      <c r="I3733" s="71" t="s">
        <v>213</v>
      </c>
      <c r="J3733" s="249"/>
      <c r="K3733" s="249"/>
      <c r="L3733" s="249"/>
      <c r="M3733" s="123"/>
    </row>
    <row r="3734" spans="1:13" ht="24">
      <c r="A3734" s="1"/>
      <c r="B3734" s="1"/>
      <c r="C3734" s="69"/>
      <c r="D3734" s="70"/>
      <c r="E3734" s="71"/>
      <c r="F3734" s="70"/>
      <c r="G3734" s="70"/>
      <c r="H3734" s="250" t="s">
        <v>214</v>
      </c>
      <c r="I3734" s="248"/>
      <c r="J3734" s="251"/>
      <c r="K3734" s="251"/>
      <c r="L3734" s="251"/>
      <c r="M3734" s="255">
        <f>M3733-L3733</f>
        <v>0</v>
      </c>
    </row>
    <row r="3735" spans="1:13" ht="24">
      <c r="A3735" s="1"/>
      <c r="B3735" s="1"/>
      <c r="C3735" s="69" t="s">
        <v>5</v>
      </c>
      <c r="D3735" s="70" t="s">
        <v>40</v>
      </c>
      <c r="E3735" s="71" t="s">
        <v>41</v>
      </c>
      <c r="F3735" s="70"/>
      <c r="G3735" s="70" t="s">
        <v>1094</v>
      </c>
      <c r="H3735" s="71" t="s">
        <v>1095</v>
      </c>
      <c r="I3735" s="248" t="s">
        <v>215</v>
      </c>
      <c r="J3735" s="249"/>
      <c r="K3735" s="249"/>
      <c r="L3735" s="249"/>
      <c r="M3735" s="121"/>
    </row>
    <row r="3736" spans="1:13" ht="24">
      <c r="A3736" s="1"/>
      <c r="B3736" s="1"/>
      <c r="C3736" s="69" t="s">
        <v>5</v>
      </c>
      <c r="D3736" s="70" t="s">
        <v>40</v>
      </c>
      <c r="E3736" s="71" t="s">
        <v>41</v>
      </c>
      <c r="F3736" s="70"/>
      <c r="G3736" s="70" t="s">
        <v>1094</v>
      </c>
      <c r="H3736" s="71" t="s">
        <v>1095</v>
      </c>
      <c r="I3736" s="71" t="s">
        <v>216</v>
      </c>
      <c r="J3736" s="249">
        <v>1482400</v>
      </c>
      <c r="K3736" s="249">
        <v>21116990</v>
      </c>
      <c r="L3736" s="249">
        <v>0</v>
      </c>
      <c r="M3736" s="121">
        <v>0</v>
      </c>
    </row>
    <row r="3737" spans="1:13" ht="24">
      <c r="A3737" s="1"/>
      <c r="B3737" s="1"/>
      <c r="C3737" s="69" t="s">
        <v>5</v>
      </c>
      <c r="D3737" s="70" t="s">
        <v>40</v>
      </c>
      <c r="E3737" s="71" t="s">
        <v>41</v>
      </c>
      <c r="F3737" s="70"/>
      <c r="G3737" s="70" t="s">
        <v>1094</v>
      </c>
      <c r="H3737" s="71" t="s">
        <v>1095</v>
      </c>
      <c r="I3737" s="71" t="s">
        <v>217</v>
      </c>
      <c r="J3737" s="249">
        <v>1482400</v>
      </c>
      <c r="K3737" s="249">
        <v>21116990</v>
      </c>
      <c r="L3737" s="249">
        <v>0</v>
      </c>
      <c r="M3737" s="121"/>
    </row>
    <row r="3738" spans="1:13" ht="24">
      <c r="A3738" s="1"/>
      <c r="B3738" s="1"/>
      <c r="C3738" s="69"/>
      <c r="D3738" s="70"/>
      <c r="E3738" s="71"/>
      <c r="F3738" s="70"/>
      <c r="G3738" s="70"/>
      <c r="H3738" s="83" t="s">
        <v>218</v>
      </c>
      <c r="I3738" s="84"/>
      <c r="J3738" s="85"/>
      <c r="K3738" s="85">
        <v>19634590</v>
      </c>
      <c r="L3738" s="85">
        <v>-21116990</v>
      </c>
      <c r="M3738" s="86">
        <f>M3737-L3737</f>
        <v>0</v>
      </c>
    </row>
    <row r="3739" spans="1:13" ht="24">
      <c r="A3739" s="1"/>
      <c r="B3739" s="1"/>
      <c r="C3739" s="69" t="s">
        <v>5</v>
      </c>
      <c r="D3739" s="70" t="s">
        <v>40</v>
      </c>
      <c r="E3739" s="71" t="s">
        <v>41</v>
      </c>
      <c r="F3739" s="70"/>
      <c r="G3739" s="70" t="s">
        <v>1035</v>
      </c>
      <c r="H3739" s="71" t="s">
        <v>1036</v>
      </c>
      <c r="I3739" s="248" t="s">
        <v>207</v>
      </c>
      <c r="J3739" s="249">
        <v>0</v>
      </c>
      <c r="K3739" s="249"/>
      <c r="L3739" s="249">
        <v>0</v>
      </c>
      <c r="M3739" s="121"/>
    </row>
    <row r="3740" spans="1:13" ht="24">
      <c r="A3740" s="1"/>
      <c r="B3740" s="1"/>
      <c r="C3740" s="69" t="s">
        <v>5</v>
      </c>
      <c r="D3740" s="70" t="s">
        <v>40</v>
      </c>
      <c r="E3740" s="71" t="s">
        <v>41</v>
      </c>
      <c r="F3740" s="70"/>
      <c r="G3740" s="70" t="s">
        <v>1035</v>
      </c>
      <c r="H3740" s="71" t="s">
        <v>1036</v>
      </c>
      <c r="I3740" s="71" t="s">
        <v>208</v>
      </c>
      <c r="J3740" s="249">
        <v>0</v>
      </c>
      <c r="K3740" s="249">
        <v>0</v>
      </c>
      <c r="L3740" s="249">
        <v>0</v>
      </c>
      <c r="M3740" s="121">
        <v>0</v>
      </c>
    </row>
    <row r="3741" spans="1:13" ht="24">
      <c r="A3741" s="1"/>
      <c r="B3741" s="1"/>
      <c r="C3741" s="69" t="s">
        <v>5</v>
      </c>
      <c r="D3741" s="70" t="s">
        <v>40</v>
      </c>
      <c r="E3741" s="71" t="s">
        <v>41</v>
      </c>
      <c r="F3741" s="70"/>
      <c r="G3741" s="70" t="s">
        <v>1035</v>
      </c>
      <c r="H3741" s="71" t="s">
        <v>1036</v>
      </c>
      <c r="I3741" s="71" t="s">
        <v>209</v>
      </c>
      <c r="J3741" s="249"/>
      <c r="K3741" s="249">
        <v>0</v>
      </c>
      <c r="L3741" s="249"/>
      <c r="M3741" s="121"/>
    </row>
    <row r="3742" spans="1:13" ht="24">
      <c r="A3742" s="1"/>
      <c r="B3742" s="1"/>
      <c r="C3742" s="69"/>
      <c r="D3742" s="70"/>
      <c r="E3742" s="71"/>
      <c r="F3742" s="70"/>
      <c r="G3742" s="70"/>
      <c r="H3742" s="250" t="s">
        <v>210</v>
      </c>
      <c r="I3742" s="248"/>
      <c r="J3742" s="251"/>
      <c r="K3742" s="251"/>
      <c r="L3742" s="251"/>
      <c r="M3742" s="255">
        <f>M3741-L3741</f>
        <v>0</v>
      </c>
    </row>
    <row r="3743" spans="1:13" ht="24">
      <c r="A3743" s="1"/>
      <c r="B3743" s="1"/>
      <c r="C3743" s="69" t="s">
        <v>5</v>
      </c>
      <c r="D3743" s="70" t="s">
        <v>40</v>
      </c>
      <c r="E3743" s="71" t="s">
        <v>41</v>
      </c>
      <c r="F3743" s="70"/>
      <c r="G3743" s="70" t="s">
        <v>1035</v>
      </c>
      <c r="H3743" s="71" t="s">
        <v>1036</v>
      </c>
      <c r="I3743" s="248" t="s">
        <v>211</v>
      </c>
      <c r="J3743" s="249">
        <v>0</v>
      </c>
      <c r="K3743" s="249">
        <v>0</v>
      </c>
      <c r="L3743" s="249">
        <v>0</v>
      </c>
      <c r="M3743" s="122"/>
    </row>
    <row r="3744" spans="1:13" ht="24">
      <c r="A3744" s="1"/>
      <c r="B3744" s="1"/>
      <c r="C3744" s="69" t="s">
        <v>5</v>
      </c>
      <c r="D3744" s="70" t="s">
        <v>40</v>
      </c>
      <c r="E3744" s="71" t="s">
        <v>41</v>
      </c>
      <c r="F3744" s="70"/>
      <c r="G3744" s="70" t="s">
        <v>1035</v>
      </c>
      <c r="H3744" s="71" t="s">
        <v>1036</v>
      </c>
      <c r="I3744" s="71" t="s">
        <v>212</v>
      </c>
      <c r="J3744" s="249">
        <v>1651000000</v>
      </c>
      <c r="K3744" s="249">
        <v>900000000</v>
      </c>
      <c r="L3744" s="249">
        <v>370000000</v>
      </c>
      <c r="M3744" s="121">
        <v>0</v>
      </c>
    </row>
    <row r="3745" spans="1:13" ht="24">
      <c r="A3745" s="1"/>
      <c r="B3745" s="1"/>
      <c r="C3745" s="69" t="s">
        <v>5</v>
      </c>
      <c r="D3745" s="70" t="s">
        <v>40</v>
      </c>
      <c r="E3745" s="71" t="s">
        <v>41</v>
      </c>
      <c r="F3745" s="70"/>
      <c r="G3745" s="70" t="s">
        <v>1035</v>
      </c>
      <c r="H3745" s="71" t="s">
        <v>1036</v>
      </c>
      <c r="I3745" s="71" t="s">
        <v>213</v>
      </c>
      <c r="J3745" s="249"/>
      <c r="K3745" s="249"/>
      <c r="L3745" s="249"/>
      <c r="M3745" s="123"/>
    </row>
    <row r="3746" spans="1:13" ht="24">
      <c r="A3746" s="1"/>
      <c r="B3746" s="1"/>
      <c r="C3746" s="69"/>
      <c r="D3746" s="70"/>
      <c r="E3746" s="71"/>
      <c r="F3746" s="70"/>
      <c r="G3746" s="70"/>
      <c r="H3746" s="250" t="s">
        <v>214</v>
      </c>
      <c r="I3746" s="248"/>
      <c r="J3746" s="251"/>
      <c r="K3746" s="251"/>
      <c r="L3746" s="251"/>
      <c r="M3746" s="255">
        <f>M3745-L3745</f>
        <v>0</v>
      </c>
    </row>
    <row r="3747" spans="1:13" ht="24">
      <c r="A3747" s="1"/>
      <c r="B3747" s="1"/>
      <c r="C3747" s="69" t="s">
        <v>5</v>
      </c>
      <c r="D3747" s="70" t="s">
        <v>40</v>
      </c>
      <c r="E3747" s="71" t="s">
        <v>41</v>
      </c>
      <c r="F3747" s="70"/>
      <c r="G3747" s="70" t="s">
        <v>1035</v>
      </c>
      <c r="H3747" s="71" t="s">
        <v>1036</v>
      </c>
      <c r="I3747" s="248" t="s">
        <v>215</v>
      </c>
      <c r="J3747" s="249"/>
      <c r="K3747" s="249"/>
      <c r="L3747" s="249">
        <v>40</v>
      </c>
      <c r="M3747" s="121"/>
    </row>
    <row r="3748" spans="1:13" ht="24">
      <c r="A3748" s="1"/>
      <c r="B3748" s="1"/>
      <c r="C3748" s="69" t="s">
        <v>5</v>
      </c>
      <c r="D3748" s="70" t="s">
        <v>40</v>
      </c>
      <c r="E3748" s="71" t="s">
        <v>41</v>
      </c>
      <c r="F3748" s="70"/>
      <c r="G3748" s="70" t="s">
        <v>1035</v>
      </c>
      <c r="H3748" s="71" t="s">
        <v>1036</v>
      </c>
      <c r="I3748" s="71" t="s">
        <v>216</v>
      </c>
      <c r="J3748" s="249">
        <v>1739104990</v>
      </c>
      <c r="K3748" s="249">
        <v>919555750</v>
      </c>
      <c r="L3748" s="249">
        <v>356597430</v>
      </c>
      <c r="M3748" s="121">
        <v>0</v>
      </c>
    </row>
    <row r="3749" spans="1:13" ht="24">
      <c r="A3749" s="1"/>
      <c r="B3749" s="1"/>
      <c r="C3749" s="69" t="s">
        <v>5</v>
      </c>
      <c r="D3749" s="70" t="s">
        <v>40</v>
      </c>
      <c r="E3749" s="71" t="s">
        <v>41</v>
      </c>
      <c r="F3749" s="70"/>
      <c r="G3749" s="70" t="s">
        <v>1035</v>
      </c>
      <c r="H3749" s="71" t="s">
        <v>1036</v>
      </c>
      <c r="I3749" s="71" t="s">
        <v>217</v>
      </c>
      <c r="J3749" s="249">
        <v>1739104990</v>
      </c>
      <c r="K3749" s="249">
        <v>919555750</v>
      </c>
      <c r="L3749" s="249">
        <v>8914936</v>
      </c>
      <c r="M3749" s="121"/>
    </row>
    <row r="3750" spans="1:13" ht="24">
      <c r="A3750" s="1"/>
      <c r="B3750" s="1"/>
      <c r="C3750" s="69"/>
      <c r="D3750" s="70"/>
      <c r="E3750" s="71"/>
      <c r="F3750" s="70"/>
      <c r="G3750" s="70"/>
      <c r="H3750" s="83" t="s">
        <v>218</v>
      </c>
      <c r="I3750" s="84"/>
      <c r="J3750" s="85"/>
      <c r="K3750" s="85">
        <v>-819549240</v>
      </c>
      <c r="L3750" s="85">
        <v>-910640814</v>
      </c>
      <c r="M3750" s="86">
        <f>M3749-L3749</f>
        <v>-8914936</v>
      </c>
    </row>
    <row r="3751" spans="1:13">
      <c r="A3751" s="1"/>
      <c r="B3751" s="1"/>
      <c r="C3751" s="69" t="s">
        <v>5</v>
      </c>
      <c r="D3751" s="70" t="s">
        <v>40</v>
      </c>
      <c r="E3751" s="71" t="s">
        <v>41</v>
      </c>
      <c r="F3751" s="70"/>
      <c r="G3751" s="70" t="s">
        <v>1013</v>
      </c>
      <c r="H3751" s="71" t="s">
        <v>1014</v>
      </c>
      <c r="I3751" s="248" t="s">
        <v>207</v>
      </c>
      <c r="J3751" s="249">
        <v>2</v>
      </c>
      <c r="K3751" s="249">
        <v>2</v>
      </c>
      <c r="L3751" s="249">
        <v>2</v>
      </c>
      <c r="M3751" s="121">
        <v>0</v>
      </c>
    </row>
    <row r="3752" spans="1:13">
      <c r="A3752" s="1"/>
      <c r="B3752" s="1"/>
      <c r="C3752" s="69" t="s">
        <v>5</v>
      </c>
      <c r="D3752" s="70" t="s">
        <v>40</v>
      </c>
      <c r="E3752" s="71" t="s">
        <v>41</v>
      </c>
      <c r="F3752" s="70"/>
      <c r="G3752" s="70" t="s">
        <v>1013</v>
      </c>
      <c r="H3752" s="71" t="s">
        <v>1014</v>
      </c>
      <c r="I3752" s="71" t="s">
        <v>208</v>
      </c>
      <c r="J3752" s="249">
        <v>70000000</v>
      </c>
      <c r="K3752" s="249">
        <v>40137000</v>
      </c>
      <c r="L3752" s="249">
        <v>5000000</v>
      </c>
      <c r="M3752" s="121">
        <v>0</v>
      </c>
    </row>
    <row r="3753" spans="1:13">
      <c r="A3753" s="1"/>
      <c r="B3753" s="1"/>
      <c r="C3753" s="69" t="s">
        <v>5</v>
      </c>
      <c r="D3753" s="70" t="s">
        <v>40</v>
      </c>
      <c r="E3753" s="71" t="s">
        <v>41</v>
      </c>
      <c r="F3753" s="70"/>
      <c r="G3753" s="70" t="s">
        <v>1013</v>
      </c>
      <c r="H3753" s="71" t="s">
        <v>1014</v>
      </c>
      <c r="I3753" s="71" t="s">
        <v>209</v>
      </c>
      <c r="J3753" s="249">
        <v>35000000</v>
      </c>
      <c r="K3753" s="249">
        <v>20068500</v>
      </c>
      <c r="L3753" s="249">
        <v>2500000</v>
      </c>
      <c r="M3753" s="121"/>
    </row>
    <row r="3754" spans="1:13" ht="24">
      <c r="A3754" s="1"/>
      <c r="B3754" s="1"/>
      <c r="C3754" s="69"/>
      <c r="D3754" s="70"/>
      <c r="E3754" s="71"/>
      <c r="F3754" s="70"/>
      <c r="G3754" s="70"/>
      <c r="H3754" s="250" t="s">
        <v>210</v>
      </c>
      <c r="I3754" s="248"/>
      <c r="J3754" s="251"/>
      <c r="K3754" s="251">
        <v>-14931500</v>
      </c>
      <c r="L3754" s="251">
        <v>-17568500</v>
      </c>
      <c r="M3754" s="255">
        <f>M3753-L3753</f>
        <v>-2500000</v>
      </c>
    </row>
    <row r="3755" spans="1:13">
      <c r="A3755" s="1"/>
      <c r="B3755" s="1"/>
      <c r="C3755" s="69" t="s">
        <v>5</v>
      </c>
      <c r="D3755" s="70" t="s">
        <v>40</v>
      </c>
      <c r="E3755" s="71" t="s">
        <v>41</v>
      </c>
      <c r="F3755" s="70"/>
      <c r="G3755" s="70" t="s">
        <v>1013</v>
      </c>
      <c r="H3755" s="71" t="s">
        <v>1014</v>
      </c>
      <c r="I3755" s="248" t="s">
        <v>211</v>
      </c>
      <c r="J3755" s="249">
        <v>2</v>
      </c>
      <c r="K3755" s="249">
        <v>2</v>
      </c>
      <c r="L3755" s="249">
        <v>2</v>
      </c>
      <c r="M3755" s="122">
        <v>0</v>
      </c>
    </row>
    <row r="3756" spans="1:13">
      <c r="A3756" s="1"/>
      <c r="B3756" s="1"/>
      <c r="C3756" s="69" t="s">
        <v>5</v>
      </c>
      <c r="D3756" s="70" t="s">
        <v>40</v>
      </c>
      <c r="E3756" s="71" t="s">
        <v>41</v>
      </c>
      <c r="F3756" s="70"/>
      <c r="G3756" s="70" t="s">
        <v>1013</v>
      </c>
      <c r="H3756" s="71" t="s">
        <v>1014</v>
      </c>
      <c r="I3756" s="71" t="s">
        <v>212</v>
      </c>
      <c r="J3756" s="249">
        <v>73199500</v>
      </c>
      <c r="K3756" s="249">
        <v>109016416</v>
      </c>
      <c r="L3756" s="249">
        <v>7500000</v>
      </c>
      <c r="M3756" s="121">
        <v>0</v>
      </c>
    </row>
    <row r="3757" spans="1:13">
      <c r="A3757" s="1"/>
      <c r="B3757" s="1"/>
      <c r="C3757" s="69" t="s">
        <v>5</v>
      </c>
      <c r="D3757" s="70" t="s">
        <v>40</v>
      </c>
      <c r="E3757" s="71" t="s">
        <v>41</v>
      </c>
      <c r="F3757" s="70"/>
      <c r="G3757" s="70" t="s">
        <v>1013</v>
      </c>
      <c r="H3757" s="71" t="s">
        <v>1014</v>
      </c>
      <c r="I3757" s="71" t="s">
        <v>213</v>
      </c>
      <c r="J3757" s="249">
        <v>36599750</v>
      </c>
      <c r="K3757" s="249">
        <v>54508208</v>
      </c>
      <c r="L3757" s="249">
        <v>3750000</v>
      </c>
      <c r="M3757" s="123"/>
    </row>
    <row r="3758" spans="1:13" ht="24">
      <c r="A3758" s="1"/>
      <c r="B3758" s="1"/>
      <c r="C3758" s="69"/>
      <c r="D3758" s="70"/>
      <c r="E3758" s="71"/>
      <c r="F3758" s="70"/>
      <c r="G3758" s="70"/>
      <c r="H3758" s="250" t="s">
        <v>214</v>
      </c>
      <c r="I3758" s="248"/>
      <c r="J3758" s="251"/>
      <c r="K3758" s="251">
        <v>17908458</v>
      </c>
      <c r="L3758" s="251">
        <v>-50758208</v>
      </c>
      <c r="M3758" s="255">
        <f>M3757-L3757</f>
        <v>-3750000</v>
      </c>
    </row>
    <row r="3759" spans="1:13">
      <c r="A3759" s="1"/>
      <c r="B3759" s="1"/>
      <c r="C3759" s="69" t="s">
        <v>5</v>
      </c>
      <c r="D3759" s="70" t="s">
        <v>40</v>
      </c>
      <c r="E3759" s="71" t="s">
        <v>41</v>
      </c>
      <c r="F3759" s="70"/>
      <c r="G3759" s="70" t="s">
        <v>1013</v>
      </c>
      <c r="H3759" s="71" t="s">
        <v>1014</v>
      </c>
      <c r="I3759" s="248" t="s">
        <v>215</v>
      </c>
      <c r="J3759" s="249">
        <v>4</v>
      </c>
      <c r="K3759" s="249">
        <v>2</v>
      </c>
      <c r="L3759" s="249">
        <v>0</v>
      </c>
      <c r="M3759" s="121"/>
    </row>
    <row r="3760" spans="1:13">
      <c r="A3760" s="1"/>
      <c r="B3760" s="1"/>
      <c r="C3760" s="69" t="s">
        <v>5</v>
      </c>
      <c r="D3760" s="70" t="s">
        <v>40</v>
      </c>
      <c r="E3760" s="71" t="s">
        <v>41</v>
      </c>
      <c r="F3760" s="70"/>
      <c r="G3760" s="70" t="s">
        <v>1013</v>
      </c>
      <c r="H3760" s="71" t="s">
        <v>1014</v>
      </c>
      <c r="I3760" s="71" t="s">
        <v>216</v>
      </c>
      <c r="J3760" s="249">
        <v>73887849</v>
      </c>
      <c r="K3760" s="249">
        <v>89304823</v>
      </c>
      <c r="L3760" s="249">
        <v>2540060</v>
      </c>
      <c r="M3760" s="121">
        <v>5900</v>
      </c>
    </row>
    <row r="3761" spans="1:13">
      <c r="A3761" s="1"/>
      <c r="B3761" s="1"/>
      <c r="C3761" s="69" t="s">
        <v>5</v>
      </c>
      <c r="D3761" s="70" t="s">
        <v>40</v>
      </c>
      <c r="E3761" s="71" t="s">
        <v>41</v>
      </c>
      <c r="F3761" s="70"/>
      <c r="G3761" s="70" t="s">
        <v>1013</v>
      </c>
      <c r="H3761" s="71" t="s">
        <v>1014</v>
      </c>
      <c r="I3761" s="71" t="s">
        <v>217</v>
      </c>
      <c r="J3761" s="249">
        <v>18471962</v>
      </c>
      <c r="K3761" s="249">
        <v>44652412</v>
      </c>
      <c r="L3761" s="249"/>
      <c r="M3761" s="121"/>
    </row>
    <row r="3762" spans="1:13" ht="24">
      <c r="A3762" s="1"/>
      <c r="B3762" s="1"/>
      <c r="C3762" s="69"/>
      <c r="D3762" s="70"/>
      <c r="E3762" s="71"/>
      <c r="F3762" s="70"/>
      <c r="G3762" s="70"/>
      <c r="H3762" s="83" t="s">
        <v>218</v>
      </c>
      <c r="I3762" s="84"/>
      <c r="J3762" s="85"/>
      <c r="K3762" s="85">
        <v>26180450</v>
      </c>
      <c r="L3762" s="85"/>
      <c r="M3762" s="86">
        <f>M3761-L3761</f>
        <v>0</v>
      </c>
    </row>
    <row r="3763" spans="1:13">
      <c r="A3763" s="1"/>
      <c r="B3763" s="1"/>
      <c r="C3763" s="69" t="s">
        <v>5</v>
      </c>
      <c r="D3763" s="70" t="s">
        <v>40</v>
      </c>
      <c r="E3763" s="71" t="s">
        <v>41</v>
      </c>
      <c r="F3763" s="70"/>
      <c r="G3763" s="70" t="s">
        <v>1015</v>
      </c>
      <c r="H3763" s="71" t="s">
        <v>1016</v>
      </c>
      <c r="I3763" s="248" t="s">
        <v>207</v>
      </c>
      <c r="J3763" s="249">
        <v>0</v>
      </c>
      <c r="K3763" s="249"/>
      <c r="L3763" s="249">
        <v>0</v>
      </c>
      <c r="M3763" s="121">
        <v>520</v>
      </c>
    </row>
    <row r="3764" spans="1:13">
      <c r="A3764" s="1"/>
      <c r="B3764" s="1"/>
      <c r="C3764" s="69" t="s">
        <v>5</v>
      </c>
      <c r="D3764" s="70" t="s">
        <v>40</v>
      </c>
      <c r="E3764" s="71" t="s">
        <v>41</v>
      </c>
      <c r="F3764" s="70"/>
      <c r="G3764" s="70" t="s">
        <v>1015</v>
      </c>
      <c r="H3764" s="71" t="s">
        <v>1016</v>
      </c>
      <c r="I3764" s="71" t="s">
        <v>208</v>
      </c>
      <c r="J3764" s="249">
        <v>37583000</v>
      </c>
      <c r="K3764" s="249">
        <v>35866000</v>
      </c>
      <c r="L3764" s="249">
        <v>22400000</v>
      </c>
      <c r="M3764" s="121">
        <v>27400000</v>
      </c>
    </row>
    <row r="3765" spans="1:13">
      <c r="A3765" s="1"/>
      <c r="B3765" s="1"/>
      <c r="C3765" s="69" t="s">
        <v>5</v>
      </c>
      <c r="D3765" s="70" t="s">
        <v>40</v>
      </c>
      <c r="E3765" s="71" t="s">
        <v>41</v>
      </c>
      <c r="F3765" s="70"/>
      <c r="G3765" s="70" t="s">
        <v>1015</v>
      </c>
      <c r="H3765" s="71" t="s">
        <v>1016</v>
      </c>
      <c r="I3765" s="71" t="s">
        <v>209</v>
      </c>
      <c r="J3765" s="249"/>
      <c r="K3765" s="249">
        <v>35866000</v>
      </c>
      <c r="L3765" s="249"/>
      <c r="M3765" s="121">
        <f>M3764/M3763</f>
        <v>52692.307692307695</v>
      </c>
    </row>
    <row r="3766" spans="1:13" ht="24">
      <c r="A3766" s="1"/>
      <c r="B3766" s="1"/>
      <c r="C3766" s="69"/>
      <c r="D3766" s="70"/>
      <c r="E3766" s="71"/>
      <c r="F3766" s="70"/>
      <c r="G3766" s="70"/>
      <c r="H3766" s="250" t="s">
        <v>210</v>
      </c>
      <c r="I3766" s="248"/>
      <c r="J3766" s="251"/>
      <c r="K3766" s="251"/>
      <c r="L3766" s="251"/>
      <c r="M3766" s="255">
        <f>M3765-L3765</f>
        <v>52692.307692307695</v>
      </c>
    </row>
    <row r="3767" spans="1:13">
      <c r="A3767" s="1"/>
      <c r="B3767" s="1"/>
      <c r="C3767" s="69" t="s">
        <v>5</v>
      </c>
      <c r="D3767" s="70" t="s">
        <v>40</v>
      </c>
      <c r="E3767" s="71" t="s">
        <v>41</v>
      </c>
      <c r="F3767" s="70"/>
      <c r="G3767" s="70" t="s">
        <v>1015</v>
      </c>
      <c r="H3767" s="71" t="s">
        <v>1016</v>
      </c>
      <c r="I3767" s="248" t="s">
        <v>211</v>
      </c>
      <c r="J3767" s="249">
        <v>0</v>
      </c>
      <c r="K3767" s="249">
        <v>0</v>
      </c>
      <c r="L3767" s="249">
        <v>0</v>
      </c>
      <c r="M3767" s="122">
        <v>520</v>
      </c>
    </row>
    <row r="3768" spans="1:13">
      <c r="A3768" s="1"/>
      <c r="B3768" s="1"/>
      <c r="C3768" s="69" t="s">
        <v>5</v>
      </c>
      <c r="D3768" s="70" t="s">
        <v>40</v>
      </c>
      <c r="E3768" s="71" t="s">
        <v>41</v>
      </c>
      <c r="F3768" s="70"/>
      <c r="G3768" s="70" t="s">
        <v>1015</v>
      </c>
      <c r="H3768" s="71" t="s">
        <v>1016</v>
      </c>
      <c r="I3768" s="71" t="s">
        <v>212</v>
      </c>
      <c r="J3768" s="249">
        <v>20583000</v>
      </c>
      <c r="K3768" s="249">
        <v>35866000</v>
      </c>
      <c r="L3768" s="249">
        <v>22400000</v>
      </c>
      <c r="M3768" s="121">
        <v>27400000</v>
      </c>
    </row>
    <row r="3769" spans="1:13">
      <c r="A3769" s="1"/>
      <c r="B3769" s="1"/>
      <c r="C3769" s="69" t="s">
        <v>5</v>
      </c>
      <c r="D3769" s="70" t="s">
        <v>40</v>
      </c>
      <c r="E3769" s="71" t="s">
        <v>41</v>
      </c>
      <c r="F3769" s="70"/>
      <c r="G3769" s="70" t="s">
        <v>1015</v>
      </c>
      <c r="H3769" s="71" t="s">
        <v>1016</v>
      </c>
      <c r="I3769" s="71" t="s">
        <v>213</v>
      </c>
      <c r="J3769" s="249"/>
      <c r="K3769" s="249"/>
      <c r="L3769" s="249"/>
      <c r="M3769" s="123">
        <f>M3768/M3767</f>
        <v>52692.307692307695</v>
      </c>
    </row>
    <row r="3770" spans="1:13" ht="24">
      <c r="A3770" s="1"/>
      <c r="B3770" s="1"/>
      <c r="C3770" s="69"/>
      <c r="D3770" s="70"/>
      <c r="E3770" s="71"/>
      <c r="F3770" s="70"/>
      <c r="G3770" s="70"/>
      <c r="H3770" s="250" t="s">
        <v>214</v>
      </c>
      <c r="I3770" s="248"/>
      <c r="J3770" s="251"/>
      <c r="K3770" s="251"/>
      <c r="L3770" s="251"/>
      <c r="M3770" s="255">
        <f>M3769-L3769</f>
        <v>52692.307692307695</v>
      </c>
    </row>
    <row r="3771" spans="1:13">
      <c r="A3771" s="1"/>
      <c r="B3771" s="1"/>
      <c r="C3771" s="69" t="s">
        <v>5</v>
      </c>
      <c r="D3771" s="70" t="s">
        <v>40</v>
      </c>
      <c r="E3771" s="71" t="s">
        <v>41</v>
      </c>
      <c r="F3771" s="70"/>
      <c r="G3771" s="70" t="s">
        <v>1015</v>
      </c>
      <c r="H3771" s="71" t="s">
        <v>1016</v>
      </c>
      <c r="I3771" s="248" t="s">
        <v>215</v>
      </c>
      <c r="J3771" s="249">
        <v>0</v>
      </c>
      <c r="K3771" s="249">
        <v>297</v>
      </c>
      <c r="L3771" s="249">
        <v>0</v>
      </c>
      <c r="M3771" s="121">
        <v>520</v>
      </c>
    </row>
    <row r="3772" spans="1:13">
      <c r="A3772" s="1"/>
      <c r="B3772" s="1"/>
      <c r="C3772" s="69" t="s">
        <v>5</v>
      </c>
      <c r="D3772" s="70" t="s">
        <v>40</v>
      </c>
      <c r="E3772" s="71" t="s">
        <v>41</v>
      </c>
      <c r="F3772" s="70"/>
      <c r="G3772" s="70" t="s">
        <v>1015</v>
      </c>
      <c r="H3772" s="71" t="s">
        <v>1016</v>
      </c>
      <c r="I3772" s="71" t="s">
        <v>216</v>
      </c>
      <c r="J3772" s="249">
        <v>18119828</v>
      </c>
      <c r="K3772" s="249">
        <v>31787260</v>
      </c>
      <c r="L3772" s="249">
        <v>22386918</v>
      </c>
      <c r="M3772" s="121">
        <v>15223837</v>
      </c>
    </row>
    <row r="3773" spans="1:13">
      <c r="A3773" s="1"/>
      <c r="B3773" s="1"/>
      <c r="C3773" s="69" t="s">
        <v>5</v>
      </c>
      <c r="D3773" s="70" t="s">
        <v>40</v>
      </c>
      <c r="E3773" s="71" t="s">
        <v>41</v>
      </c>
      <c r="F3773" s="70"/>
      <c r="G3773" s="70" t="s">
        <v>1015</v>
      </c>
      <c r="H3773" s="71" t="s">
        <v>1016</v>
      </c>
      <c r="I3773" s="71" t="s">
        <v>217</v>
      </c>
      <c r="J3773" s="249"/>
      <c r="K3773" s="249">
        <v>107028</v>
      </c>
      <c r="L3773" s="249"/>
      <c r="M3773" s="121">
        <f>M3772/M3771</f>
        <v>29276.609615384616</v>
      </c>
    </row>
    <row r="3774" spans="1:13" ht="24">
      <c r="A3774" s="1"/>
      <c r="B3774" s="1"/>
      <c r="C3774" s="69"/>
      <c r="D3774" s="70"/>
      <c r="E3774" s="71"/>
      <c r="F3774" s="70"/>
      <c r="G3774" s="70"/>
      <c r="H3774" s="83" t="s">
        <v>218</v>
      </c>
      <c r="I3774" s="84"/>
      <c r="J3774" s="85"/>
      <c r="K3774" s="85"/>
      <c r="L3774" s="85"/>
      <c r="M3774" s="86">
        <f>M3773-L3773</f>
        <v>29276.609615384616</v>
      </c>
    </row>
    <row r="3775" spans="1:13" ht="24">
      <c r="A3775" s="1"/>
      <c r="B3775" s="1"/>
      <c r="C3775" s="69" t="s">
        <v>5</v>
      </c>
      <c r="D3775" s="70" t="s">
        <v>40</v>
      </c>
      <c r="E3775" s="71" t="s">
        <v>41</v>
      </c>
      <c r="F3775" s="70"/>
      <c r="G3775" s="70" t="s">
        <v>1096</v>
      </c>
      <c r="H3775" s="71" t="s">
        <v>1097</v>
      </c>
      <c r="I3775" s="248" t="s">
        <v>207</v>
      </c>
      <c r="J3775" s="249">
        <v>1</v>
      </c>
      <c r="K3775" s="249">
        <v>0</v>
      </c>
      <c r="L3775" s="249">
        <v>0</v>
      </c>
      <c r="M3775" s="121"/>
    </row>
    <row r="3776" spans="1:13" ht="24">
      <c r="A3776" s="1"/>
      <c r="B3776" s="1"/>
      <c r="C3776" s="69" t="s">
        <v>5</v>
      </c>
      <c r="D3776" s="70" t="s">
        <v>40</v>
      </c>
      <c r="E3776" s="71" t="s">
        <v>41</v>
      </c>
      <c r="F3776" s="70"/>
      <c r="G3776" s="70" t="s">
        <v>1096</v>
      </c>
      <c r="H3776" s="71" t="s">
        <v>1097</v>
      </c>
      <c r="I3776" s="71" t="s">
        <v>208</v>
      </c>
      <c r="J3776" s="249">
        <v>13000000</v>
      </c>
      <c r="K3776" s="249">
        <v>0</v>
      </c>
      <c r="L3776" s="249">
        <v>0</v>
      </c>
      <c r="M3776" s="121">
        <v>0</v>
      </c>
    </row>
    <row r="3777" spans="1:13" ht="24">
      <c r="A3777" s="1"/>
      <c r="B3777" s="1"/>
      <c r="C3777" s="69" t="s">
        <v>5</v>
      </c>
      <c r="D3777" s="70" t="s">
        <v>40</v>
      </c>
      <c r="E3777" s="71" t="s">
        <v>41</v>
      </c>
      <c r="F3777" s="70"/>
      <c r="G3777" s="70" t="s">
        <v>1096</v>
      </c>
      <c r="H3777" s="71" t="s">
        <v>1097</v>
      </c>
      <c r="I3777" s="71" t="s">
        <v>209</v>
      </c>
      <c r="J3777" s="249">
        <v>13000000</v>
      </c>
      <c r="K3777" s="249"/>
      <c r="L3777" s="249"/>
      <c r="M3777" s="121"/>
    </row>
    <row r="3778" spans="1:13" ht="24">
      <c r="A3778" s="1"/>
      <c r="B3778" s="1"/>
      <c r="C3778" s="69"/>
      <c r="D3778" s="70"/>
      <c r="E3778" s="71"/>
      <c r="F3778" s="70"/>
      <c r="G3778" s="70"/>
      <c r="H3778" s="250" t="s">
        <v>210</v>
      </c>
      <c r="I3778" s="248"/>
      <c r="J3778" s="251"/>
      <c r="K3778" s="251"/>
      <c r="L3778" s="251"/>
      <c r="M3778" s="255">
        <f>M3777-L3777</f>
        <v>0</v>
      </c>
    </row>
    <row r="3779" spans="1:13" ht="24">
      <c r="A3779" s="1"/>
      <c r="B3779" s="1"/>
      <c r="C3779" s="69" t="s">
        <v>5</v>
      </c>
      <c r="D3779" s="70" t="s">
        <v>40</v>
      </c>
      <c r="E3779" s="71" t="s">
        <v>41</v>
      </c>
      <c r="F3779" s="70"/>
      <c r="G3779" s="70" t="s">
        <v>1096</v>
      </c>
      <c r="H3779" s="71" t="s">
        <v>1097</v>
      </c>
      <c r="I3779" s="248" t="s">
        <v>211</v>
      </c>
      <c r="J3779" s="249">
        <v>1</v>
      </c>
      <c r="K3779" s="249">
        <v>0</v>
      </c>
      <c r="L3779" s="249">
        <v>0</v>
      </c>
      <c r="M3779" s="122"/>
    </row>
    <row r="3780" spans="1:13" ht="24">
      <c r="A3780" s="1"/>
      <c r="B3780" s="1"/>
      <c r="C3780" s="69" t="s">
        <v>5</v>
      </c>
      <c r="D3780" s="70" t="s">
        <v>40</v>
      </c>
      <c r="E3780" s="71" t="s">
        <v>41</v>
      </c>
      <c r="F3780" s="70"/>
      <c r="G3780" s="70" t="s">
        <v>1096</v>
      </c>
      <c r="H3780" s="71" t="s">
        <v>1097</v>
      </c>
      <c r="I3780" s="71" t="s">
        <v>212</v>
      </c>
      <c r="J3780" s="249">
        <v>13000000</v>
      </c>
      <c r="K3780" s="249">
        <v>0</v>
      </c>
      <c r="L3780" s="249">
        <v>0</v>
      </c>
      <c r="M3780" s="121">
        <v>0</v>
      </c>
    </row>
    <row r="3781" spans="1:13" ht="24">
      <c r="A3781" s="1"/>
      <c r="B3781" s="1"/>
      <c r="C3781" s="69" t="s">
        <v>5</v>
      </c>
      <c r="D3781" s="70" t="s">
        <v>40</v>
      </c>
      <c r="E3781" s="71" t="s">
        <v>41</v>
      </c>
      <c r="F3781" s="70"/>
      <c r="G3781" s="70" t="s">
        <v>1096</v>
      </c>
      <c r="H3781" s="71" t="s">
        <v>1097</v>
      </c>
      <c r="I3781" s="71" t="s">
        <v>213</v>
      </c>
      <c r="J3781" s="249">
        <v>13000000</v>
      </c>
      <c r="K3781" s="249"/>
      <c r="L3781" s="249"/>
      <c r="M3781" s="123"/>
    </row>
    <row r="3782" spans="1:13" ht="24">
      <c r="A3782" s="1"/>
      <c r="B3782" s="1"/>
      <c r="C3782" s="69"/>
      <c r="D3782" s="70"/>
      <c r="E3782" s="71"/>
      <c r="F3782" s="70"/>
      <c r="G3782" s="70"/>
      <c r="H3782" s="250" t="s">
        <v>214</v>
      </c>
      <c r="I3782" s="248"/>
      <c r="J3782" s="251"/>
      <c r="K3782" s="251"/>
      <c r="L3782" s="251"/>
      <c r="M3782" s="255">
        <f>M3781-L3781</f>
        <v>0</v>
      </c>
    </row>
    <row r="3783" spans="1:13" ht="24">
      <c r="A3783" s="1"/>
      <c r="B3783" s="1"/>
      <c r="C3783" s="69" t="s">
        <v>5</v>
      </c>
      <c r="D3783" s="70" t="s">
        <v>40</v>
      </c>
      <c r="E3783" s="71" t="s">
        <v>41</v>
      </c>
      <c r="F3783" s="70"/>
      <c r="G3783" s="70" t="s">
        <v>1096</v>
      </c>
      <c r="H3783" s="71" t="s">
        <v>1097</v>
      </c>
      <c r="I3783" s="248" t="s">
        <v>215</v>
      </c>
      <c r="J3783" s="249"/>
      <c r="K3783" s="249"/>
      <c r="L3783" s="249"/>
      <c r="M3783" s="121"/>
    </row>
    <row r="3784" spans="1:13" ht="24">
      <c r="A3784" s="1"/>
      <c r="B3784" s="1"/>
      <c r="C3784" s="69" t="s">
        <v>5</v>
      </c>
      <c r="D3784" s="70" t="s">
        <v>40</v>
      </c>
      <c r="E3784" s="71" t="s">
        <v>41</v>
      </c>
      <c r="F3784" s="70"/>
      <c r="G3784" s="70" t="s">
        <v>1096</v>
      </c>
      <c r="H3784" s="71" t="s">
        <v>1097</v>
      </c>
      <c r="I3784" s="71" t="s">
        <v>216</v>
      </c>
      <c r="J3784" s="249">
        <v>12818400</v>
      </c>
      <c r="K3784" s="249">
        <v>0</v>
      </c>
      <c r="L3784" s="249">
        <v>0</v>
      </c>
      <c r="M3784" s="121">
        <v>0</v>
      </c>
    </row>
    <row r="3785" spans="1:13" ht="24">
      <c r="A3785" s="1"/>
      <c r="B3785" s="1"/>
      <c r="C3785" s="69" t="s">
        <v>5</v>
      </c>
      <c r="D3785" s="70" t="s">
        <v>40</v>
      </c>
      <c r="E3785" s="71" t="s">
        <v>41</v>
      </c>
      <c r="F3785" s="70"/>
      <c r="G3785" s="70" t="s">
        <v>1096</v>
      </c>
      <c r="H3785" s="71" t="s">
        <v>1097</v>
      </c>
      <c r="I3785" s="71" t="s">
        <v>217</v>
      </c>
      <c r="J3785" s="249">
        <v>12818400</v>
      </c>
      <c r="K3785" s="249">
        <v>0</v>
      </c>
      <c r="L3785" s="249">
        <v>0</v>
      </c>
      <c r="M3785" s="121"/>
    </row>
    <row r="3786" spans="1:13" ht="24">
      <c r="A3786" s="1"/>
      <c r="B3786" s="1"/>
      <c r="C3786" s="69"/>
      <c r="D3786" s="70"/>
      <c r="E3786" s="71"/>
      <c r="F3786" s="70"/>
      <c r="G3786" s="70"/>
      <c r="H3786" s="83" t="s">
        <v>218</v>
      </c>
      <c r="I3786" s="84"/>
      <c r="J3786" s="85"/>
      <c r="K3786" s="85">
        <v>-12818400</v>
      </c>
      <c r="L3786" s="85">
        <v>0</v>
      </c>
      <c r="M3786" s="86">
        <f>M3785-L3785</f>
        <v>0</v>
      </c>
    </row>
    <row r="3787" spans="1:13" ht="36">
      <c r="A3787" s="1"/>
      <c r="B3787" s="1"/>
      <c r="C3787" s="69" t="s">
        <v>5</v>
      </c>
      <c r="D3787" s="70" t="s">
        <v>40</v>
      </c>
      <c r="E3787" s="71" t="s">
        <v>41</v>
      </c>
      <c r="F3787" s="70"/>
      <c r="G3787" s="70" t="s">
        <v>1037</v>
      </c>
      <c r="H3787" s="71" t="s">
        <v>1069</v>
      </c>
      <c r="I3787" s="248" t="s">
        <v>207</v>
      </c>
      <c r="J3787" s="249">
        <v>450</v>
      </c>
      <c r="K3787" s="249">
        <v>520</v>
      </c>
      <c r="L3787" s="249">
        <v>520</v>
      </c>
      <c r="M3787" s="121">
        <v>520</v>
      </c>
    </row>
    <row r="3788" spans="1:13" ht="36">
      <c r="A3788" s="1"/>
      <c r="B3788" s="1"/>
      <c r="C3788" s="69" t="s">
        <v>5</v>
      </c>
      <c r="D3788" s="70" t="s">
        <v>40</v>
      </c>
      <c r="E3788" s="71" t="s">
        <v>41</v>
      </c>
      <c r="F3788" s="70"/>
      <c r="G3788" s="70" t="s">
        <v>1037</v>
      </c>
      <c r="H3788" s="71" t="s">
        <v>1069</v>
      </c>
      <c r="I3788" s="71" t="s">
        <v>208</v>
      </c>
      <c r="J3788" s="249">
        <v>319000000</v>
      </c>
      <c r="K3788" s="249">
        <v>246541000</v>
      </c>
      <c r="L3788" s="249">
        <v>451615000</v>
      </c>
      <c r="M3788" s="121">
        <v>260000000</v>
      </c>
    </row>
    <row r="3789" spans="1:13" ht="36">
      <c r="A3789" s="1"/>
      <c r="B3789" s="1"/>
      <c r="C3789" s="69" t="s">
        <v>5</v>
      </c>
      <c r="D3789" s="70" t="s">
        <v>40</v>
      </c>
      <c r="E3789" s="71" t="s">
        <v>41</v>
      </c>
      <c r="F3789" s="70"/>
      <c r="G3789" s="70" t="s">
        <v>1037</v>
      </c>
      <c r="H3789" s="71" t="s">
        <v>1069</v>
      </c>
      <c r="I3789" s="71" t="s">
        <v>209</v>
      </c>
      <c r="J3789" s="249">
        <v>708889</v>
      </c>
      <c r="K3789" s="249">
        <v>474117</v>
      </c>
      <c r="L3789" s="249">
        <v>868490</v>
      </c>
      <c r="M3789" s="121">
        <f>M3788/M3787</f>
        <v>500000</v>
      </c>
    </row>
    <row r="3790" spans="1:13" ht="24">
      <c r="A3790" s="1"/>
      <c r="B3790" s="1"/>
      <c r="C3790" s="69"/>
      <c r="D3790" s="70"/>
      <c r="E3790" s="71"/>
      <c r="F3790" s="70"/>
      <c r="G3790" s="70"/>
      <c r="H3790" s="250" t="s">
        <v>210</v>
      </c>
      <c r="I3790" s="248"/>
      <c r="J3790" s="251"/>
      <c r="K3790" s="251">
        <v>-234772</v>
      </c>
      <c r="L3790" s="251">
        <v>394373</v>
      </c>
      <c r="M3790" s="255">
        <f>M3789-L3789</f>
        <v>-368490</v>
      </c>
    </row>
    <row r="3791" spans="1:13" ht="36">
      <c r="A3791" s="1"/>
      <c r="B3791" s="1"/>
      <c r="C3791" s="69" t="s">
        <v>5</v>
      </c>
      <c r="D3791" s="70" t="s">
        <v>40</v>
      </c>
      <c r="E3791" s="71" t="s">
        <v>41</v>
      </c>
      <c r="F3791" s="70"/>
      <c r="G3791" s="70" t="s">
        <v>1037</v>
      </c>
      <c r="H3791" s="71" t="s">
        <v>1069</v>
      </c>
      <c r="I3791" s="248" t="s">
        <v>211</v>
      </c>
      <c r="J3791" s="249">
        <v>450</v>
      </c>
      <c r="K3791" s="249">
        <v>220</v>
      </c>
      <c r="L3791" s="249">
        <v>520</v>
      </c>
      <c r="M3791" s="122">
        <v>520</v>
      </c>
    </row>
    <row r="3792" spans="1:13" ht="36">
      <c r="A3792" s="1"/>
      <c r="B3792" s="1"/>
      <c r="C3792" s="69" t="s">
        <v>5</v>
      </c>
      <c r="D3792" s="70" t="s">
        <v>40</v>
      </c>
      <c r="E3792" s="71" t="s">
        <v>41</v>
      </c>
      <c r="F3792" s="70"/>
      <c r="G3792" s="70" t="s">
        <v>1037</v>
      </c>
      <c r="H3792" s="71" t="s">
        <v>1069</v>
      </c>
      <c r="I3792" s="71" t="s">
        <v>212</v>
      </c>
      <c r="J3792" s="249">
        <v>560829500</v>
      </c>
      <c r="K3792" s="249">
        <v>311541000</v>
      </c>
      <c r="L3792" s="249">
        <v>451615000</v>
      </c>
      <c r="M3792" s="121">
        <v>410000000</v>
      </c>
    </row>
    <row r="3793" spans="1:13" ht="36">
      <c r="A3793" s="1"/>
      <c r="B3793" s="1"/>
      <c r="C3793" s="69" t="s">
        <v>5</v>
      </c>
      <c r="D3793" s="70" t="s">
        <v>40</v>
      </c>
      <c r="E3793" s="71" t="s">
        <v>41</v>
      </c>
      <c r="F3793" s="70"/>
      <c r="G3793" s="70" t="s">
        <v>1037</v>
      </c>
      <c r="H3793" s="71" t="s">
        <v>1069</v>
      </c>
      <c r="I3793" s="71" t="s">
        <v>213</v>
      </c>
      <c r="J3793" s="249">
        <v>1246288</v>
      </c>
      <c r="K3793" s="249">
        <v>1416095</v>
      </c>
      <c r="L3793" s="249">
        <v>868490</v>
      </c>
      <c r="M3793" s="123">
        <f>M3792/M3791</f>
        <v>788461.5384615385</v>
      </c>
    </row>
    <row r="3794" spans="1:13" ht="24">
      <c r="A3794" s="1"/>
      <c r="B3794" s="1"/>
      <c r="C3794" s="69"/>
      <c r="D3794" s="70"/>
      <c r="E3794" s="71"/>
      <c r="F3794" s="70"/>
      <c r="G3794" s="70"/>
      <c r="H3794" s="250" t="s">
        <v>214</v>
      </c>
      <c r="I3794" s="248"/>
      <c r="J3794" s="251"/>
      <c r="K3794" s="251">
        <v>169807</v>
      </c>
      <c r="L3794" s="251">
        <v>-547605</v>
      </c>
      <c r="M3794" s="255">
        <f>M3793-L3793</f>
        <v>-80028.461538461503</v>
      </c>
    </row>
    <row r="3795" spans="1:13" ht="36">
      <c r="A3795" s="1"/>
      <c r="B3795" s="1"/>
      <c r="C3795" s="69" t="s">
        <v>5</v>
      </c>
      <c r="D3795" s="70" t="s">
        <v>40</v>
      </c>
      <c r="E3795" s="71" t="s">
        <v>41</v>
      </c>
      <c r="F3795" s="70"/>
      <c r="G3795" s="70" t="s">
        <v>1037</v>
      </c>
      <c r="H3795" s="71" t="s">
        <v>1069</v>
      </c>
      <c r="I3795" s="248" t="s">
        <v>215</v>
      </c>
      <c r="J3795" s="249">
        <v>401</v>
      </c>
      <c r="K3795" s="249">
        <v>2</v>
      </c>
      <c r="L3795" s="249">
        <v>405</v>
      </c>
      <c r="M3795" s="121">
        <v>520</v>
      </c>
    </row>
    <row r="3796" spans="1:13" ht="36">
      <c r="A3796" s="1"/>
      <c r="B3796" s="1"/>
      <c r="C3796" s="69" t="s">
        <v>5</v>
      </c>
      <c r="D3796" s="70" t="s">
        <v>40</v>
      </c>
      <c r="E3796" s="71" t="s">
        <v>41</v>
      </c>
      <c r="F3796" s="70"/>
      <c r="G3796" s="70" t="s">
        <v>1037</v>
      </c>
      <c r="H3796" s="71" t="s">
        <v>1069</v>
      </c>
      <c r="I3796" s="71" t="s">
        <v>216</v>
      </c>
      <c r="J3796" s="249">
        <v>586462190</v>
      </c>
      <c r="K3796" s="249">
        <v>437957860</v>
      </c>
      <c r="L3796" s="249">
        <v>350326160</v>
      </c>
      <c r="M3796" s="121">
        <v>407354780</v>
      </c>
    </row>
    <row r="3797" spans="1:13" ht="36">
      <c r="A3797" s="1"/>
      <c r="B3797" s="1"/>
      <c r="C3797" s="69" t="s">
        <v>5</v>
      </c>
      <c r="D3797" s="70" t="s">
        <v>40</v>
      </c>
      <c r="E3797" s="71" t="s">
        <v>41</v>
      </c>
      <c r="F3797" s="70"/>
      <c r="G3797" s="70" t="s">
        <v>1037</v>
      </c>
      <c r="H3797" s="71" t="s">
        <v>1069</v>
      </c>
      <c r="I3797" s="71" t="s">
        <v>217</v>
      </c>
      <c r="J3797" s="249">
        <v>1462499</v>
      </c>
      <c r="K3797" s="249">
        <v>218978930</v>
      </c>
      <c r="L3797" s="249">
        <v>865003</v>
      </c>
      <c r="M3797" s="121">
        <f>M3796/M3795</f>
        <v>783374.57692307688</v>
      </c>
    </row>
    <row r="3798" spans="1:13" ht="24">
      <c r="A3798" s="1"/>
      <c r="B3798" s="1"/>
      <c r="C3798" s="69"/>
      <c r="D3798" s="70"/>
      <c r="E3798" s="71"/>
      <c r="F3798" s="70"/>
      <c r="G3798" s="70"/>
      <c r="H3798" s="83" t="s">
        <v>218</v>
      </c>
      <c r="I3798" s="84"/>
      <c r="J3798" s="85"/>
      <c r="K3798" s="85">
        <v>217516431</v>
      </c>
      <c r="L3798" s="85">
        <v>-218113927</v>
      </c>
      <c r="M3798" s="86">
        <f>M3797-L3797</f>
        <v>-81628.423076923122</v>
      </c>
    </row>
    <row r="3799" spans="1:13">
      <c r="A3799" s="1"/>
      <c r="B3799" s="1"/>
      <c r="C3799" s="69" t="s">
        <v>5</v>
      </c>
      <c r="D3799" s="70" t="s">
        <v>40</v>
      </c>
      <c r="E3799" s="71" t="s">
        <v>41</v>
      </c>
      <c r="F3799" s="70"/>
      <c r="G3799" s="70" t="s">
        <v>1017</v>
      </c>
      <c r="H3799" s="71" t="s">
        <v>1018</v>
      </c>
      <c r="I3799" s="248" t="s">
        <v>207</v>
      </c>
      <c r="J3799" s="249">
        <v>30</v>
      </c>
      <c r="K3799" s="249">
        <v>0</v>
      </c>
      <c r="L3799" s="249">
        <v>50</v>
      </c>
      <c r="M3799" s="121">
        <v>1</v>
      </c>
    </row>
    <row r="3800" spans="1:13">
      <c r="A3800" s="1"/>
      <c r="B3800" s="1"/>
      <c r="C3800" s="69" t="s">
        <v>5</v>
      </c>
      <c r="D3800" s="70" t="s">
        <v>40</v>
      </c>
      <c r="E3800" s="71" t="s">
        <v>41</v>
      </c>
      <c r="F3800" s="70"/>
      <c r="G3800" s="70" t="s">
        <v>1017</v>
      </c>
      <c r="H3800" s="71" t="s">
        <v>1018</v>
      </c>
      <c r="I3800" s="71" t="s">
        <v>208</v>
      </c>
      <c r="J3800" s="249">
        <v>209777000</v>
      </c>
      <c r="K3800" s="249">
        <v>77433000</v>
      </c>
      <c r="L3800" s="249">
        <v>65030000</v>
      </c>
      <c r="M3800" s="121">
        <v>19963000</v>
      </c>
    </row>
    <row r="3801" spans="1:13">
      <c r="A3801" s="1"/>
      <c r="B3801" s="1"/>
      <c r="C3801" s="69" t="s">
        <v>5</v>
      </c>
      <c r="D3801" s="70" t="s">
        <v>40</v>
      </c>
      <c r="E3801" s="71" t="s">
        <v>41</v>
      </c>
      <c r="F3801" s="70"/>
      <c r="G3801" s="70" t="s">
        <v>1017</v>
      </c>
      <c r="H3801" s="71" t="s">
        <v>1018</v>
      </c>
      <c r="I3801" s="71" t="s">
        <v>209</v>
      </c>
      <c r="J3801" s="249">
        <v>6992567</v>
      </c>
      <c r="K3801" s="249"/>
      <c r="L3801" s="249">
        <v>1300600</v>
      </c>
      <c r="M3801" s="121">
        <f>M3800/M3799</f>
        <v>19963000</v>
      </c>
    </row>
    <row r="3802" spans="1:13" ht="24">
      <c r="A3802" s="1"/>
      <c r="B3802" s="1"/>
      <c r="C3802" s="69"/>
      <c r="D3802" s="70"/>
      <c r="E3802" s="71"/>
      <c r="F3802" s="70"/>
      <c r="G3802" s="70"/>
      <c r="H3802" s="250" t="s">
        <v>210</v>
      </c>
      <c r="I3802" s="248"/>
      <c r="J3802" s="251"/>
      <c r="K3802" s="251"/>
      <c r="L3802" s="251"/>
      <c r="M3802" s="255">
        <f>M3801-L3801</f>
        <v>18662400</v>
      </c>
    </row>
    <row r="3803" spans="1:13">
      <c r="A3803" s="1"/>
      <c r="B3803" s="1"/>
      <c r="C3803" s="69" t="s">
        <v>5</v>
      </c>
      <c r="D3803" s="70" t="s">
        <v>40</v>
      </c>
      <c r="E3803" s="71" t="s">
        <v>41</v>
      </c>
      <c r="F3803" s="70"/>
      <c r="G3803" s="70" t="s">
        <v>1017</v>
      </c>
      <c r="H3803" s="71" t="s">
        <v>1018</v>
      </c>
      <c r="I3803" s="248" t="s">
        <v>211</v>
      </c>
      <c r="J3803" s="249">
        <v>30</v>
      </c>
      <c r="K3803" s="249">
        <v>0</v>
      </c>
      <c r="L3803" s="249">
        <v>50</v>
      </c>
      <c r="M3803" s="122">
        <v>1</v>
      </c>
    </row>
    <row r="3804" spans="1:13">
      <c r="A3804" s="1"/>
      <c r="B3804" s="1"/>
      <c r="C3804" s="69" t="s">
        <v>5</v>
      </c>
      <c r="D3804" s="70" t="s">
        <v>40</v>
      </c>
      <c r="E3804" s="71" t="s">
        <v>41</v>
      </c>
      <c r="F3804" s="70"/>
      <c r="G3804" s="70" t="s">
        <v>1017</v>
      </c>
      <c r="H3804" s="71" t="s">
        <v>1018</v>
      </c>
      <c r="I3804" s="71" t="s">
        <v>212</v>
      </c>
      <c r="J3804" s="249">
        <v>689500</v>
      </c>
      <c r="K3804" s="249">
        <v>0</v>
      </c>
      <c r="L3804" s="249">
        <v>4330000</v>
      </c>
      <c r="M3804" s="121">
        <v>9799398</v>
      </c>
    </row>
    <row r="3805" spans="1:13">
      <c r="A3805" s="1"/>
      <c r="B3805" s="1"/>
      <c r="C3805" s="69" t="s">
        <v>5</v>
      </c>
      <c r="D3805" s="70" t="s">
        <v>40</v>
      </c>
      <c r="E3805" s="71" t="s">
        <v>41</v>
      </c>
      <c r="F3805" s="70"/>
      <c r="G3805" s="70" t="s">
        <v>1017</v>
      </c>
      <c r="H3805" s="71" t="s">
        <v>1018</v>
      </c>
      <c r="I3805" s="71" t="s">
        <v>213</v>
      </c>
      <c r="J3805" s="249">
        <v>22983</v>
      </c>
      <c r="K3805" s="249"/>
      <c r="L3805" s="249">
        <v>86600</v>
      </c>
      <c r="M3805" s="123">
        <f>M3804/M3803</f>
        <v>9799398</v>
      </c>
    </row>
    <row r="3806" spans="1:13" ht="24">
      <c r="A3806" s="1"/>
      <c r="B3806" s="1"/>
      <c r="C3806" s="69"/>
      <c r="D3806" s="70"/>
      <c r="E3806" s="71"/>
      <c r="F3806" s="70"/>
      <c r="G3806" s="70"/>
      <c r="H3806" s="250" t="s">
        <v>214</v>
      </c>
      <c r="I3806" s="248"/>
      <c r="J3806" s="251"/>
      <c r="K3806" s="251"/>
      <c r="L3806" s="251"/>
      <c r="M3806" s="255">
        <f>M3805-L3805</f>
        <v>9712798</v>
      </c>
    </row>
    <row r="3807" spans="1:13">
      <c r="A3807" s="1"/>
      <c r="B3807" s="1"/>
      <c r="C3807" s="69" t="s">
        <v>5</v>
      </c>
      <c r="D3807" s="70" t="s">
        <v>40</v>
      </c>
      <c r="E3807" s="71" t="s">
        <v>41</v>
      </c>
      <c r="F3807" s="70"/>
      <c r="G3807" s="70" t="s">
        <v>1017</v>
      </c>
      <c r="H3807" s="71" t="s">
        <v>1018</v>
      </c>
      <c r="I3807" s="248" t="s">
        <v>215</v>
      </c>
      <c r="J3807" s="249"/>
      <c r="K3807" s="249"/>
      <c r="L3807" s="249">
        <v>0</v>
      </c>
      <c r="M3807" s="121">
        <v>1</v>
      </c>
    </row>
    <row r="3808" spans="1:13">
      <c r="A3808" s="1"/>
      <c r="B3808" s="1"/>
      <c r="C3808" s="69" t="s">
        <v>5</v>
      </c>
      <c r="D3808" s="70" t="s">
        <v>40</v>
      </c>
      <c r="E3808" s="71" t="s">
        <v>41</v>
      </c>
      <c r="F3808" s="70"/>
      <c r="G3808" s="70" t="s">
        <v>1017</v>
      </c>
      <c r="H3808" s="71" t="s">
        <v>1018</v>
      </c>
      <c r="I3808" s="71" t="s">
        <v>216</v>
      </c>
      <c r="J3808" s="249">
        <v>0</v>
      </c>
      <c r="K3808" s="249">
        <v>0</v>
      </c>
      <c r="L3808" s="249">
        <v>3307416</v>
      </c>
      <c r="M3808" s="121">
        <v>9498495</v>
      </c>
    </row>
    <row r="3809" spans="1:13">
      <c r="A3809" s="1"/>
      <c r="B3809" s="1"/>
      <c r="C3809" s="69" t="s">
        <v>5</v>
      </c>
      <c r="D3809" s="70" t="s">
        <v>40</v>
      </c>
      <c r="E3809" s="71" t="s">
        <v>41</v>
      </c>
      <c r="F3809" s="70"/>
      <c r="G3809" s="70" t="s">
        <v>1017</v>
      </c>
      <c r="H3809" s="71" t="s">
        <v>1018</v>
      </c>
      <c r="I3809" s="71" t="s">
        <v>217</v>
      </c>
      <c r="J3809" s="249">
        <v>0</v>
      </c>
      <c r="K3809" s="249">
        <v>0</v>
      </c>
      <c r="L3809" s="249"/>
      <c r="M3809" s="121">
        <f>M3808/M3807</f>
        <v>9498495</v>
      </c>
    </row>
    <row r="3810" spans="1:13" ht="24">
      <c r="A3810" s="1"/>
      <c r="B3810" s="1"/>
      <c r="C3810" s="69"/>
      <c r="D3810" s="70"/>
      <c r="E3810" s="71"/>
      <c r="F3810" s="70"/>
      <c r="G3810" s="70"/>
      <c r="H3810" s="83" t="s">
        <v>218</v>
      </c>
      <c r="I3810" s="84"/>
      <c r="J3810" s="85"/>
      <c r="K3810" s="85">
        <v>0</v>
      </c>
      <c r="L3810" s="85"/>
      <c r="M3810" s="86">
        <f>M3809-L3809</f>
        <v>9498495</v>
      </c>
    </row>
    <row r="3811" spans="1:13">
      <c r="A3811" s="1"/>
      <c r="B3811" s="1"/>
      <c r="C3811" s="69" t="s">
        <v>5</v>
      </c>
      <c r="D3811" s="70" t="s">
        <v>40</v>
      </c>
      <c r="E3811" s="71" t="s">
        <v>41</v>
      </c>
      <c r="F3811" s="70"/>
      <c r="G3811" s="70" t="s">
        <v>1039</v>
      </c>
      <c r="H3811" s="71" t="s">
        <v>1040</v>
      </c>
      <c r="I3811" s="248" t="s">
        <v>207</v>
      </c>
      <c r="J3811" s="249"/>
      <c r="K3811" s="249"/>
      <c r="L3811" s="249"/>
      <c r="M3811" s="121">
        <v>0</v>
      </c>
    </row>
    <row r="3812" spans="1:13">
      <c r="A3812" s="1"/>
      <c r="B3812" s="1"/>
      <c r="C3812" s="69" t="s">
        <v>5</v>
      </c>
      <c r="D3812" s="70" t="s">
        <v>40</v>
      </c>
      <c r="E3812" s="71" t="s">
        <v>41</v>
      </c>
      <c r="F3812" s="70"/>
      <c r="G3812" s="70" t="s">
        <v>1039</v>
      </c>
      <c r="H3812" s="71" t="s">
        <v>1040</v>
      </c>
      <c r="I3812" s="71" t="s">
        <v>208</v>
      </c>
      <c r="J3812" s="249">
        <v>0</v>
      </c>
      <c r="K3812" s="249">
        <v>0</v>
      </c>
      <c r="L3812" s="249">
        <v>0</v>
      </c>
      <c r="M3812" s="121">
        <v>119541000</v>
      </c>
    </row>
    <row r="3813" spans="1:13">
      <c r="A3813" s="1"/>
      <c r="B3813" s="1"/>
      <c r="C3813" s="69" t="s">
        <v>5</v>
      </c>
      <c r="D3813" s="70" t="s">
        <v>40</v>
      </c>
      <c r="E3813" s="71" t="s">
        <v>41</v>
      </c>
      <c r="F3813" s="70"/>
      <c r="G3813" s="70" t="s">
        <v>1039</v>
      </c>
      <c r="H3813" s="71" t="s">
        <v>1040</v>
      </c>
      <c r="I3813" s="71" t="s">
        <v>209</v>
      </c>
      <c r="J3813" s="249">
        <v>0</v>
      </c>
      <c r="K3813" s="249">
        <v>0</v>
      </c>
      <c r="L3813" s="249">
        <v>0</v>
      </c>
      <c r="M3813" s="121"/>
    </row>
    <row r="3814" spans="1:13" ht="24">
      <c r="A3814" s="1"/>
      <c r="B3814" s="1"/>
      <c r="C3814" s="69"/>
      <c r="D3814" s="70"/>
      <c r="E3814" s="71"/>
      <c r="F3814" s="70"/>
      <c r="G3814" s="70"/>
      <c r="H3814" s="250" t="s">
        <v>210</v>
      </c>
      <c r="I3814" s="248"/>
      <c r="J3814" s="251"/>
      <c r="K3814" s="251">
        <v>0</v>
      </c>
      <c r="L3814" s="251">
        <v>0</v>
      </c>
      <c r="M3814" s="255">
        <f>M3813-L3813</f>
        <v>0</v>
      </c>
    </row>
    <row r="3815" spans="1:13">
      <c r="A3815" s="1"/>
      <c r="B3815" s="1"/>
      <c r="C3815" s="69" t="s">
        <v>5</v>
      </c>
      <c r="D3815" s="70" t="s">
        <v>40</v>
      </c>
      <c r="E3815" s="71" t="s">
        <v>41</v>
      </c>
      <c r="F3815" s="70"/>
      <c r="G3815" s="70" t="s">
        <v>1039</v>
      </c>
      <c r="H3815" s="71" t="s">
        <v>1040</v>
      </c>
      <c r="I3815" s="248" t="s">
        <v>211</v>
      </c>
      <c r="J3815" s="249"/>
      <c r="K3815" s="249"/>
      <c r="L3815" s="249"/>
      <c r="M3815" s="122">
        <v>0</v>
      </c>
    </row>
    <row r="3816" spans="1:13">
      <c r="A3816" s="1"/>
      <c r="B3816" s="1"/>
      <c r="C3816" s="69" t="s">
        <v>5</v>
      </c>
      <c r="D3816" s="70" t="s">
        <v>40</v>
      </c>
      <c r="E3816" s="71" t="s">
        <v>41</v>
      </c>
      <c r="F3816" s="70"/>
      <c r="G3816" s="70" t="s">
        <v>1039</v>
      </c>
      <c r="H3816" s="71" t="s">
        <v>1040</v>
      </c>
      <c r="I3816" s="71" t="s">
        <v>212</v>
      </c>
      <c r="J3816" s="249">
        <v>0</v>
      </c>
      <c r="K3816" s="249">
        <v>0</v>
      </c>
      <c r="L3816" s="249">
        <v>0</v>
      </c>
      <c r="M3816" s="121">
        <v>0</v>
      </c>
    </row>
    <row r="3817" spans="1:13">
      <c r="A3817" s="1"/>
      <c r="B3817" s="1"/>
      <c r="C3817" s="69" t="s">
        <v>5</v>
      </c>
      <c r="D3817" s="70" t="s">
        <v>40</v>
      </c>
      <c r="E3817" s="71" t="s">
        <v>41</v>
      </c>
      <c r="F3817" s="70"/>
      <c r="G3817" s="70" t="s">
        <v>1039</v>
      </c>
      <c r="H3817" s="71" t="s">
        <v>1040</v>
      </c>
      <c r="I3817" s="71" t="s">
        <v>213</v>
      </c>
      <c r="J3817" s="249">
        <v>0</v>
      </c>
      <c r="K3817" s="249">
        <v>0</v>
      </c>
      <c r="L3817" s="249">
        <v>0</v>
      </c>
      <c r="M3817" s="123"/>
    </row>
    <row r="3818" spans="1:13" ht="24">
      <c r="A3818" s="1"/>
      <c r="B3818" s="1"/>
      <c r="C3818" s="69"/>
      <c r="D3818" s="70"/>
      <c r="E3818" s="71"/>
      <c r="F3818" s="70"/>
      <c r="G3818" s="70"/>
      <c r="H3818" s="250" t="s">
        <v>214</v>
      </c>
      <c r="I3818" s="248"/>
      <c r="J3818" s="251"/>
      <c r="K3818" s="251">
        <v>0</v>
      </c>
      <c r="L3818" s="251">
        <v>0</v>
      </c>
      <c r="M3818" s="255">
        <f>M3817-L3817</f>
        <v>0</v>
      </c>
    </row>
    <row r="3819" spans="1:13">
      <c r="A3819" s="1"/>
      <c r="B3819" s="1"/>
      <c r="C3819" s="69" t="s">
        <v>5</v>
      </c>
      <c r="D3819" s="70" t="s">
        <v>40</v>
      </c>
      <c r="E3819" s="71" t="s">
        <v>41</v>
      </c>
      <c r="F3819" s="70"/>
      <c r="G3819" s="70" t="s">
        <v>1039</v>
      </c>
      <c r="H3819" s="71" t="s">
        <v>1040</v>
      </c>
      <c r="I3819" s="248" t="s">
        <v>215</v>
      </c>
      <c r="J3819" s="249"/>
      <c r="K3819" s="249"/>
      <c r="L3819" s="249"/>
      <c r="M3819" s="121">
        <v>0</v>
      </c>
    </row>
    <row r="3820" spans="1:13">
      <c r="A3820" s="1"/>
      <c r="B3820" s="1"/>
      <c r="C3820" s="69" t="s">
        <v>5</v>
      </c>
      <c r="D3820" s="70" t="s">
        <v>40</v>
      </c>
      <c r="E3820" s="71" t="s">
        <v>41</v>
      </c>
      <c r="F3820" s="70"/>
      <c r="G3820" s="70" t="s">
        <v>1039</v>
      </c>
      <c r="H3820" s="71" t="s">
        <v>1040</v>
      </c>
      <c r="I3820" s="71" t="s">
        <v>216</v>
      </c>
      <c r="J3820" s="249">
        <v>0</v>
      </c>
      <c r="K3820" s="249">
        <v>0</v>
      </c>
      <c r="L3820" s="249">
        <v>0</v>
      </c>
      <c r="M3820" s="121">
        <v>0</v>
      </c>
    </row>
    <row r="3821" spans="1:13">
      <c r="A3821" s="1"/>
      <c r="B3821" s="1"/>
      <c r="C3821" s="69" t="s">
        <v>5</v>
      </c>
      <c r="D3821" s="70" t="s">
        <v>40</v>
      </c>
      <c r="E3821" s="71" t="s">
        <v>41</v>
      </c>
      <c r="F3821" s="70"/>
      <c r="G3821" s="70" t="s">
        <v>1039</v>
      </c>
      <c r="H3821" s="71" t="s">
        <v>1040</v>
      </c>
      <c r="I3821" s="71" t="s">
        <v>217</v>
      </c>
      <c r="J3821" s="249">
        <v>0</v>
      </c>
      <c r="K3821" s="249">
        <v>0</v>
      </c>
      <c r="L3821" s="249">
        <v>0</v>
      </c>
      <c r="M3821" s="121"/>
    </row>
    <row r="3822" spans="1:13" ht="24">
      <c r="A3822" s="1"/>
      <c r="B3822" s="1"/>
      <c r="C3822" s="69"/>
      <c r="D3822" s="70"/>
      <c r="E3822" s="71"/>
      <c r="F3822" s="70"/>
      <c r="G3822" s="70"/>
      <c r="H3822" s="83" t="s">
        <v>218</v>
      </c>
      <c r="I3822" s="84"/>
      <c r="J3822" s="85"/>
      <c r="K3822" s="85">
        <v>0</v>
      </c>
      <c r="L3822" s="85">
        <v>0</v>
      </c>
      <c r="M3822" s="86">
        <f>M3821-L3821</f>
        <v>0</v>
      </c>
    </row>
    <row r="3823" spans="1:13" ht="24">
      <c r="A3823" s="1"/>
      <c r="B3823" s="1"/>
      <c r="C3823" s="69" t="s">
        <v>5</v>
      </c>
      <c r="D3823" s="70" t="s">
        <v>40</v>
      </c>
      <c r="E3823" s="71" t="s">
        <v>41</v>
      </c>
      <c r="F3823" s="70"/>
      <c r="G3823" s="70" t="s">
        <v>1041</v>
      </c>
      <c r="H3823" s="71" t="s">
        <v>1042</v>
      </c>
      <c r="I3823" s="248" t="s">
        <v>207</v>
      </c>
      <c r="J3823" s="249"/>
      <c r="K3823" s="249"/>
      <c r="L3823" s="249"/>
      <c r="M3823" s="121">
        <v>0</v>
      </c>
    </row>
    <row r="3824" spans="1:13" ht="24">
      <c r="A3824" s="1"/>
      <c r="B3824" s="1"/>
      <c r="C3824" s="69" t="s">
        <v>5</v>
      </c>
      <c r="D3824" s="70" t="s">
        <v>40</v>
      </c>
      <c r="E3824" s="71" t="s">
        <v>41</v>
      </c>
      <c r="F3824" s="70"/>
      <c r="G3824" s="70" t="s">
        <v>1041</v>
      </c>
      <c r="H3824" s="71" t="s">
        <v>1042</v>
      </c>
      <c r="I3824" s="71" t="s">
        <v>208</v>
      </c>
      <c r="J3824" s="249">
        <v>188179000</v>
      </c>
      <c r="K3824" s="249">
        <v>0</v>
      </c>
      <c r="L3824" s="249">
        <v>76160000</v>
      </c>
      <c r="M3824" s="121">
        <v>0</v>
      </c>
    </row>
    <row r="3825" spans="1:13" ht="24">
      <c r="A3825" s="1"/>
      <c r="B3825" s="1"/>
      <c r="C3825" s="69" t="s">
        <v>5</v>
      </c>
      <c r="D3825" s="70" t="s">
        <v>40</v>
      </c>
      <c r="E3825" s="71" t="s">
        <v>41</v>
      </c>
      <c r="F3825" s="70"/>
      <c r="G3825" s="70" t="s">
        <v>1041</v>
      </c>
      <c r="H3825" s="71" t="s">
        <v>1042</v>
      </c>
      <c r="I3825" s="71" t="s">
        <v>209</v>
      </c>
      <c r="J3825" s="249">
        <v>188179000</v>
      </c>
      <c r="K3825" s="249">
        <v>0</v>
      </c>
      <c r="L3825" s="249">
        <v>76160000</v>
      </c>
      <c r="M3825" s="121"/>
    </row>
    <row r="3826" spans="1:13" ht="24">
      <c r="A3826" s="1"/>
      <c r="B3826" s="1"/>
      <c r="C3826" s="69"/>
      <c r="D3826" s="70"/>
      <c r="E3826" s="71"/>
      <c r="F3826" s="70"/>
      <c r="G3826" s="70"/>
      <c r="H3826" s="250" t="s">
        <v>210</v>
      </c>
      <c r="I3826" s="248"/>
      <c r="J3826" s="251"/>
      <c r="K3826" s="251">
        <v>-188179000</v>
      </c>
      <c r="L3826" s="251">
        <v>76160000</v>
      </c>
      <c r="M3826" s="255">
        <f>M3825-L3825</f>
        <v>-76160000</v>
      </c>
    </row>
    <row r="3827" spans="1:13" ht="24">
      <c r="A3827" s="1"/>
      <c r="B3827" s="1"/>
      <c r="C3827" s="69" t="s">
        <v>5</v>
      </c>
      <c r="D3827" s="70" t="s">
        <v>40</v>
      </c>
      <c r="E3827" s="71" t="s">
        <v>41</v>
      </c>
      <c r="F3827" s="70"/>
      <c r="G3827" s="70" t="s">
        <v>1041</v>
      </c>
      <c r="H3827" s="71" t="s">
        <v>1042</v>
      </c>
      <c r="I3827" s="248" t="s">
        <v>211</v>
      </c>
      <c r="J3827" s="249"/>
      <c r="K3827" s="249"/>
      <c r="L3827" s="249"/>
      <c r="M3827" s="122">
        <v>0</v>
      </c>
    </row>
    <row r="3828" spans="1:13" ht="24">
      <c r="A3828" s="1"/>
      <c r="B3828" s="1"/>
      <c r="C3828" s="69" t="s">
        <v>5</v>
      </c>
      <c r="D3828" s="70" t="s">
        <v>40</v>
      </c>
      <c r="E3828" s="71" t="s">
        <v>41</v>
      </c>
      <c r="F3828" s="70"/>
      <c r="G3828" s="70" t="s">
        <v>1041</v>
      </c>
      <c r="H3828" s="71" t="s">
        <v>1042</v>
      </c>
      <c r="I3828" s="71" t="s">
        <v>212</v>
      </c>
      <c r="J3828" s="249">
        <v>21779000</v>
      </c>
      <c r="K3828" s="249">
        <v>0</v>
      </c>
      <c r="L3828" s="249">
        <v>0</v>
      </c>
      <c r="M3828" s="121">
        <v>0</v>
      </c>
    </row>
    <row r="3829" spans="1:13" ht="24">
      <c r="A3829" s="1"/>
      <c r="B3829" s="1"/>
      <c r="C3829" s="69" t="s">
        <v>5</v>
      </c>
      <c r="D3829" s="70" t="s">
        <v>40</v>
      </c>
      <c r="E3829" s="71" t="s">
        <v>41</v>
      </c>
      <c r="F3829" s="70"/>
      <c r="G3829" s="70" t="s">
        <v>1041</v>
      </c>
      <c r="H3829" s="71" t="s">
        <v>1042</v>
      </c>
      <c r="I3829" s="71" t="s">
        <v>213</v>
      </c>
      <c r="J3829" s="249">
        <v>21779000</v>
      </c>
      <c r="K3829" s="249">
        <v>0</v>
      </c>
      <c r="L3829" s="249">
        <v>0</v>
      </c>
      <c r="M3829" s="123"/>
    </row>
    <row r="3830" spans="1:13" ht="24">
      <c r="A3830" s="1"/>
      <c r="B3830" s="1"/>
      <c r="C3830" s="69"/>
      <c r="D3830" s="70"/>
      <c r="E3830" s="71"/>
      <c r="F3830" s="70"/>
      <c r="G3830" s="70"/>
      <c r="H3830" s="250" t="s">
        <v>214</v>
      </c>
      <c r="I3830" s="248"/>
      <c r="J3830" s="251"/>
      <c r="K3830" s="251">
        <v>-21779000</v>
      </c>
      <c r="L3830" s="251">
        <v>0</v>
      </c>
      <c r="M3830" s="255">
        <f>M3829-L3829</f>
        <v>0</v>
      </c>
    </row>
    <row r="3831" spans="1:13" ht="24">
      <c r="A3831" s="1"/>
      <c r="B3831" s="1"/>
      <c r="C3831" s="69" t="s">
        <v>5</v>
      </c>
      <c r="D3831" s="70" t="s">
        <v>40</v>
      </c>
      <c r="E3831" s="71" t="s">
        <v>41</v>
      </c>
      <c r="F3831" s="70"/>
      <c r="G3831" s="70" t="s">
        <v>1041</v>
      </c>
      <c r="H3831" s="71" t="s">
        <v>1042</v>
      </c>
      <c r="I3831" s="248" t="s">
        <v>215</v>
      </c>
      <c r="J3831" s="249"/>
      <c r="K3831" s="249"/>
      <c r="L3831" s="249"/>
      <c r="M3831" s="121">
        <v>0</v>
      </c>
    </row>
    <row r="3832" spans="1:13" ht="24">
      <c r="A3832" s="1"/>
      <c r="B3832" s="1"/>
      <c r="C3832" s="69" t="s">
        <v>5</v>
      </c>
      <c r="D3832" s="70" t="s">
        <v>40</v>
      </c>
      <c r="E3832" s="71" t="s">
        <v>41</v>
      </c>
      <c r="F3832" s="70"/>
      <c r="G3832" s="70" t="s">
        <v>1041</v>
      </c>
      <c r="H3832" s="71" t="s">
        <v>1042</v>
      </c>
      <c r="I3832" s="71" t="s">
        <v>216</v>
      </c>
      <c r="J3832" s="249">
        <v>21725968</v>
      </c>
      <c r="K3832" s="249">
        <v>0</v>
      </c>
      <c r="L3832" s="249">
        <v>0</v>
      </c>
      <c r="M3832" s="121">
        <v>0</v>
      </c>
    </row>
    <row r="3833" spans="1:13" ht="24">
      <c r="A3833" s="1"/>
      <c r="B3833" s="1"/>
      <c r="C3833" s="69" t="s">
        <v>5</v>
      </c>
      <c r="D3833" s="70" t="s">
        <v>40</v>
      </c>
      <c r="E3833" s="71" t="s">
        <v>41</v>
      </c>
      <c r="F3833" s="70"/>
      <c r="G3833" s="70" t="s">
        <v>1041</v>
      </c>
      <c r="H3833" s="71" t="s">
        <v>1042</v>
      </c>
      <c r="I3833" s="71" t="s">
        <v>217</v>
      </c>
      <c r="J3833" s="249">
        <v>21725968</v>
      </c>
      <c r="K3833" s="249">
        <v>0</v>
      </c>
      <c r="L3833" s="249">
        <v>0</v>
      </c>
      <c r="M3833" s="121"/>
    </row>
    <row r="3834" spans="1:13" ht="24">
      <c r="A3834" s="1"/>
      <c r="B3834" s="1"/>
      <c r="C3834" s="69"/>
      <c r="D3834" s="70"/>
      <c r="E3834" s="71"/>
      <c r="F3834" s="70"/>
      <c r="G3834" s="70"/>
      <c r="H3834" s="83" t="s">
        <v>218</v>
      </c>
      <c r="I3834" s="84"/>
      <c r="J3834" s="85"/>
      <c r="K3834" s="85">
        <v>-21725968</v>
      </c>
      <c r="L3834" s="85">
        <v>0</v>
      </c>
      <c r="M3834" s="86">
        <f>M3833-L3833</f>
        <v>0</v>
      </c>
    </row>
    <row r="3835" spans="1:13" ht="36">
      <c r="A3835" s="1"/>
      <c r="B3835" s="1"/>
      <c r="C3835" s="69" t="s">
        <v>5</v>
      </c>
      <c r="D3835" s="70" t="s">
        <v>40</v>
      </c>
      <c r="E3835" s="71" t="s">
        <v>41</v>
      </c>
      <c r="F3835" s="70"/>
      <c r="G3835" s="70" t="s">
        <v>1098</v>
      </c>
      <c r="H3835" s="71" t="s">
        <v>1099</v>
      </c>
      <c r="I3835" s="248" t="s">
        <v>207</v>
      </c>
      <c r="J3835" s="249"/>
      <c r="K3835" s="249"/>
      <c r="L3835" s="249"/>
      <c r="M3835" s="121"/>
    </row>
    <row r="3836" spans="1:13" ht="36">
      <c r="A3836" s="1"/>
      <c r="B3836" s="1"/>
      <c r="C3836" s="69" t="s">
        <v>5</v>
      </c>
      <c r="D3836" s="70" t="s">
        <v>40</v>
      </c>
      <c r="E3836" s="71" t="s">
        <v>41</v>
      </c>
      <c r="F3836" s="70"/>
      <c r="G3836" s="70" t="s">
        <v>1098</v>
      </c>
      <c r="H3836" s="71" t="s">
        <v>1099</v>
      </c>
      <c r="I3836" s="71" t="s">
        <v>208</v>
      </c>
      <c r="J3836" s="249">
        <v>47161000</v>
      </c>
      <c r="K3836" s="249">
        <v>0</v>
      </c>
      <c r="L3836" s="249">
        <v>0</v>
      </c>
      <c r="M3836" s="121">
        <v>0</v>
      </c>
    </row>
    <row r="3837" spans="1:13" ht="36">
      <c r="A3837" s="1"/>
      <c r="B3837" s="1"/>
      <c r="C3837" s="69" t="s">
        <v>5</v>
      </c>
      <c r="D3837" s="70" t="s">
        <v>40</v>
      </c>
      <c r="E3837" s="71" t="s">
        <v>41</v>
      </c>
      <c r="F3837" s="70"/>
      <c r="G3837" s="70" t="s">
        <v>1098</v>
      </c>
      <c r="H3837" s="71" t="s">
        <v>1099</v>
      </c>
      <c r="I3837" s="71" t="s">
        <v>209</v>
      </c>
      <c r="J3837" s="249">
        <v>47161000</v>
      </c>
      <c r="K3837" s="249">
        <v>0</v>
      </c>
      <c r="L3837" s="249">
        <v>0</v>
      </c>
      <c r="M3837" s="121"/>
    </row>
    <row r="3838" spans="1:13" ht="24">
      <c r="A3838" s="1"/>
      <c r="B3838" s="1"/>
      <c r="C3838" s="69"/>
      <c r="D3838" s="70"/>
      <c r="E3838" s="71"/>
      <c r="F3838" s="70"/>
      <c r="G3838" s="70"/>
      <c r="H3838" s="250" t="s">
        <v>210</v>
      </c>
      <c r="I3838" s="248"/>
      <c r="J3838" s="251"/>
      <c r="K3838" s="251">
        <v>-47161000</v>
      </c>
      <c r="L3838" s="251">
        <v>0</v>
      </c>
      <c r="M3838" s="255">
        <f>M3837-L3837</f>
        <v>0</v>
      </c>
    </row>
    <row r="3839" spans="1:13" ht="36">
      <c r="A3839" s="1"/>
      <c r="B3839" s="1"/>
      <c r="C3839" s="69" t="s">
        <v>5</v>
      </c>
      <c r="D3839" s="70" t="s">
        <v>40</v>
      </c>
      <c r="E3839" s="71" t="s">
        <v>41</v>
      </c>
      <c r="F3839" s="70"/>
      <c r="G3839" s="70" t="s">
        <v>1098</v>
      </c>
      <c r="H3839" s="71" t="s">
        <v>1099</v>
      </c>
      <c r="I3839" s="248" t="s">
        <v>211</v>
      </c>
      <c r="J3839" s="249"/>
      <c r="K3839" s="249"/>
      <c r="L3839" s="249"/>
      <c r="M3839" s="122"/>
    </row>
    <row r="3840" spans="1:13" ht="36">
      <c r="A3840" s="1"/>
      <c r="B3840" s="1"/>
      <c r="C3840" s="69" t="s">
        <v>5</v>
      </c>
      <c r="D3840" s="70" t="s">
        <v>40</v>
      </c>
      <c r="E3840" s="71" t="s">
        <v>41</v>
      </c>
      <c r="F3840" s="70"/>
      <c r="G3840" s="70" t="s">
        <v>1098</v>
      </c>
      <c r="H3840" s="71" t="s">
        <v>1099</v>
      </c>
      <c r="I3840" s="71" t="s">
        <v>212</v>
      </c>
      <c r="J3840" s="249">
        <v>31161000</v>
      </c>
      <c r="K3840" s="249">
        <v>0</v>
      </c>
      <c r="L3840" s="249">
        <v>0</v>
      </c>
      <c r="M3840" s="121">
        <v>0</v>
      </c>
    </row>
    <row r="3841" spans="1:13" ht="36">
      <c r="A3841" s="1"/>
      <c r="B3841" s="1"/>
      <c r="C3841" s="69" t="s">
        <v>5</v>
      </c>
      <c r="D3841" s="70" t="s">
        <v>40</v>
      </c>
      <c r="E3841" s="71" t="s">
        <v>41</v>
      </c>
      <c r="F3841" s="70"/>
      <c r="G3841" s="70" t="s">
        <v>1098</v>
      </c>
      <c r="H3841" s="71" t="s">
        <v>1099</v>
      </c>
      <c r="I3841" s="71" t="s">
        <v>213</v>
      </c>
      <c r="J3841" s="249">
        <v>31161000</v>
      </c>
      <c r="K3841" s="249">
        <v>0</v>
      </c>
      <c r="L3841" s="249">
        <v>0</v>
      </c>
      <c r="M3841" s="123"/>
    </row>
    <row r="3842" spans="1:13" ht="24">
      <c r="A3842" s="1"/>
      <c r="B3842" s="1"/>
      <c r="C3842" s="69"/>
      <c r="D3842" s="70"/>
      <c r="E3842" s="71"/>
      <c r="F3842" s="70"/>
      <c r="G3842" s="70"/>
      <c r="H3842" s="250" t="s">
        <v>214</v>
      </c>
      <c r="I3842" s="248"/>
      <c r="J3842" s="251"/>
      <c r="K3842" s="251">
        <v>-31161000</v>
      </c>
      <c r="L3842" s="251">
        <v>0</v>
      </c>
      <c r="M3842" s="255">
        <f>M3841-L3841</f>
        <v>0</v>
      </c>
    </row>
    <row r="3843" spans="1:13" ht="36">
      <c r="A3843" s="1"/>
      <c r="B3843" s="1"/>
      <c r="C3843" s="69" t="s">
        <v>5</v>
      </c>
      <c r="D3843" s="70" t="s">
        <v>40</v>
      </c>
      <c r="E3843" s="71" t="s">
        <v>41</v>
      </c>
      <c r="F3843" s="70"/>
      <c r="G3843" s="70" t="s">
        <v>1098</v>
      </c>
      <c r="H3843" s="71" t="s">
        <v>1099</v>
      </c>
      <c r="I3843" s="248" t="s">
        <v>215</v>
      </c>
      <c r="J3843" s="249"/>
      <c r="K3843" s="249"/>
      <c r="L3843" s="249"/>
      <c r="M3843" s="121"/>
    </row>
    <row r="3844" spans="1:13" ht="36">
      <c r="A3844" s="1"/>
      <c r="B3844" s="1"/>
      <c r="C3844" s="69" t="s">
        <v>5</v>
      </c>
      <c r="D3844" s="70" t="s">
        <v>40</v>
      </c>
      <c r="E3844" s="71" t="s">
        <v>41</v>
      </c>
      <c r="F3844" s="70"/>
      <c r="G3844" s="70" t="s">
        <v>1098</v>
      </c>
      <c r="H3844" s="71" t="s">
        <v>1099</v>
      </c>
      <c r="I3844" s="71" t="s">
        <v>216</v>
      </c>
      <c r="J3844" s="249">
        <v>30243435</v>
      </c>
      <c r="K3844" s="249">
        <v>0</v>
      </c>
      <c r="L3844" s="249">
        <v>0</v>
      </c>
      <c r="M3844" s="121">
        <v>0</v>
      </c>
    </row>
    <row r="3845" spans="1:13" ht="36">
      <c r="A3845" s="1"/>
      <c r="B3845" s="1"/>
      <c r="C3845" s="69" t="s">
        <v>5</v>
      </c>
      <c r="D3845" s="70" t="s">
        <v>40</v>
      </c>
      <c r="E3845" s="71" t="s">
        <v>41</v>
      </c>
      <c r="F3845" s="70"/>
      <c r="G3845" s="70" t="s">
        <v>1098</v>
      </c>
      <c r="H3845" s="71" t="s">
        <v>1099</v>
      </c>
      <c r="I3845" s="71" t="s">
        <v>217</v>
      </c>
      <c r="J3845" s="249">
        <v>30243435</v>
      </c>
      <c r="K3845" s="249">
        <v>0</v>
      </c>
      <c r="L3845" s="249">
        <v>0</v>
      </c>
      <c r="M3845" s="121"/>
    </row>
    <row r="3846" spans="1:13" ht="24">
      <c r="A3846" s="1"/>
      <c r="B3846" s="1"/>
      <c r="C3846" s="69"/>
      <c r="D3846" s="70"/>
      <c r="E3846" s="71"/>
      <c r="F3846" s="70"/>
      <c r="G3846" s="70"/>
      <c r="H3846" s="83" t="s">
        <v>218</v>
      </c>
      <c r="I3846" s="84"/>
      <c r="J3846" s="85"/>
      <c r="K3846" s="85">
        <v>-30243435</v>
      </c>
      <c r="L3846" s="85">
        <v>0</v>
      </c>
      <c r="M3846" s="86">
        <f>M3845-L3845</f>
        <v>0</v>
      </c>
    </row>
    <row r="3847" spans="1:13" ht="48">
      <c r="A3847" s="1"/>
      <c r="B3847" s="1"/>
      <c r="C3847" s="69" t="s">
        <v>5</v>
      </c>
      <c r="D3847" s="70" t="s">
        <v>40</v>
      </c>
      <c r="E3847" s="71" t="s">
        <v>41</v>
      </c>
      <c r="F3847" s="70"/>
      <c r="G3847" s="70" t="s">
        <v>1100</v>
      </c>
      <c r="H3847" s="71" t="s">
        <v>1101</v>
      </c>
      <c r="I3847" s="248" t="s">
        <v>207</v>
      </c>
      <c r="J3847" s="249"/>
      <c r="K3847" s="249"/>
      <c r="L3847" s="249"/>
      <c r="M3847" s="121"/>
    </row>
    <row r="3848" spans="1:13" ht="48">
      <c r="A3848" s="1"/>
      <c r="B3848" s="1"/>
      <c r="C3848" s="69" t="s">
        <v>5</v>
      </c>
      <c r="D3848" s="70" t="s">
        <v>40</v>
      </c>
      <c r="E3848" s="71" t="s">
        <v>41</v>
      </c>
      <c r="F3848" s="70"/>
      <c r="G3848" s="70" t="s">
        <v>1100</v>
      </c>
      <c r="H3848" s="71" t="s">
        <v>1101</v>
      </c>
      <c r="I3848" s="71" t="s">
        <v>208</v>
      </c>
      <c r="J3848" s="249">
        <v>27629000</v>
      </c>
      <c r="K3848" s="249">
        <v>0</v>
      </c>
      <c r="L3848" s="249">
        <v>0</v>
      </c>
      <c r="M3848" s="121">
        <v>0</v>
      </c>
    </row>
    <row r="3849" spans="1:13" ht="48">
      <c r="A3849" s="1"/>
      <c r="B3849" s="1"/>
      <c r="C3849" s="69" t="s">
        <v>5</v>
      </c>
      <c r="D3849" s="70" t="s">
        <v>40</v>
      </c>
      <c r="E3849" s="71" t="s">
        <v>41</v>
      </c>
      <c r="F3849" s="70"/>
      <c r="G3849" s="70" t="s">
        <v>1100</v>
      </c>
      <c r="H3849" s="71" t="s">
        <v>1101</v>
      </c>
      <c r="I3849" s="71" t="s">
        <v>209</v>
      </c>
      <c r="J3849" s="249">
        <v>27629000</v>
      </c>
      <c r="K3849" s="249">
        <v>0</v>
      </c>
      <c r="L3849" s="249">
        <v>0</v>
      </c>
      <c r="M3849" s="121"/>
    </row>
    <row r="3850" spans="1:13" ht="24">
      <c r="A3850" s="1"/>
      <c r="B3850" s="1"/>
      <c r="C3850" s="69"/>
      <c r="D3850" s="70"/>
      <c r="E3850" s="71"/>
      <c r="F3850" s="70"/>
      <c r="G3850" s="70"/>
      <c r="H3850" s="250" t="s">
        <v>210</v>
      </c>
      <c r="I3850" s="248"/>
      <c r="J3850" s="251"/>
      <c r="K3850" s="251">
        <v>-27629000</v>
      </c>
      <c r="L3850" s="251">
        <v>0</v>
      </c>
      <c r="M3850" s="255">
        <f>M3849-L3849</f>
        <v>0</v>
      </c>
    </row>
    <row r="3851" spans="1:13" ht="48">
      <c r="A3851" s="1"/>
      <c r="B3851" s="1"/>
      <c r="C3851" s="69" t="s">
        <v>5</v>
      </c>
      <c r="D3851" s="70" t="s">
        <v>40</v>
      </c>
      <c r="E3851" s="71" t="s">
        <v>41</v>
      </c>
      <c r="F3851" s="70"/>
      <c r="G3851" s="70" t="s">
        <v>1100</v>
      </c>
      <c r="H3851" s="71" t="s">
        <v>1101</v>
      </c>
      <c r="I3851" s="248" t="s">
        <v>211</v>
      </c>
      <c r="J3851" s="249"/>
      <c r="K3851" s="249"/>
      <c r="L3851" s="249"/>
      <c r="M3851" s="122"/>
    </row>
    <row r="3852" spans="1:13" ht="48">
      <c r="A3852" s="1"/>
      <c r="B3852" s="1"/>
      <c r="C3852" s="69" t="s">
        <v>5</v>
      </c>
      <c r="D3852" s="70" t="s">
        <v>40</v>
      </c>
      <c r="E3852" s="71" t="s">
        <v>41</v>
      </c>
      <c r="F3852" s="70"/>
      <c r="G3852" s="70" t="s">
        <v>1100</v>
      </c>
      <c r="H3852" s="71" t="s">
        <v>1101</v>
      </c>
      <c r="I3852" s="71" t="s">
        <v>212</v>
      </c>
      <c r="J3852" s="249">
        <v>0</v>
      </c>
      <c r="K3852" s="249">
        <v>0</v>
      </c>
      <c r="L3852" s="249">
        <v>0</v>
      </c>
      <c r="M3852" s="121">
        <v>0</v>
      </c>
    </row>
    <row r="3853" spans="1:13" ht="48">
      <c r="A3853" s="1"/>
      <c r="B3853" s="1"/>
      <c r="C3853" s="69" t="s">
        <v>5</v>
      </c>
      <c r="D3853" s="70" t="s">
        <v>40</v>
      </c>
      <c r="E3853" s="71" t="s">
        <v>41</v>
      </c>
      <c r="F3853" s="70"/>
      <c r="G3853" s="70" t="s">
        <v>1100</v>
      </c>
      <c r="H3853" s="71" t="s">
        <v>1101</v>
      </c>
      <c r="I3853" s="71" t="s">
        <v>213</v>
      </c>
      <c r="J3853" s="249">
        <v>0</v>
      </c>
      <c r="K3853" s="249">
        <v>0</v>
      </c>
      <c r="L3853" s="249">
        <v>0</v>
      </c>
      <c r="M3853" s="123"/>
    </row>
    <row r="3854" spans="1:13" ht="24">
      <c r="A3854" s="1"/>
      <c r="B3854" s="1"/>
      <c r="C3854" s="69"/>
      <c r="D3854" s="70"/>
      <c r="E3854" s="71"/>
      <c r="F3854" s="70"/>
      <c r="G3854" s="70"/>
      <c r="H3854" s="250" t="s">
        <v>214</v>
      </c>
      <c r="I3854" s="248"/>
      <c r="J3854" s="251"/>
      <c r="K3854" s="251">
        <v>0</v>
      </c>
      <c r="L3854" s="251">
        <v>0</v>
      </c>
      <c r="M3854" s="255">
        <f>M3853-L3853</f>
        <v>0</v>
      </c>
    </row>
    <row r="3855" spans="1:13" ht="48">
      <c r="A3855" s="1"/>
      <c r="B3855" s="1"/>
      <c r="C3855" s="69" t="s">
        <v>5</v>
      </c>
      <c r="D3855" s="70" t="s">
        <v>40</v>
      </c>
      <c r="E3855" s="71" t="s">
        <v>41</v>
      </c>
      <c r="F3855" s="70"/>
      <c r="G3855" s="70" t="s">
        <v>1100</v>
      </c>
      <c r="H3855" s="71" t="s">
        <v>1101</v>
      </c>
      <c r="I3855" s="248" t="s">
        <v>215</v>
      </c>
      <c r="J3855" s="249"/>
      <c r="K3855" s="249"/>
      <c r="L3855" s="249"/>
      <c r="M3855" s="121"/>
    </row>
    <row r="3856" spans="1:13" ht="48">
      <c r="A3856" s="1"/>
      <c r="B3856" s="1"/>
      <c r="C3856" s="69" t="s">
        <v>5</v>
      </c>
      <c r="D3856" s="70" t="s">
        <v>40</v>
      </c>
      <c r="E3856" s="71" t="s">
        <v>41</v>
      </c>
      <c r="F3856" s="70"/>
      <c r="G3856" s="70" t="s">
        <v>1100</v>
      </c>
      <c r="H3856" s="71" t="s">
        <v>1101</v>
      </c>
      <c r="I3856" s="71" t="s">
        <v>216</v>
      </c>
      <c r="J3856" s="249">
        <v>0</v>
      </c>
      <c r="K3856" s="249">
        <v>0</v>
      </c>
      <c r="L3856" s="249">
        <v>0</v>
      </c>
      <c r="M3856" s="121">
        <v>0</v>
      </c>
    </row>
    <row r="3857" spans="1:13" ht="48">
      <c r="A3857" s="1"/>
      <c r="B3857" s="1"/>
      <c r="C3857" s="69" t="s">
        <v>5</v>
      </c>
      <c r="D3857" s="70" t="s">
        <v>40</v>
      </c>
      <c r="E3857" s="71" t="s">
        <v>41</v>
      </c>
      <c r="F3857" s="70"/>
      <c r="G3857" s="70" t="s">
        <v>1100</v>
      </c>
      <c r="H3857" s="71" t="s">
        <v>1101</v>
      </c>
      <c r="I3857" s="71" t="s">
        <v>217</v>
      </c>
      <c r="J3857" s="249">
        <v>0</v>
      </c>
      <c r="K3857" s="249">
        <v>0</v>
      </c>
      <c r="L3857" s="249">
        <v>0</v>
      </c>
      <c r="M3857" s="121"/>
    </row>
    <row r="3858" spans="1:13" ht="24">
      <c r="A3858" s="1"/>
      <c r="B3858" s="1"/>
      <c r="C3858" s="69"/>
      <c r="D3858" s="70"/>
      <c r="E3858" s="71"/>
      <c r="F3858" s="70"/>
      <c r="G3858" s="70"/>
      <c r="H3858" s="83" t="s">
        <v>218</v>
      </c>
      <c r="I3858" s="84"/>
      <c r="J3858" s="85"/>
      <c r="K3858" s="85">
        <v>0</v>
      </c>
      <c r="L3858" s="85">
        <v>0</v>
      </c>
      <c r="M3858" s="86">
        <f>M3857-L3857</f>
        <v>0</v>
      </c>
    </row>
    <row r="3859" spans="1:13">
      <c r="A3859" s="1"/>
      <c r="B3859" s="1"/>
      <c r="C3859" s="69" t="s">
        <v>5</v>
      </c>
      <c r="D3859" s="70" t="s">
        <v>40</v>
      </c>
      <c r="E3859" s="71" t="s">
        <v>41</v>
      </c>
      <c r="F3859" s="70"/>
      <c r="G3859" s="70" t="s">
        <v>325</v>
      </c>
      <c r="H3859" s="71" t="s">
        <v>326</v>
      </c>
      <c r="I3859" s="248" t="s">
        <v>207</v>
      </c>
      <c r="J3859" s="249"/>
      <c r="K3859" s="249"/>
      <c r="L3859" s="249"/>
      <c r="M3859" s="121"/>
    </row>
    <row r="3860" spans="1:13">
      <c r="A3860" s="1"/>
      <c r="B3860" s="1"/>
      <c r="C3860" s="69" t="s">
        <v>5</v>
      </c>
      <c r="D3860" s="70" t="s">
        <v>40</v>
      </c>
      <c r="E3860" s="71" t="s">
        <v>41</v>
      </c>
      <c r="F3860" s="70"/>
      <c r="G3860" s="70" t="s">
        <v>325</v>
      </c>
      <c r="H3860" s="71" t="s">
        <v>326</v>
      </c>
      <c r="I3860" s="71" t="s">
        <v>208</v>
      </c>
      <c r="J3860" s="249">
        <v>0</v>
      </c>
      <c r="K3860" s="249">
        <v>0</v>
      </c>
      <c r="L3860" s="249">
        <v>0</v>
      </c>
      <c r="M3860" s="121">
        <v>0</v>
      </c>
    </row>
    <row r="3861" spans="1:13">
      <c r="A3861" s="1"/>
      <c r="B3861" s="1"/>
      <c r="C3861" s="69" t="s">
        <v>5</v>
      </c>
      <c r="D3861" s="70" t="s">
        <v>40</v>
      </c>
      <c r="E3861" s="71" t="s">
        <v>41</v>
      </c>
      <c r="F3861" s="70"/>
      <c r="G3861" s="70" t="s">
        <v>325</v>
      </c>
      <c r="H3861" s="71" t="s">
        <v>326</v>
      </c>
      <c r="I3861" s="71" t="s">
        <v>209</v>
      </c>
      <c r="J3861" s="249">
        <v>0</v>
      </c>
      <c r="K3861" s="249">
        <v>0</v>
      </c>
      <c r="L3861" s="249">
        <v>0</v>
      </c>
      <c r="M3861" s="121"/>
    </row>
    <row r="3862" spans="1:13" ht="24">
      <c r="A3862" s="1"/>
      <c r="B3862" s="1"/>
      <c r="C3862" s="69"/>
      <c r="D3862" s="70"/>
      <c r="E3862" s="71"/>
      <c r="F3862" s="70"/>
      <c r="G3862" s="70"/>
      <c r="H3862" s="250" t="s">
        <v>210</v>
      </c>
      <c r="I3862" s="248"/>
      <c r="J3862" s="251"/>
      <c r="K3862" s="251">
        <v>0</v>
      </c>
      <c r="L3862" s="251">
        <v>0</v>
      </c>
      <c r="M3862" s="255">
        <f>M3861-L3861</f>
        <v>0</v>
      </c>
    </row>
    <row r="3863" spans="1:13">
      <c r="A3863" s="1"/>
      <c r="B3863" s="1"/>
      <c r="C3863" s="69" t="s">
        <v>5</v>
      </c>
      <c r="D3863" s="70" t="s">
        <v>40</v>
      </c>
      <c r="E3863" s="71" t="s">
        <v>41</v>
      </c>
      <c r="F3863" s="70"/>
      <c r="G3863" s="70" t="s">
        <v>325</v>
      </c>
      <c r="H3863" s="71" t="s">
        <v>326</v>
      </c>
      <c r="I3863" s="248" t="s">
        <v>211</v>
      </c>
      <c r="J3863" s="249"/>
      <c r="K3863" s="249"/>
      <c r="L3863" s="249"/>
      <c r="M3863" s="122"/>
    </row>
    <row r="3864" spans="1:13">
      <c r="A3864" s="1"/>
      <c r="B3864" s="1"/>
      <c r="C3864" s="69" t="s">
        <v>5</v>
      </c>
      <c r="D3864" s="70" t="s">
        <v>40</v>
      </c>
      <c r="E3864" s="71" t="s">
        <v>41</v>
      </c>
      <c r="F3864" s="70"/>
      <c r="G3864" s="70" t="s">
        <v>325</v>
      </c>
      <c r="H3864" s="71" t="s">
        <v>326</v>
      </c>
      <c r="I3864" s="71" t="s">
        <v>212</v>
      </c>
      <c r="J3864" s="249">
        <v>0</v>
      </c>
      <c r="K3864" s="249">
        <v>0</v>
      </c>
      <c r="L3864" s="249">
        <v>5000000</v>
      </c>
      <c r="M3864" s="121">
        <v>0</v>
      </c>
    </row>
    <row r="3865" spans="1:13">
      <c r="A3865" s="1"/>
      <c r="B3865" s="1"/>
      <c r="C3865" s="69" t="s">
        <v>5</v>
      </c>
      <c r="D3865" s="70" t="s">
        <v>40</v>
      </c>
      <c r="E3865" s="71" t="s">
        <v>41</v>
      </c>
      <c r="F3865" s="70"/>
      <c r="G3865" s="70" t="s">
        <v>325</v>
      </c>
      <c r="H3865" s="71" t="s">
        <v>326</v>
      </c>
      <c r="I3865" s="71" t="s">
        <v>213</v>
      </c>
      <c r="J3865" s="249">
        <v>0</v>
      </c>
      <c r="K3865" s="249">
        <v>0</v>
      </c>
      <c r="L3865" s="249">
        <v>5000000</v>
      </c>
      <c r="M3865" s="123"/>
    </row>
    <row r="3866" spans="1:13" ht="24">
      <c r="A3866" s="1"/>
      <c r="B3866" s="1"/>
      <c r="C3866" s="69"/>
      <c r="D3866" s="70"/>
      <c r="E3866" s="71"/>
      <c r="F3866" s="70"/>
      <c r="G3866" s="70"/>
      <c r="H3866" s="250" t="s">
        <v>214</v>
      </c>
      <c r="I3866" s="248"/>
      <c r="J3866" s="251"/>
      <c r="K3866" s="251">
        <v>0</v>
      </c>
      <c r="L3866" s="251">
        <v>5000000</v>
      </c>
      <c r="M3866" s="255">
        <f>M3865-L3865</f>
        <v>-5000000</v>
      </c>
    </row>
    <row r="3867" spans="1:13">
      <c r="A3867" s="1"/>
      <c r="B3867" s="1"/>
      <c r="C3867" s="69" t="s">
        <v>5</v>
      </c>
      <c r="D3867" s="70" t="s">
        <v>40</v>
      </c>
      <c r="E3867" s="71" t="s">
        <v>41</v>
      </c>
      <c r="F3867" s="70"/>
      <c r="G3867" s="70" t="s">
        <v>325</v>
      </c>
      <c r="H3867" s="71" t="s">
        <v>326</v>
      </c>
      <c r="I3867" s="248" t="s">
        <v>215</v>
      </c>
      <c r="J3867" s="249"/>
      <c r="K3867" s="249"/>
      <c r="L3867" s="249"/>
      <c r="M3867" s="121"/>
    </row>
    <row r="3868" spans="1:13">
      <c r="A3868" s="1"/>
      <c r="B3868" s="1"/>
      <c r="C3868" s="69" t="s">
        <v>5</v>
      </c>
      <c r="D3868" s="70" t="s">
        <v>40</v>
      </c>
      <c r="E3868" s="71" t="s">
        <v>41</v>
      </c>
      <c r="F3868" s="70"/>
      <c r="G3868" s="70" t="s">
        <v>325</v>
      </c>
      <c r="H3868" s="71" t="s">
        <v>326</v>
      </c>
      <c r="I3868" s="71" t="s">
        <v>216</v>
      </c>
      <c r="J3868" s="249">
        <v>0</v>
      </c>
      <c r="K3868" s="249">
        <v>0</v>
      </c>
      <c r="L3868" s="249">
        <v>4875000</v>
      </c>
      <c r="M3868" s="121">
        <v>0</v>
      </c>
    </row>
    <row r="3869" spans="1:13">
      <c r="A3869" s="1"/>
      <c r="B3869" s="1"/>
      <c r="C3869" s="69" t="s">
        <v>5</v>
      </c>
      <c r="D3869" s="70" t="s">
        <v>40</v>
      </c>
      <c r="E3869" s="71" t="s">
        <v>41</v>
      </c>
      <c r="F3869" s="70"/>
      <c r="G3869" s="70" t="s">
        <v>325</v>
      </c>
      <c r="H3869" s="71" t="s">
        <v>326</v>
      </c>
      <c r="I3869" s="71" t="s">
        <v>217</v>
      </c>
      <c r="J3869" s="249">
        <v>0</v>
      </c>
      <c r="K3869" s="249">
        <v>0</v>
      </c>
      <c r="L3869" s="249">
        <v>4875000</v>
      </c>
      <c r="M3869" s="121"/>
    </row>
    <row r="3870" spans="1:13" ht="24">
      <c r="A3870" s="1"/>
      <c r="B3870" s="1"/>
      <c r="C3870" s="69"/>
      <c r="D3870" s="70"/>
      <c r="E3870" s="71"/>
      <c r="F3870" s="70"/>
      <c r="G3870" s="70"/>
      <c r="H3870" s="83" t="s">
        <v>218</v>
      </c>
      <c r="I3870" s="84"/>
      <c r="J3870" s="85"/>
      <c r="K3870" s="85">
        <v>0</v>
      </c>
      <c r="L3870" s="85">
        <v>4875000</v>
      </c>
      <c r="M3870" s="86">
        <f>M3869-L3869</f>
        <v>-4875000</v>
      </c>
    </row>
    <row r="3871" spans="1:13">
      <c r="A3871" s="1"/>
      <c r="B3871" s="1"/>
      <c r="C3871" s="69" t="s">
        <v>5</v>
      </c>
      <c r="D3871" s="70" t="s">
        <v>40</v>
      </c>
      <c r="E3871" s="71" t="s">
        <v>41</v>
      </c>
      <c r="F3871" s="70"/>
      <c r="G3871" s="70" t="s">
        <v>118</v>
      </c>
      <c r="H3871" s="71" t="s">
        <v>119</v>
      </c>
      <c r="I3871" s="248" t="s">
        <v>207</v>
      </c>
      <c r="J3871" s="249"/>
      <c r="K3871" s="249"/>
      <c r="L3871" s="249"/>
      <c r="M3871" s="121">
        <v>1</v>
      </c>
    </row>
    <row r="3872" spans="1:13">
      <c r="A3872" s="1"/>
      <c r="B3872" s="1"/>
      <c r="C3872" s="69" t="s">
        <v>5</v>
      </c>
      <c r="D3872" s="70" t="s">
        <v>40</v>
      </c>
      <c r="E3872" s="71" t="s">
        <v>41</v>
      </c>
      <c r="F3872" s="70"/>
      <c r="G3872" s="70" t="s">
        <v>118</v>
      </c>
      <c r="H3872" s="71" t="s">
        <v>119</v>
      </c>
      <c r="I3872" s="71" t="s">
        <v>208</v>
      </c>
      <c r="J3872" s="249">
        <v>0</v>
      </c>
      <c r="K3872" s="249">
        <v>5000000</v>
      </c>
      <c r="L3872" s="249">
        <v>360977000</v>
      </c>
      <c r="M3872" s="121">
        <v>24000000</v>
      </c>
    </row>
    <row r="3873" spans="1:13">
      <c r="A3873" s="1"/>
      <c r="B3873" s="1"/>
      <c r="C3873" s="69" t="s">
        <v>5</v>
      </c>
      <c r="D3873" s="70" t="s">
        <v>40</v>
      </c>
      <c r="E3873" s="71" t="s">
        <v>41</v>
      </c>
      <c r="F3873" s="70"/>
      <c r="G3873" s="70" t="s">
        <v>118</v>
      </c>
      <c r="H3873" s="71" t="s">
        <v>119</v>
      </c>
      <c r="I3873" s="71" t="s">
        <v>209</v>
      </c>
      <c r="J3873" s="249">
        <v>0</v>
      </c>
      <c r="K3873" s="249">
        <v>5000000</v>
      </c>
      <c r="L3873" s="249">
        <v>360977000</v>
      </c>
      <c r="M3873" s="121">
        <f>M3872/M3871</f>
        <v>24000000</v>
      </c>
    </row>
    <row r="3874" spans="1:13" ht="24">
      <c r="A3874" s="1"/>
      <c r="B3874" s="1"/>
      <c r="C3874" s="69"/>
      <c r="D3874" s="70"/>
      <c r="E3874" s="71"/>
      <c r="F3874" s="70"/>
      <c r="G3874" s="70"/>
      <c r="H3874" s="250" t="s">
        <v>210</v>
      </c>
      <c r="I3874" s="248"/>
      <c r="J3874" s="251"/>
      <c r="K3874" s="251">
        <v>5000000</v>
      </c>
      <c r="L3874" s="251">
        <v>355977000</v>
      </c>
      <c r="M3874" s="255">
        <f>M3873-L3873</f>
        <v>-336977000</v>
      </c>
    </row>
    <row r="3875" spans="1:13">
      <c r="A3875" s="1"/>
      <c r="B3875" s="1"/>
      <c r="C3875" s="69" t="s">
        <v>5</v>
      </c>
      <c r="D3875" s="70" t="s">
        <v>40</v>
      </c>
      <c r="E3875" s="71" t="s">
        <v>41</v>
      </c>
      <c r="F3875" s="70"/>
      <c r="G3875" s="70" t="s">
        <v>118</v>
      </c>
      <c r="H3875" s="71" t="s">
        <v>119</v>
      </c>
      <c r="I3875" s="248" t="s">
        <v>211</v>
      </c>
      <c r="J3875" s="249"/>
      <c r="K3875" s="249"/>
      <c r="L3875" s="249"/>
      <c r="M3875" s="122">
        <v>0</v>
      </c>
    </row>
    <row r="3876" spans="1:13">
      <c r="A3876" s="1"/>
      <c r="B3876" s="1"/>
      <c r="C3876" s="69" t="s">
        <v>5</v>
      </c>
      <c r="D3876" s="70" t="s">
        <v>40</v>
      </c>
      <c r="E3876" s="71" t="s">
        <v>41</v>
      </c>
      <c r="F3876" s="70"/>
      <c r="G3876" s="70" t="s">
        <v>118</v>
      </c>
      <c r="H3876" s="71" t="s">
        <v>119</v>
      </c>
      <c r="I3876" s="71" t="s">
        <v>212</v>
      </c>
      <c r="J3876" s="249">
        <v>0</v>
      </c>
      <c r="K3876" s="249">
        <v>0</v>
      </c>
      <c r="L3876" s="249">
        <v>0</v>
      </c>
      <c r="M3876" s="121">
        <v>0</v>
      </c>
    </row>
    <row r="3877" spans="1:13">
      <c r="A3877" s="1"/>
      <c r="B3877" s="1"/>
      <c r="C3877" s="69" t="s">
        <v>5</v>
      </c>
      <c r="D3877" s="70" t="s">
        <v>40</v>
      </c>
      <c r="E3877" s="71" t="s">
        <v>41</v>
      </c>
      <c r="F3877" s="70"/>
      <c r="G3877" s="70" t="s">
        <v>118</v>
      </c>
      <c r="H3877" s="71" t="s">
        <v>119</v>
      </c>
      <c r="I3877" s="71" t="s">
        <v>213</v>
      </c>
      <c r="J3877" s="249">
        <v>0</v>
      </c>
      <c r="K3877" s="249">
        <v>0</v>
      </c>
      <c r="L3877" s="249">
        <v>0</v>
      </c>
      <c r="M3877" s="123"/>
    </row>
    <row r="3878" spans="1:13" ht="24">
      <c r="A3878" s="1"/>
      <c r="B3878" s="1"/>
      <c r="C3878" s="69"/>
      <c r="D3878" s="70"/>
      <c r="E3878" s="71"/>
      <c r="F3878" s="70"/>
      <c r="G3878" s="70"/>
      <c r="H3878" s="250" t="s">
        <v>214</v>
      </c>
      <c r="I3878" s="248"/>
      <c r="J3878" s="251"/>
      <c r="K3878" s="251">
        <v>0</v>
      </c>
      <c r="L3878" s="251">
        <v>0</v>
      </c>
      <c r="M3878" s="255">
        <f>M3877-L3877</f>
        <v>0</v>
      </c>
    </row>
    <row r="3879" spans="1:13">
      <c r="A3879" s="1"/>
      <c r="B3879" s="1"/>
      <c r="C3879" s="69" t="s">
        <v>5</v>
      </c>
      <c r="D3879" s="70" t="s">
        <v>40</v>
      </c>
      <c r="E3879" s="71" t="s">
        <v>41</v>
      </c>
      <c r="F3879" s="70"/>
      <c r="G3879" s="70" t="s">
        <v>118</v>
      </c>
      <c r="H3879" s="71" t="s">
        <v>119</v>
      </c>
      <c r="I3879" s="248" t="s">
        <v>215</v>
      </c>
      <c r="J3879" s="249"/>
      <c r="K3879" s="249"/>
      <c r="L3879" s="249"/>
      <c r="M3879" s="121">
        <v>0</v>
      </c>
    </row>
    <row r="3880" spans="1:13">
      <c r="A3880" s="1"/>
      <c r="B3880" s="1"/>
      <c r="C3880" s="69" t="s">
        <v>5</v>
      </c>
      <c r="D3880" s="70" t="s">
        <v>40</v>
      </c>
      <c r="E3880" s="71" t="s">
        <v>41</v>
      </c>
      <c r="F3880" s="70"/>
      <c r="G3880" s="70" t="s">
        <v>118</v>
      </c>
      <c r="H3880" s="71" t="s">
        <v>119</v>
      </c>
      <c r="I3880" s="71" t="s">
        <v>216</v>
      </c>
      <c r="J3880" s="249">
        <v>0</v>
      </c>
      <c r="K3880" s="249">
        <v>0</v>
      </c>
      <c r="L3880" s="249">
        <v>0</v>
      </c>
      <c r="M3880" s="121">
        <v>0</v>
      </c>
    </row>
    <row r="3881" spans="1:13">
      <c r="A3881" s="1"/>
      <c r="B3881" s="1"/>
      <c r="C3881" s="69" t="s">
        <v>5</v>
      </c>
      <c r="D3881" s="70" t="s">
        <v>40</v>
      </c>
      <c r="E3881" s="71" t="s">
        <v>41</v>
      </c>
      <c r="F3881" s="70"/>
      <c r="G3881" s="70" t="s">
        <v>118</v>
      </c>
      <c r="H3881" s="71" t="s">
        <v>119</v>
      </c>
      <c r="I3881" s="71" t="s">
        <v>217</v>
      </c>
      <c r="J3881" s="249">
        <v>0</v>
      </c>
      <c r="K3881" s="249">
        <v>0</v>
      </c>
      <c r="L3881" s="249">
        <v>0</v>
      </c>
      <c r="M3881" s="121"/>
    </row>
    <row r="3882" spans="1:13" ht="24">
      <c r="A3882" s="1"/>
      <c r="B3882" s="1"/>
      <c r="C3882" s="69"/>
      <c r="D3882" s="70"/>
      <c r="E3882" s="71"/>
      <c r="F3882" s="70"/>
      <c r="G3882" s="70"/>
      <c r="H3882" s="83" t="s">
        <v>218</v>
      </c>
      <c r="I3882" s="84"/>
      <c r="J3882" s="85"/>
      <c r="K3882" s="85">
        <v>0</v>
      </c>
      <c r="L3882" s="85">
        <v>0</v>
      </c>
      <c r="M3882" s="86">
        <f>M3881-L3881</f>
        <v>0</v>
      </c>
    </row>
    <row r="3883" spans="1:13">
      <c r="A3883" s="1"/>
      <c r="B3883" s="1"/>
      <c r="C3883" s="69" t="s">
        <v>5</v>
      </c>
      <c r="D3883" s="70" t="s">
        <v>40</v>
      </c>
      <c r="E3883" s="71" t="s">
        <v>41</v>
      </c>
      <c r="F3883" s="70"/>
      <c r="G3883" s="70" t="s">
        <v>1102</v>
      </c>
      <c r="H3883" s="71" t="s">
        <v>1103</v>
      </c>
      <c r="I3883" s="248" t="s">
        <v>207</v>
      </c>
      <c r="J3883" s="249">
        <v>1</v>
      </c>
      <c r="K3883" s="249"/>
      <c r="L3883" s="249">
        <v>0</v>
      </c>
      <c r="M3883" s="121"/>
    </row>
    <row r="3884" spans="1:13">
      <c r="A3884" s="1"/>
      <c r="B3884" s="1"/>
      <c r="C3884" s="69" t="s">
        <v>5</v>
      </c>
      <c r="D3884" s="70" t="s">
        <v>40</v>
      </c>
      <c r="E3884" s="71" t="s">
        <v>41</v>
      </c>
      <c r="F3884" s="70"/>
      <c r="G3884" s="70" t="s">
        <v>1102</v>
      </c>
      <c r="H3884" s="71" t="s">
        <v>1103</v>
      </c>
      <c r="I3884" s="71" t="s">
        <v>208</v>
      </c>
      <c r="J3884" s="249">
        <v>900000</v>
      </c>
      <c r="K3884" s="249">
        <v>0</v>
      </c>
      <c r="L3884" s="249">
        <v>0</v>
      </c>
      <c r="M3884" s="121">
        <v>0</v>
      </c>
    </row>
    <row r="3885" spans="1:13">
      <c r="A3885" s="1"/>
      <c r="B3885" s="1"/>
      <c r="C3885" s="69" t="s">
        <v>5</v>
      </c>
      <c r="D3885" s="70" t="s">
        <v>40</v>
      </c>
      <c r="E3885" s="71" t="s">
        <v>41</v>
      </c>
      <c r="F3885" s="70"/>
      <c r="G3885" s="70" t="s">
        <v>1102</v>
      </c>
      <c r="H3885" s="71" t="s">
        <v>1103</v>
      </c>
      <c r="I3885" s="71" t="s">
        <v>209</v>
      </c>
      <c r="J3885" s="249">
        <v>900000</v>
      </c>
      <c r="K3885" s="249">
        <v>0</v>
      </c>
      <c r="L3885" s="249"/>
      <c r="M3885" s="121"/>
    </row>
    <row r="3886" spans="1:13" ht="24">
      <c r="A3886" s="1"/>
      <c r="B3886" s="1"/>
      <c r="C3886" s="69"/>
      <c r="D3886" s="70"/>
      <c r="E3886" s="71"/>
      <c r="F3886" s="70"/>
      <c r="G3886" s="70"/>
      <c r="H3886" s="250" t="s">
        <v>210</v>
      </c>
      <c r="I3886" s="248"/>
      <c r="J3886" s="251"/>
      <c r="K3886" s="251">
        <v>-900000</v>
      </c>
      <c r="L3886" s="251"/>
      <c r="M3886" s="255">
        <f>M3885-L3885</f>
        <v>0</v>
      </c>
    </row>
    <row r="3887" spans="1:13">
      <c r="A3887" s="1"/>
      <c r="B3887" s="1"/>
      <c r="C3887" s="69" t="s">
        <v>5</v>
      </c>
      <c r="D3887" s="70" t="s">
        <v>40</v>
      </c>
      <c r="E3887" s="71" t="s">
        <v>41</v>
      </c>
      <c r="F3887" s="70"/>
      <c r="G3887" s="70" t="s">
        <v>1102</v>
      </c>
      <c r="H3887" s="71" t="s">
        <v>1103</v>
      </c>
      <c r="I3887" s="248" t="s">
        <v>211</v>
      </c>
      <c r="J3887" s="249">
        <v>1</v>
      </c>
      <c r="K3887" s="249"/>
      <c r="L3887" s="249">
        <v>0</v>
      </c>
      <c r="M3887" s="122"/>
    </row>
    <row r="3888" spans="1:13">
      <c r="A3888" s="1"/>
      <c r="B3888" s="1"/>
      <c r="C3888" s="69" t="s">
        <v>5</v>
      </c>
      <c r="D3888" s="70" t="s">
        <v>40</v>
      </c>
      <c r="E3888" s="71" t="s">
        <v>41</v>
      </c>
      <c r="F3888" s="70"/>
      <c r="G3888" s="70" t="s">
        <v>1102</v>
      </c>
      <c r="H3888" s="71" t="s">
        <v>1103</v>
      </c>
      <c r="I3888" s="71" t="s">
        <v>212</v>
      </c>
      <c r="J3888" s="249">
        <v>900000</v>
      </c>
      <c r="K3888" s="249">
        <v>0</v>
      </c>
      <c r="L3888" s="249">
        <v>0</v>
      </c>
      <c r="M3888" s="121">
        <v>0</v>
      </c>
    </row>
    <row r="3889" spans="1:13">
      <c r="A3889" s="1"/>
      <c r="B3889" s="1"/>
      <c r="C3889" s="69" t="s">
        <v>5</v>
      </c>
      <c r="D3889" s="70" t="s">
        <v>40</v>
      </c>
      <c r="E3889" s="71" t="s">
        <v>41</v>
      </c>
      <c r="F3889" s="70"/>
      <c r="G3889" s="70" t="s">
        <v>1102</v>
      </c>
      <c r="H3889" s="71" t="s">
        <v>1103</v>
      </c>
      <c r="I3889" s="71" t="s">
        <v>213</v>
      </c>
      <c r="J3889" s="249">
        <v>900000</v>
      </c>
      <c r="K3889" s="249">
        <v>0</v>
      </c>
      <c r="L3889" s="249"/>
      <c r="M3889" s="123"/>
    </row>
    <row r="3890" spans="1:13" ht="24">
      <c r="A3890" s="1"/>
      <c r="B3890" s="1"/>
      <c r="C3890" s="69"/>
      <c r="D3890" s="70"/>
      <c r="E3890" s="71"/>
      <c r="F3890" s="70"/>
      <c r="G3890" s="70"/>
      <c r="H3890" s="250" t="s">
        <v>214</v>
      </c>
      <c r="I3890" s="248"/>
      <c r="J3890" s="251"/>
      <c r="K3890" s="251">
        <v>-900000</v>
      </c>
      <c r="L3890" s="251"/>
      <c r="M3890" s="255">
        <f>M3889-L3889</f>
        <v>0</v>
      </c>
    </row>
    <row r="3891" spans="1:13">
      <c r="A3891" s="1"/>
      <c r="B3891" s="1"/>
      <c r="C3891" s="69" t="s">
        <v>5</v>
      </c>
      <c r="D3891" s="70" t="s">
        <v>40</v>
      </c>
      <c r="E3891" s="71" t="s">
        <v>41</v>
      </c>
      <c r="F3891" s="70"/>
      <c r="G3891" s="70" t="s">
        <v>1102</v>
      </c>
      <c r="H3891" s="71" t="s">
        <v>1103</v>
      </c>
      <c r="I3891" s="248" t="s">
        <v>215</v>
      </c>
      <c r="J3891" s="249">
        <v>1</v>
      </c>
      <c r="K3891" s="249"/>
      <c r="L3891" s="249"/>
      <c r="M3891" s="121"/>
    </row>
    <row r="3892" spans="1:13">
      <c r="A3892" s="1"/>
      <c r="B3892" s="1"/>
      <c r="C3892" s="69" t="s">
        <v>5</v>
      </c>
      <c r="D3892" s="70" t="s">
        <v>40</v>
      </c>
      <c r="E3892" s="71" t="s">
        <v>41</v>
      </c>
      <c r="F3892" s="70"/>
      <c r="G3892" s="70" t="s">
        <v>1102</v>
      </c>
      <c r="H3892" s="71" t="s">
        <v>1103</v>
      </c>
      <c r="I3892" s="71" t="s">
        <v>216</v>
      </c>
      <c r="J3892" s="249">
        <v>504000</v>
      </c>
      <c r="K3892" s="249">
        <v>0</v>
      </c>
      <c r="L3892" s="249">
        <v>0</v>
      </c>
      <c r="M3892" s="121">
        <v>0</v>
      </c>
    </row>
    <row r="3893" spans="1:13">
      <c r="A3893" s="1"/>
      <c r="B3893" s="1"/>
      <c r="C3893" s="69" t="s">
        <v>5</v>
      </c>
      <c r="D3893" s="70" t="s">
        <v>40</v>
      </c>
      <c r="E3893" s="71" t="s">
        <v>41</v>
      </c>
      <c r="F3893" s="70"/>
      <c r="G3893" s="70" t="s">
        <v>1102</v>
      </c>
      <c r="H3893" s="71" t="s">
        <v>1103</v>
      </c>
      <c r="I3893" s="71" t="s">
        <v>217</v>
      </c>
      <c r="J3893" s="249">
        <v>504000</v>
      </c>
      <c r="K3893" s="249">
        <v>0</v>
      </c>
      <c r="L3893" s="249">
        <v>0</v>
      </c>
      <c r="M3893" s="121"/>
    </row>
    <row r="3894" spans="1:13" ht="24">
      <c r="A3894" s="1"/>
      <c r="B3894" s="1"/>
      <c r="C3894" s="69"/>
      <c r="D3894" s="70"/>
      <c r="E3894" s="71"/>
      <c r="F3894" s="70"/>
      <c r="G3894" s="70"/>
      <c r="H3894" s="83" t="s">
        <v>218</v>
      </c>
      <c r="I3894" s="84"/>
      <c r="J3894" s="85"/>
      <c r="K3894" s="85">
        <v>-504000</v>
      </c>
      <c r="L3894" s="85">
        <v>0</v>
      </c>
      <c r="M3894" s="86">
        <f>M3893-L3893</f>
        <v>0</v>
      </c>
    </row>
    <row r="3895" spans="1:13">
      <c r="A3895" s="1"/>
      <c r="B3895" s="1"/>
      <c r="C3895" s="69" t="s">
        <v>5</v>
      </c>
      <c r="D3895" s="70" t="s">
        <v>40</v>
      </c>
      <c r="E3895" s="71" t="s">
        <v>41</v>
      </c>
      <c r="F3895" s="70"/>
      <c r="G3895" s="70" t="s">
        <v>1104</v>
      </c>
      <c r="H3895" s="71" t="s">
        <v>1105</v>
      </c>
      <c r="I3895" s="248" t="s">
        <v>207</v>
      </c>
      <c r="J3895" s="249"/>
      <c r="K3895" s="249"/>
      <c r="L3895" s="249"/>
      <c r="M3895" s="121"/>
    </row>
    <row r="3896" spans="1:13">
      <c r="A3896" s="1"/>
      <c r="B3896" s="1"/>
      <c r="C3896" s="69" t="s">
        <v>5</v>
      </c>
      <c r="D3896" s="70" t="s">
        <v>40</v>
      </c>
      <c r="E3896" s="71" t="s">
        <v>41</v>
      </c>
      <c r="F3896" s="70"/>
      <c r="G3896" s="70" t="s">
        <v>1104</v>
      </c>
      <c r="H3896" s="71" t="s">
        <v>1105</v>
      </c>
      <c r="I3896" s="71" t="s">
        <v>208</v>
      </c>
      <c r="J3896" s="249">
        <v>4850000</v>
      </c>
      <c r="K3896" s="249">
        <v>0</v>
      </c>
      <c r="L3896" s="249">
        <v>0</v>
      </c>
      <c r="M3896" s="121">
        <v>0</v>
      </c>
    </row>
    <row r="3897" spans="1:13">
      <c r="A3897" s="1"/>
      <c r="B3897" s="1"/>
      <c r="C3897" s="69" t="s">
        <v>5</v>
      </c>
      <c r="D3897" s="70" t="s">
        <v>40</v>
      </c>
      <c r="E3897" s="71" t="s">
        <v>41</v>
      </c>
      <c r="F3897" s="70"/>
      <c r="G3897" s="70" t="s">
        <v>1104</v>
      </c>
      <c r="H3897" s="71" t="s">
        <v>1105</v>
      </c>
      <c r="I3897" s="71" t="s">
        <v>209</v>
      </c>
      <c r="J3897" s="249">
        <v>4850000</v>
      </c>
      <c r="K3897" s="249">
        <v>0</v>
      </c>
      <c r="L3897" s="249">
        <v>0</v>
      </c>
      <c r="M3897" s="121"/>
    </row>
    <row r="3898" spans="1:13" ht="24">
      <c r="A3898" s="1"/>
      <c r="B3898" s="1"/>
      <c r="C3898" s="69"/>
      <c r="D3898" s="70"/>
      <c r="E3898" s="71"/>
      <c r="F3898" s="70"/>
      <c r="G3898" s="70"/>
      <c r="H3898" s="250" t="s">
        <v>210</v>
      </c>
      <c r="I3898" s="248"/>
      <c r="J3898" s="251"/>
      <c r="K3898" s="251">
        <v>-4850000</v>
      </c>
      <c r="L3898" s="251">
        <v>0</v>
      </c>
      <c r="M3898" s="255">
        <f>M3897-L3897</f>
        <v>0</v>
      </c>
    </row>
    <row r="3899" spans="1:13">
      <c r="A3899" s="1"/>
      <c r="B3899" s="1"/>
      <c r="C3899" s="69" t="s">
        <v>5</v>
      </c>
      <c r="D3899" s="70" t="s">
        <v>40</v>
      </c>
      <c r="E3899" s="71" t="s">
        <v>41</v>
      </c>
      <c r="F3899" s="70"/>
      <c r="G3899" s="70" t="s">
        <v>1104</v>
      </c>
      <c r="H3899" s="71" t="s">
        <v>1105</v>
      </c>
      <c r="I3899" s="248" t="s">
        <v>211</v>
      </c>
      <c r="J3899" s="249"/>
      <c r="K3899" s="249"/>
      <c r="L3899" s="249"/>
      <c r="M3899" s="122"/>
    </row>
    <row r="3900" spans="1:13">
      <c r="A3900" s="1"/>
      <c r="B3900" s="1"/>
      <c r="C3900" s="69" t="s">
        <v>5</v>
      </c>
      <c r="D3900" s="70" t="s">
        <v>40</v>
      </c>
      <c r="E3900" s="71" t="s">
        <v>41</v>
      </c>
      <c r="F3900" s="70"/>
      <c r="G3900" s="70" t="s">
        <v>1104</v>
      </c>
      <c r="H3900" s="71" t="s">
        <v>1105</v>
      </c>
      <c r="I3900" s="71" t="s">
        <v>212</v>
      </c>
      <c r="J3900" s="249">
        <v>3050000</v>
      </c>
      <c r="K3900" s="249">
        <v>0</v>
      </c>
      <c r="L3900" s="249">
        <v>0</v>
      </c>
      <c r="M3900" s="121">
        <v>0</v>
      </c>
    </row>
    <row r="3901" spans="1:13">
      <c r="A3901" s="1"/>
      <c r="B3901" s="1"/>
      <c r="C3901" s="69" t="s">
        <v>5</v>
      </c>
      <c r="D3901" s="70" t="s">
        <v>40</v>
      </c>
      <c r="E3901" s="71" t="s">
        <v>41</v>
      </c>
      <c r="F3901" s="70"/>
      <c r="G3901" s="70" t="s">
        <v>1104</v>
      </c>
      <c r="H3901" s="71" t="s">
        <v>1105</v>
      </c>
      <c r="I3901" s="71" t="s">
        <v>213</v>
      </c>
      <c r="J3901" s="249">
        <v>3050000</v>
      </c>
      <c r="K3901" s="249">
        <v>0</v>
      </c>
      <c r="L3901" s="249">
        <v>0</v>
      </c>
      <c r="M3901" s="123"/>
    </row>
    <row r="3902" spans="1:13" ht="24">
      <c r="A3902" s="1"/>
      <c r="B3902" s="1"/>
      <c r="C3902" s="69"/>
      <c r="D3902" s="70"/>
      <c r="E3902" s="71"/>
      <c r="F3902" s="70"/>
      <c r="G3902" s="70"/>
      <c r="H3902" s="250" t="s">
        <v>214</v>
      </c>
      <c r="I3902" s="248"/>
      <c r="J3902" s="251"/>
      <c r="K3902" s="251">
        <v>-3050000</v>
      </c>
      <c r="L3902" s="251">
        <v>0</v>
      </c>
      <c r="M3902" s="255">
        <f>M3901-L3901</f>
        <v>0</v>
      </c>
    </row>
    <row r="3903" spans="1:13">
      <c r="A3903" s="1"/>
      <c r="B3903" s="1"/>
      <c r="C3903" s="69" t="s">
        <v>5</v>
      </c>
      <c r="D3903" s="70" t="s">
        <v>40</v>
      </c>
      <c r="E3903" s="71" t="s">
        <v>41</v>
      </c>
      <c r="F3903" s="70"/>
      <c r="G3903" s="70" t="s">
        <v>1104</v>
      </c>
      <c r="H3903" s="71" t="s">
        <v>1105</v>
      </c>
      <c r="I3903" s="248" t="s">
        <v>215</v>
      </c>
      <c r="J3903" s="249"/>
      <c r="K3903" s="249"/>
      <c r="L3903" s="249"/>
      <c r="M3903" s="121"/>
    </row>
    <row r="3904" spans="1:13">
      <c r="A3904" s="1"/>
      <c r="B3904" s="1"/>
      <c r="C3904" s="69" t="s">
        <v>5</v>
      </c>
      <c r="D3904" s="70" t="s">
        <v>40</v>
      </c>
      <c r="E3904" s="71" t="s">
        <v>41</v>
      </c>
      <c r="F3904" s="70"/>
      <c r="G3904" s="70" t="s">
        <v>1104</v>
      </c>
      <c r="H3904" s="71" t="s">
        <v>1105</v>
      </c>
      <c r="I3904" s="71" t="s">
        <v>216</v>
      </c>
      <c r="J3904" s="249">
        <v>3007218</v>
      </c>
      <c r="K3904" s="249">
        <v>0</v>
      </c>
      <c r="L3904" s="249">
        <v>0</v>
      </c>
      <c r="M3904" s="121">
        <v>0</v>
      </c>
    </row>
    <row r="3905" spans="1:13">
      <c r="A3905" s="1"/>
      <c r="B3905" s="1"/>
      <c r="C3905" s="69" t="s">
        <v>5</v>
      </c>
      <c r="D3905" s="70" t="s">
        <v>40</v>
      </c>
      <c r="E3905" s="71" t="s">
        <v>41</v>
      </c>
      <c r="F3905" s="70"/>
      <c r="G3905" s="70" t="s">
        <v>1104</v>
      </c>
      <c r="H3905" s="71" t="s">
        <v>1105</v>
      </c>
      <c r="I3905" s="71" t="s">
        <v>217</v>
      </c>
      <c r="J3905" s="249">
        <v>3007218</v>
      </c>
      <c r="K3905" s="249">
        <v>0</v>
      </c>
      <c r="L3905" s="249">
        <v>0</v>
      </c>
      <c r="M3905" s="121"/>
    </row>
    <row r="3906" spans="1:13" ht="24">
      <c r="A3906" s="1"/>
      <c r="B3906" s="1"/>
      <c r="C3906" s="69"/>
      <c r="D3906" s="70"/>
      <c r="E3906" s="71"/>
      <c r="F3906" s="70"/>
      <c r="G3906" s="70"/>
      <c r="H3906" s="83" t="s">
        <v>218</v>
      </c>
      <c r="I3906" s="84"/>
      <c r="J3906" s="85"/>
      <c r="K3906" s="85">
        <v>-3007218</v>
      </c>
      <c r="L3906" s="85">
        <v>0</v>
      </c>
      <c r="M3906" s="86">
        <f>M3905-L3905</f>
        <v>0</v>
      </c>
    </row>
    <row r="3907" spans="1:13" ht="60">
      <c r="A3907" s="1"/>
      <c r="B3907" s="1"/>
      <c r="C3907" s="69" t="s">
        <v>5</v>
      </c>
      <c r="D3907" s="70" t="s">
        <v>40</v>
      </c>
      <c r="E3907" s="71" t="s">
        <v>41</v>
      </c>
      <c r="F3907" s="70"/>
      <c r="G3907" s="70" t="s">
        <v>1106</v>
      </c>
      <c r="H3907" s="71" t="s">
        <v>1107</v>
      </c>
      <c r="I3907" s="248" t="s">
        <v>207</v>
      </c>
      <c r="J3907" s="249"/>
      <c r="K3907" s="249"/>
      <c r="L3907" s="249"/>
      <c r="M3907" s="121"/>
    </row>
    <row r="3908" spans="1:13" ht="60">
      <c r="A3908" s="1"/>
      <c r="B3908" s="1"/>
      <c r="C3908" s="69" t="s">
        <v>5</v>
      </c>
      <c r="D3908" s="70" t="s">
        <v>40</v>
      </c>
      <c r="E3908" s="71" t="s">
        <v>41</v>
      </c>
      <c r="F3908" s="70"/>
      <c r="G3908" s="70" t="s">
        <v>1106</v>
      </c>
      <c r="H3908" s="71" t="s">
        <v>1107</v>
      </c>
      <c r="I3908" s="71" t="s">
        <v>208</v>
      </c>
      <c r="J3908" s="249">
        <v>5000000</v>
      </c>
      <c r="K3908" s="249">
        <v>0</v>
      </c>
      <c r="L3908" s="249">
        <v>0</v>
      </c>
      <c r="M3908" s="121">
        <v>0</v>
      </c>
    </row>
    <row r="3909" spans="1:13" ht="60">
      <c r="A3909" s="1"/>
      <c r="B3909" s="1"/>
      <c r="C3909" s="69" t="s">
        <v>5</v>
      </c>
      <c r="D3909" s="70" t="s">
        <v>40</v>
      </c>
      <c r="E3909" s="71" t="s">
        <v>41</v>
      </c>
      <c r="F3909" s="70"/>
      <c r="G3909" s="70" t="s">
        <v>1106</v>
      </c>
      <c r="H3909" s="71" t="s">
        <v>1107</v>
      </c>
      <c r="I3909" s="71" t="s">
        <v>209</v>
      </c>
      <c r="J3909" s="249">
        <v>5000000</v>
      </c>
      <c r="K3909" s="249">
        <v>0</v>
      </c>
      <c r="L3909" s="249">
        <v>0</v>
      </c>
      <c r="M3909" s="121"/>
    </row>
    <row r="3910" spans="1:13" ht="24">
      <c r="A3910" s="1"/>
      <c r="B3910" s="1"/>
      <c r="C3910" s="69"/>
      <c r="D3910" s="70"/>
      <c r="E3910" s="71"/>
      <c r="F3910" s="70"/>
      <c r="G3910" s="70"/>
      <c r="H3910" s="250" t="s">
        <v>210</v>
      </c>
      <c r="I3910" s="248"/>
      <c r="J3910" s="251"/>
      <c r="K3910" s="251">
        <v>-5000000</v>
      </c>
      <c r="L3910" s="251">
        <v>0</v>
      </c>
      <c r="M3910" s="255">
        <f>M3909-L3909</f>
        <v>0</v>
      </c>
    </row>
    <row r="3911" spans="1:13" ht="60">
      <c r="A3911" s="1"/>
      <c r="B3911" s="1"/>
      <c r="C3911" s="69" t="s">
        <v>5</v>
      </c>
      <c r="D3911" s="70" t="s">
        <v>40</v>
      </c>
      <c r="E3911" s="71" t="s">
        <v>41</v>
      </c>
      <c r="F3911" s="70"/>
      <c r="G3911" s="70" t="s">
        <v>1106</v>
      </c>
      <c r="H3911" s="71" t="s">
        <v>1107</v>
      </c>
      <c r="I3911" s="248" t="s">
        <v>211</v>
      </c>
      <c r="J3911" s="249"/>
      <c r="K3911" s="249"/>
      <c r="L3911" s="249"/>
      <c r="M3911" s="122"/>
    </row>
    <row r="3912" spans="1:13" ht="60">
      <c r="A3912" s="1"/>
      <c r="B3912" s="1"/>
      <c r="C3912" s="69" t="s">
        <v>5</v>
      </c>
      <c r="D3912" s="70" t="s">
        <v>40</v>
      </c>
      <c r="E3912" s="71" t="s">
        <v>41</v>
      </c>
      <c r="F3912" s="70"/>
      <c r="G3912" s="70" t="s">
        <v>1106</v>
      </c>
      <c r="H3912" s="71" t="s">
        <v>1107</v>
      </c>
      <c r="I3912" s="71" t="s">
        <v>212</v>
      </c>
      <c r="J3912" s="249">
        <v>3100000</v>
      </c>
      <c r="K3912" s="249">
        <v>0</v>
      </c>
      <c r="L3912" s="249">
        <v>0</v>
      </c>
      <c r="M3912" s="121">
        <v>0</v>
      </c>
    </row>
    <row r="3913" spans="1:13" ht="60">
      <c r="A3913" s="1"/>
      <c r="B3913" s="1"/>
      <c r="C3913" s="69" t="s">
        <v>5</v>
      </c>
      <c r="D3913" s="70" t="s">
        <v>40</v>
      </c>
      <c r="E3913" s="71" t="s">
        <v>41</v>
      </c>
      <c r="F3913" s="70"/>
      <c r="G3913" s="70" t="s">
        <v>1106</v>
      </c>
      <c r="H3913" s="71" t="s">
        <v>1107</v>
      </c>
      <c r="I3913" s="71" t="s">
        <v>213</v>
      </c>
      <c r="J3913" s="249">
        <v>3100000</v>
      </c>
      <c r="K3913" s="249">
        <v>0</v>
      </c>
      <c r="L3913" s="249">
        <v>0</v>
      </c>
      <c r="M3913" s="123"/>
    </row>
    <row r="3914" spans="1:13" ht="24">
      <c r="A3914" s="1"/>
      <c r="B3914" s="1"/>
      <c r="C3914" s="69"/>
      <c r="D3914" s="70"/>
      <c r="E3914" s="71"/>
      <c r="F3914" s="70"/>
      <c r="G3914" s="70"/>
      <c r="H3914" s="250" t="s">
        <v>214</v>
      </c>
      <c r="I3914" s="248"/>
      <c r="J3914" s="251"/>
      <c r="K3914" s="251">
        <v>-3100000</v>
      </c>
      <c r="L3914" s="251">
        <v>0</v>
      </c>
      <c r="M3914" s="255">
        <f>M3913-L3913</f>
        <v>0</v>
      </c>
    </row>
    <row r="3915" spans="1:13" ht="60">
      <c r="A3915" s="1"/>
      <c r="B3915" s="1"/>
      <c r="C3915" s="69" t="s">
        <v>5</v>
      </c>
      <c r="D3915" s="70" t="s">
        <v>40</v>
      </c>
      <c r="E3915" s="71" t="s">
        <v>41</v>
      </c>
      <c r="F3915" s="70"/>
      <c r="G3915" s="70" t="s">
        <v>1106</v>
      </c>
      <c r="H3915" s="71" t="s">
        <v>1107</v>
      </c>
      <c r="I3915" s="248" t="s">
        <v>215</v>
      </c>
      <c r="J3915" s="249"/>
      <c r="K3915" s="249"/>
      <c r="L3915" s="249"/>
      <c r="M3915" s="121"/>
    </row>
    <row r="3916" spans="1:13" ht="60">
      <c r="A3916" s="1"/>
      <c r="B3916" s="1"/>
      <c r="C3916" s="69" t="s">
        <v>5</v>
      </c>
      <c r="D3916" s="70" t="s">
        <v>40</v>
      </c>
      <c r="E3916" s="71" t="s">
        <v>41</v>
      </c>
      <c r="F3916" s="70"/>
      <c r="G3916" s="70" t="s">
        <v>1106</v>
      </c>
      <c r="H3916" s="71" t="s">
        <v>1107</v>
      </c>
      <c r="I3916" s="71" t="s">
        <v>216</v>
      </c>
      <c r="J3916" s="249">
        <v>3005095</v>
      </c>
      <c r="K3916" s="249">
        <v>0</v>
      </c>
      <c r="L3916" s="249">
        <v>0</v>
      </c>
      <c r="M3916" s="121">
        <v>0</v>
      </c>
    </row>
    <row r="3917" spans="1:13" ht="60">
      <c r="A3917" s="1"/>
      <c r="B3917" s="1"/>
      <c r="C3917" s="69" t="s">
        <v>5</v>
      </c>
      <c r="D3917" s="70" t="s">
        <v>40</v>
      </c>
      <c r="E3917" s="71" t="s">
        <v>41</v>
      </c>
      <c r="F3917" s="70"/>
      <c r="G3917" s="70" t="s">
        <v>1106</v>
      </c>
      <c r="H3917" s="71" t="s">
        <v>1107</v>
      </c>
      <c r="I3917" s="71" t="s">
        <v>217</v>
      </c>
      <c r="J3917" s="249">
        <v>3005095</v>
      </c>
      <c r="K3917" s="249">
        <v>0</v>
      </c>
      <c r="L3917" s="249">
        <v>0</v>
      </c>
      <c r="M3917" s="121"/>
    </row>
    <row r="3918" spans="1:13" ht="24">
      <c r="A3918" s="1"/>
      <c r="B3918" s="1"/>
      <c r="C3918" s="69"/>
      <c r="D3918" s="70"/>
      <c r="E3918" s="71"/>
      <c r="F3918" s="70"/>
      <c r="G3918" s="70"/>
      <c r="H3918" s="83" t="s">
        <v>218</v>
      </c>
      <c r="I3918" s="84"/>
      <c r="J3918" s="85"/>
      <c r="K3918" s="85">
        <v>-3005095</v>
      </c>
      <c r="L3918" s="85">
        <v>0</v>
      </c>
      <c r="M3918" s="86">
        <f>M3917-L3917</f>
        <v>0</v>
      </c>
    </row>
    <row r="3919" spans="1:13">
      <c r="A3919" s="1"/>
      <c r="B3919" s="1"/>
      <c r="C3919" s="69" t="s">
        <v>5</v>
      </c>
      <c r="D3919" s="70" t="s">
        <v>40</v>
      </c>
      <c r="E3919" s="71" t="s">
        <v>41</v>
      </c>
      <c r="F3919" s="70"/>
      <c r="G3919" s="70" t="s">
        <v>481</v>
      </c>
      <c r="H3919" s="71" t="s">
        <v>482</v>
      </c>
      <c r="I3919" s="248" t="s">
        <v>207</v>
      </c>
      <c r="J3919" s="249"/>
      <c r="K3919" s="249"/>
      <c r="L3919" s="249"/>
      <c r="M3919" s="121">
        <v>1</v>
      </c>
    </row>
    <row r="3920" spans="1:13">
      <c r="A3920" s="1"/>
      <c r="B3920" s="1"/>
      <c r="C3920" s="69" t="s">
        <v>5</v>
      </c>
      <c r="D3920" s="70" t="s">
        <v>40</v>
      </c>
      <c r="E3920" s="71" t="s">
        <v>41</v>
      </c>
      <c r="F3920" s="70"/>
      <c r="G3920" s="70" t="s">
        <v>481</v>
      </c>
      <c r="H3920" s="71" t="s">
        <v>482</v>
      </c>
      <c r="I3920" s="71" t="s">
        <v>208</v>
      </c>
      <c r="J3920" s="249">
        <v>0</v>
      </c>
      <c r="K3920" s="249">
        <v>0</v>
      </c>
      <c r="L3920" s="249">
        <v>0</v>
      </c>
      <c r="M3920" s="121">
        <v>4000000</v>
      </c>
    </row>
    <row r="3921" spans="1:13">
      <c r="A3921" s="1"/>
      <c r="B3921" s="1"/>
      <c r="C3921" s="69" t="s">
        <v>5</v>
      </c>
      <c r="D3921" s="70" t="s">
        <v>40</v>
      </c>
      <c r="E3921" s="71" t="s">
        <v>41</v>
      </c>
      <c r="F3921" s="70"/>
      <c r="G3921" s="70" t="s">
        <v>481</v>
      </c>
      <c r="H3921" s="71" t="s">
        <v>482</v>
      </c>
      <c r="I3921" s="71" t="s">
        <v>209</v>
      </c>
      <c r="J3921" s="249">
        <v>0</v>
      </c>
      <c r="K3921" s="249">
        <v>0</v>
      </c>
      <c r="L3921" s="249">
        <v>0</v>
      </c>
      <c r="M3921" s="121">
        <f>M3920/M3919</f>
        <v>4000000</v>
      </c>
    </row>
    <row r="3922" spans="1:13" ht="24">
      <c r="A3922" s="1"/>
      <c r="B3922" s="1"/>
      <c r="C3922" s="69"/>
      <c r="D3922" s="70"/>
      <c r="E3922" s="71"/>
      <c r="F3922" s="70"/>
      <c r="G3922" s="70"/>
      <c r="H3922" s="250" t="s">
        <v>210</v>
      </c>
      <c r="I3922" s="248"/>
      <c r="J3922" s="251"/>
      <c r="K3922" s="251">
        <v>0</v>
      </c>
      <c r="L3922" s="251">
        <v>0</v>
      </c>
      <c r="M3922" s="255">
        <f>M3921-L3921</f>
        <v>4000000</v>
      </c>
    </row>
    <row r="3923" spans="1:13">
      <c r="A3923" s="1"/>
      <c r="B3923" s="1"/>
      <c r="C3923" s="69" t="s">
        <v>5</v>
      </c>
      <c r="D3923" s="70" t="s">
        <v>40</v>
      </c>
      <c r="E3923" s="71" t="s">
        <v>41</v>
      </c>
      <c r="F3923" s="70"/>
      <c r="G3923" s="70" t="s">
        <v>481</v>
      </c>
      <c r="H3923" s="71" t="s">
        <v>482</v>
      </c>
      <c r="I3923" s="248" t="s">
        <v>211</v>
      </c>
      <c r="J3923" s="249"/>
      <c r="K3923" s="249"/>
      <c r="L3923" s="249"/>
      <c r="M3923" s="122">
        <v>1</v>
      </c>
    </row>
    <row r="3924" spans="1:13">
      <c r="A3924" s="1"/>
      <c r="B3924" s="1"/>
      <c r="C3924" s="69" t="s">
        <v>5</v>
      </c>
      <c r="D3924" s="70" t="s">
        <v>40</v>
      </c>
      <c r="E3924" s="71" t="s">
        <v>41</v>
      </c>
      <c r="F3924" s="70"/>
      <c r="G3924" s="70" t="s">
        <v>481</v>
      </c>
      <c r="H3924" s="71" t="s">
        <v>482</v>
      </c>
      <c r="I3924" s="71" t="s">
        <v>212</v>
      </c>
      <c r="J3924" s="249">
        <v>0</v>
      </c>
      <c r="K3924" s="249">
        <v>0</v>
      </c>
      <c r="L3924" s="249">
        <v>0</v>
      </c>
      <c r="M3924" s="121">
        <v>3720000</v>
      </c>
    </row>
    <row r="3925" spans="1:13">
      <c r="A3925" s="1"/>
      <c r="B3925" s="1"/>
      <c r="C3925" s="69" t="s">
        <v>5</v>
      </c>
      <c r="D3925" s="70" t="s">
        <v>40</v>
      </c>
      <c r="E3925" s="71" t="s">
        <v>41</v>
      </c>
      <c r="F3925" s="70"/>
      <c r="G3925" s="70" t="s">
        <v>481</v>
      </c>
      <c r="H3925" s="71" t="s">
        <v>482</v>
      </c>
      <c r="I3925" s="71" t="s">
        <v>213</v>
      </c>
      <c r="J3925" s="249">
        <v>0</v>
      </c>
      <c r="K3925" s="249">
        <v>0</v>
      </c>
      <c r="L3925" s="249">
        <v>0</v>
      </c>
      <c r="M3925" s="123">
        <f>M3924/M3923</f>
        <v>3720000</v>
      </c>
    </row>
    <row r="3926" spans="1:13" ht="24">
      <c r="A3926" s="1"/>
      <c r="B3926" s="1"/>
      <c r="C3926" s="69"/>
      <c r="D3926" s="70"/>
      <c r="E3926" s="71"/>
      <c r="F3926" s="70"/>
      <c r="G3926" s="70"/>
      <c r="H3926" s="250" t="s">
        <v>214</v>
      </c>
      <c r="I3926" s="248"/>
      <c r="J3926" s="251"/>
      <c r="K3926" s="251">
        <v>0</v>
      </c>
      <c r="L3926" s="251">
        <v>0</v>
      </c>
      <c r="M3926" s="255">
        <f>M3925-L3925</f>
        <v>3720000</v>
      </c>
    </row>
    <row r="3927" spans="1:13">
      <c r="A3927" s="1"/>
      <c r="B3927" s="1"/>
      <c r="C3927" s="69" t="s">
        <v>5</v>
      </c>
      <c r="D3927" s="70" t="s">
        <v>40</v>
      </c>
      <c r="E3927" s="71" t="s">
        <v>41</v>
      </c>
      <c r="F3927" s="70"/>
      <c r="G3927" s="70" t="s">
        <v>481</v>
      </c>
      <c r="H3927" s="71" t="s">
        <v>482</v>
      </c>
      <c r="I3927" s="248" t="s">
        <v>215</v>
      </c>
      <c r="J3927" s="249"/>
      <c r="K3927" s="249"/>
      <c r="L3927" s="249"/>
      <c r="M3927" s="121">
        <v>1</v>
      </c>
    </row>
    <row r="3928" spans="1:13">
      <c r="A3928" s="1"/>
      <c r="B3928" s="1"/>
      <c r="C3928" s="69" t="s">
        <v>5</v>
      </c>
      <c r="D3928" s="70" t="s">
        <v>40</v>
      </c>
      <c r="E3928" s="71" t="s">
        <v>41</v>
      </c>
      <c r="F3928" s="70"/>
      <c r="G3928" s="70" t="s">
        <v>481</v>
      </c>
      <c r="H3928" s="71" t="s">
        <v>482</v>
      </c>
      <c r="I3928" s="71" t="s">
        <v>216</v>
      </c>
      <c r="J3928" s="249">
        <v>0</v>
      </c>
      <c r="K3928" s="249">
        <v>0</v>
      </c>
      <c r="L3928" s="249">
        <v>0</v>
      </c>
      <c r="M3928" s="121">
        <v>3720000</v>
      </c>
    </row>
    <row r="3929" spans="1:13">
      <c r="A3929" s="1"/>
      <c r="B3929" s="1"/>
      <c r="C3929" s="69" t="s">
        <v>5</v>
      </c>
      <c r="D3929" s="70" t="s">
        <v>40</v>
      </c>
      <c r="E3929" s="71" t="s">
        <v>41</v>
      </c>
      <c r="F3929" s="70"/>
      <c r="G3929" s="70" t="s">
        <v>481</v>
      </c>
      <c r="H3929" s="71" t="s">
        <v>482</v>
      </c>
      <c r="I3929" s="71" t="s">
        <v>217</v>
      </c>
      <c r="J3929" s="249">
        <v>0</v>
      </c>
      <c r="K3929" s="249">
        <v>0</v>
      </c>
      <c r="L3929" s="249">
        <v>0</v>
      </c>
      <c r="M3929" s="121">
        <f>M3928/M3927</f>
        <v>3720000</v>
      </c>
    </row>
    <row r="3930" spans="1:13" ht="24">
      <c r="A3930" s="1"/>
      <c r="B3930" s="1"/>
      <c r="C3930" s="69"/>
      <c r="D3930" s="70"/>
      <c r="E3930" s="71"/>
      <c r="F3930" s="70"/>
      <c r="G3930" s="70"/>
      <c r="H3930" s="83" t="s">
        <v>218</v>
      </c>
      <c r="I3930" s="84"/>
      <c r="J3930" s="85"/>
      <c r="K3930" s="85">
        <v>0</v>
      </c>
      <c r="L3930" s="85">
        <v>0</v>
      </c>
      <c r="M3930" s="86">
        <f>M3929-L3929</f>
        <v>3720000</v>
      </c>
    </row>
    <row r="3931" spans="1:13" ht="36">
      <c r="A3931" s="1"/>
      <c r="B3931" s="1"/>
      <c r="C3931" s="69" t="s">
        <v>5</v>
      </c>
      <c r="D3931" s="70" t="s">
        <v>40</v>
      </c>
      <c r="E3931" s="71" t="s">
        <v>41</v>
      </c>
      <c r="F3931" s="70"/>
      <c r="G3931" s="70" t="s">
        <v>1108</v>
      </c>
      <c r="H3931" s="71" t="s">
        <v>1109</v>
      </c>
      <c r="I3931" s="248" t="s">
        <v>207</v>
      </c>
      <c r="J3931" s="249"/>
      <c r="K3931" s="249"/>
      <c r="L3931" s="249"/>
      <c r="M3931" s="121"/>
    </row>
    <row r="3932" spans="1:13" ht="36">
      <c r="A3932" s="1"/>
      <c r="B3932" s="1"/>
      <c r="C3932" s="69" t="s">
        <v>5</v>
      </c>
      <c r="D3932" s="70" t="s">
        <v>40</v>
      </c>
      <c r="E3932" s="71" t="s">
        <v>41</v>
      </c>
      <c r="F3932" s="70"/>
      <c r="G3932" s="70" t="s">
        <v>1108</v>
      </c>
      <c r="H3932" s="71" t="s">
        <v>1109</v>
      </c>
      <c r="I3932" s="71" t="s">
        <v>208</v>
      </c>
      <c r="J3932" s="249">
        <v>1513000</v>
      </c>
      <c r="K3932" s="249">
        <v>0</v>
      </c>
      <c r="L3932" s="249">
        <v>0</v>
      </c>
      <c r="M3932" s="121">
        <v>0</v>
      </c>
    </row>
    <row r="3933" spans="1:13" ht="36">
      <c r="A3933" s="1"/>
      <c r="B3933" s="1"/>
      <c r="C3933" s="69" t="s">
        <v>5</v>
      </c>
      <c r="D3933" s="70" t="s">
        <v>40</v>
      </c>
      <c r="E3933" s="71" t="s">
        <v>41</v>
      </c>
      <c r="F3933" s="70"/>
      <c r="G3933" s="70" t="s">
        <v>1108</v>
      </c>
      <c r="H3933" s="71" t="s">
        <v>1109</v>
      </c>
      <c r="I3933" s="71" t="s">
        <v>209</v>
      </c>
      <c r="J3933" s="249">
        <v>1513000</v>
      </c>
      <c r="K3933" s="249">
        <v>0</v>
      </c>
      <c r="L3933" s="249">
        <v>0</v>
      </c>
      <c r="M3933" s="121"/>
    </row>
    <row r="3934" spans="1:13" ht="24">
      <c r="A3934" s="1"/>
      <c r="B3934" s="1"/>
      <c r="C3934" s="69"/>
      <c r="D3934" s="70"/>
      <c r="E3934" s="71"/>
      <c r="F3934" s="70"/>
      <c r="G3934" s="70"/>
      <c r="H3934" s="250" t="s">
        <v>210</v>
      </c>
      <c r="I3934" s="248"/>
      <c r="J3934" s="251"/>
      <c r="K3934" s="251">
        <v>-1513000</v>
      </c>
      <c r="L3934" s="251">
        <v>0</v>
      </c>
      <c r="M3934" s="255">
        <f>M3933-L3933</f>
        <v>0</v>
      </c>
    </row>
    <row r="3935" spans="1:13" ht="36">
      <c r="A3935" s="1"/>
      <c r="B3935" s="1"/>
      <c r="C3935" s="69" t="s">
        <v>5</v>
      </c>
      <c r="D3935" s="70" t="s">
        <v>40</v>
      </c>
      <c r="E3935" s="71" t="s">
        <v>41</v>
      </c>
      <c r="F3935" s="70"/>
      <c r="G3935" s="70" t="s">
        <v>1108</v>
      </c>
      <c r="H3935" s="71" t="s">
        <v>1109</v>
      </c>
      <c r="I3935" s="248" t="s">
        <v>211</v>
      </c>
      <c r="J3935" s="249"/>
      <c r="K3935" s="249"/>
      <c r="L3935" s="249"/>
      <c r="M3935" s="122"/>
    </row>
    <row r="3936" spans="1:13" ht="36">
      <c r="A3936" s="1"/>
      <c r="B3936" s="1"/>
      <c r="C3936" s="69" t="s">
        <v>5</v>
      </c>
      <c r="D3936" s="70" t="s">
        <v>40</v>
      </c>
      <c r="E3936" s="71" t="s">
        <v>41</v>
      </c>
      <c r="F3936" s="70"/>
      <c r="G3936" s="70" t="s">
        <v>1108</v>
      </c>
      <c r="H3936" s="71" t="s">
        <v>1109</v>
      </c>
      <c r="I3936" s="71" t="s">
        <v>212</v>
      </c>
      <c r="J3936" s="249">
        <v>1513000</v>
      </c>
      <c r="K3936" s="249">
        <v>0</v>
      </c>
      <c r="L3936" s="249">
        <v>0</v>
      </c>
      <c r="M3936" s="121">
        <v>0</v>
      </c>
    </row>
    <row r="3937" spans="1:13" ht="36">
      <c r="A3937" s="1"/>
      <c r="B3937" s="1"/>
      <c r="C3937" s="69" t="s">
        <v>5</v>
      </c>
      <c r="D3937" s="70" t="s">
        <v>40</v>
      </c>
      <c r="E3937" s="71" t="s">
        <v>41</v>
      </c>
      <c r="F3937" s="70"/>
      <c r="G3937" s="70" t="s">
        <v>1108</v>
      </c>
      <c r="H3937" s="71" t="s">
        <v>1109</v>
      </c>
      <c r="I3937" s="71" t="s">
        <v>213</v>
      </c>
      <c r="J3937" s="249">
        <v>1513000</v>
      </c>
      <c r="K3937" s="249">
        <v>0</v>
      </c>
      <c r="L3937" s="249">
        <v>0</v>
      </c>
      <c r="M3937" s="123"/>
    </row>
    <row r="3938" spans="1:13" ht="24">
      <c r="A3938" s="1"/>
      <c r="B3938" s="1"/>
      <c r="C3938" s="69"/>
      <c r="D3938" s="70"/>
      <c r="E3938" s="71"/>
      <c r="F3938" s="70"/>
      <c r="G3938" s="70"/>
      <c r="H3938" s="250" t="s">
        <v>214</v>
      </c>
      <c r="I3938" s="248"/>
      <c r="J3938" s="251"/>
      <c r="K3938" s="251">
        <v>-1513000</v>
      </c>
      <c r="L3938" s="251">
        <v>0</v>
      </c>
      <c r="M3938" s="255">
        <f>M3937-L3937</f>
        <v>0</v>
      </c>
    </row>
    <row r="3939" spans="1:13" ht="36">
      <c r="A3939" s="1"/>
      <c r="B3939" s="1"/>
      <c r="C3939" s="69" t="s">
        <v>5</v>
      </c>
      <c r="D3939" s="70" t="s">
        <v>40</v>
      </c>
      <c r="E3939" s="71" t="s">
        <v>41</v>
      </c>
      <c r="F3939" s="70"/>
      <c r="G3939" s="70" t="s">
        <v>1108</v>
      </c>
      <c r="H3939" s="71" t="s">
        <v>1109</v>
      </c>
      <c r="I3939" s="248" t="s">
        <v>215</v>
      </c>
      <c r="J3939" s="249"/>
      <c r="K3939" s="249"/>
      <c r="L3939" s="249"/>
      <c r="M3939" s="121"/>
    </row>
    <row r="3940" spans="1:13" ht="36">
      <c r="A3940" s="1"/>
      <c r="B3940" s="1"/>
      <c r="C3940" s="69" t="s">
        <v>5</v>
      </c>
      <c r="D3940" s="70" t="s">
        <v>40</v>
      </c>
      <c r="E3940" s="71" t="s">
        <v>41</v>
      </c>
      <c r="F3940" s="70"/>
      <c r="G3940" s="70" t="s">
        <v>1108</v>
      </c>
      <c r="H3940" s="71" t="s">
        <v>1109</v>
      </c>
      <c r="I3940" s="71" t="s">
        <v>216</v>
      </c>
      <c r="J3940" s="249">
        <v>0</v>
      </c>
      <c r="K3940" s="249">
        <v>0</v>
      </c>
      <c r="L3940" s="249">
        <v>0</v>
      </c>
      <c r="M3940" s="121">
        <v>0</v>
      </c>
    </row>
    <row r="3941" spans="1:13" ht="36">
      <c r="A3941" s="1"/>
      <c r="B3941" s="1"/>
      <c r="C3941" s="69" t="s">
        <v>5</v>
      </c>
      <c r="D3941" s="70" t="s">
        <v>40</v>
      </c>
      <c r="E3941" s="71" t="s">
        <v>41</v>
      </c>
      <c r="F3941" s="70"/>
      <c r="G3941" s="70" t="s">
        <v>1108</v>
      </c>
      <c r="H3941" s="71" t="s">
        <v>1109</v>
      </c>
      <c r="I3941" s="71" t="s">
        <v>217</v>
      </c>
      <c r="J3941" s="249">
        <v>0</v>
      </c>
      <c r="K3941" s="249">
        <v>0</v>
      </c>
      <c r="L3941" s="249">
        <v>0</v>
      </c>
      <c r="M3941" s="121"/>
    </row>
    <row r="3942" spans="1:13" ht="24">
      <c r="A3942" s="1"/>
      <c r="B3942" s="1"/>
      <c r="C3942" s="69"/>
      <c r="D3942" s="70"/>
      <c r="E3942" s="71"/>
      <c r="F3942" s="70"/>
      <c r="G3942" s="70"/>
      <c r="H3942" s="83" t="s">
        <v>218</v>
      </c>
      <c r="I3942" s="84"/>
      <c r="J3942" s="85"/>
      <c r="K3942" s="85">
        <v>0</v>
      </c>
      <c r="L3942" s="85">
        <v>0</v>
      </c>
      <c r="M3942" s="86">
        <f>M3941-L3941</f>
        <v>0</v>
      </c>
    </row>
    <row r="3943" spans="1:13" ht="48">
      <c r="A3943" s="1"/>
      <c r="B3943" s="1"/>
      <c r="C3943" s="69" t="s">
        <v>5</v>
      </c>
      <c r="D3943" s="70" t="s">
        <v>40</v>
      </c>
      <c r="E3943" s="71" t="s">
        <v>41</v>
      </c>
      <c r="F3943" s="70"/>
      <c r="G3943" s="70" t="s">
        <v>1019</v>
      </c>
      <c r="H3943" s="71" t="s">
        <v>1110</v>
      </c>
      <c r="I3943" s="248" t="s">
        <v>207</v>
      </c>
      <c r="J3943" s="249"/>
      <c r="K3943" s="249"/>
      <c r="L3943" s="249"/>
      <c r="M3943" s="121"/>
    </row>
    <row r="3944" spans="1:13" ht="48">
      <c r="A3944" s="1"/>
      <c r="B3944" s="1"/>
      <c r="C3944" s="69" t="s">
        <v>5</v>
      </c>
      <c r="D3944" s="70" t="s">
        <v>40</v>
      </c>
      <c r="E3944" s="71" t="s">
        <v>41</v>
      </c>
      <c r="F3944" s="70"/>
      <c r="G3944" s="70" t="s">
        <v>1019</v>
      </c>
      <c r="H3944" s="71" t="s">
        <v>1110</v>
      </c>
      <c r="I3944" s="71" t="s">
        <v>208</v>
      </c>
      <c r="J3944" s="249">
        <v>75707000</v>
      </c>
      <c r="K3944" s="249">
        <v>5000000</v>
      </c>
      <c r="L3944" s="249">
        <v>209344000</v>
      </c>
      <c r="M3944" s="121">
        <v>0</v>
      </c>
    </row>
    <row r="3945" spans="1:13" ht="48">
      <c r="A3945" s="1"/>
      <c r="B3945" s="1"/>
      <c r="C3945" s="69" t="s">
        <v>5</v>
      </c>
      <c r="D3945" s="70" t="s">
        <v>40</v>
      </c>
      <c r="E3945" s="71" t="s">
        <v>41</v>
      </c>
      <c r="F3945" s="70"/>
      <c r="G3945" s="70" t="s">
        <v>1019</v>
      </c>
      <c r="H3945" s="71" t="s">
        <v>1110</v>
      </c>
      <c r="I3945" s="71" t="s">
        <v>209</v>
      </c>
      <c r="J3945" s="249">
        <v>75707000</v>
      </c>
      <c r="K3945" s="249">
        <v>5000000</v>
      </c>
      <c r="L3945" s="249">
        <v>209344000</v>
      </c>
      <c r="M3945" s="121"/>
    </row>
    <row r="3946" spans="1:13" ht="24">
      <c r="A3946" s="1"/>
      <c r="B3946" s="1"/>
      <c r="C3946" s="69"/>
      <c r="D3946" s="70"/>
      <c r="E3946" s="71"/>
      <c r="F3946" s="70"/>
      <c r="G3946" s="70"/>
      <c r="H3946" s="250" t="s">
        <v>210</v>
      </c>
      <c r="I3946" s="248"/>
      <c r="J3946" s="251"/>
      <c r="K3946" s="251">
        <v>-70707000</v>
      </c>
      <c r="L3946" s="251">
        <v>204344000</v>
      </c>
      <c r="M3946" s="255">
        <f>M3945-L3945</f>
        <v>-209344000</v>
      </c>
    </row>
    <row r="3947" spans="1:13" ht="48">
      <c r="A3947" s="1"/>
      <c r="B3947" s="1"/>
      <c r="C3947" s="69" t="s">
        <v>5</v>
      </c>
      <c r="D3947" s="70" t="s">
        <v>40</v>
      </c>
      <c r="E3947" s="71" t="s">
        <v>41</v>
      </c>
      <c r="F3947" s="70"/>
      <c r="G3947" s="70" t="s">
        <v>1019</v>
      </c>
      <c r="H3947" s="71" t="s">
        <v>1110</v>
      </c>
      <c r="I3947" s="248" t="s">
        <v>211</v>
      </c>
      <c r="J3947" s="249"/>
      <c r="K3947" s="249"/>
      <c r="L3947" s="249"/>
      <c r="M3947" s="122"/>
    </row>
    <row r="3948" spans="1:13" ht="48">
      <c r="A3948" s="1"/>
      <c r="B3948" s="1"/>
      <c r="C3948" s="69" t="s">
        <v>5</v>
      </c>
      <c r="D3948" s="70" t="s">
        <v>40</v>
      </c>
      <c r="E3948" s="71" t="s">
        <v>41</v>
      </c>
      <c r="F3948" s="70"/>
      <c r="G3948" s="70" t="s">
        <v>1019</v>
      </c>
      <c r="H3948" s="71" t="s">
        <v>1110</v>
      </c>
      <c r="I3948" s="71" t="s">
        <v>212</v>
      </c>
      <c r="J3948" s="249">
        <v>75707000</v>
      </c>
      <c r="K3948" s="249">
        <v>0</v>
      </c>
      <c r="L3948" s="249">
        <v>0</v>
      </c>
      <c r="M3948" s="121">
        <v>0</v>
      </c>
    </row>
    <row r="3949" spans="1:13" ht="48">
      <c r="A3949" s="1"/>
      <c r="B3949" s="1"/>
      <c r="C3949" s="69" t="s">
        <v>5</v>
      </c>
      <c r="D3949" s="70" t="s">
        <v>40</v>
      </c>
      <c r="E3949" s="71" t="s">
        <v>41</v>
      </c>
      <c r="F3949" s="70"/>
      <c r="G3949" s="70" t="s">
        <v>1019</v>
      </c>
      <c r="H3949" s="71" t="s">
        <v>1110</v>
      </c>
      <c r="I3949" s="71" t="s">
        <v>213</v>
      </c>
      <c r="J3949" s="249">
        <v>75707000</v>
      </c>
      <c r="K3949" s="249">
        <v>0</v>
      </c>
      <c r="L3949" s="249">
        <v>0</v>
      </c>
      <c r="M3949" s="123"/>
    </row>
    <row r="3950" spans="1:13" ht="24">
      <c r="A3950" s="1"/>
      <c r="B3950" s="1"/>
      <c r="C3950" s="69"/>
      <c r="D3950" s="70"/>
      <c r="E3950" s="71"/>
      <c r="F3950" s="70"/>
      <c r="G3950" s="70"/>
      <c r="H3950" s="250" t="s">
        <v>214</v>
      </c>
      <c r="I3950" s="248"/>
      <c r="J3950" s="251"/>
      <c r="K3950" s="251">
        <v>-75707000</v>
      </c>
      <c r="L3950" s="251">
        <v>0</v>
      </c>
      <c r="M3950" s="255">
        <f>M3949-L3949</f>
        <v>0</v>
      </c>
    </row>
    <row r="3951" spans="1:13" ht="48">
      <c r="A3951" s="1"/>
      <c r="B3951" s="1"/>
      <c r="C3951" s="69" t="s">
        <v>5</v>
      </c>
      <c r="D3951" s="70" t="s">
        <v>40</v>
      </c>
      <c r="E3951" s="71" t="s">
        <v>41</v>
      </c>
      <c r="F3951" s="70"/>
      <c r="G3951" s="70" t="s">
        <v>1019</v>
      </c>
      <c r="H3951" s="71" t="s">
        <v>1110</v>
      </c>
      <c r="I3951" s="248" t="s">
        <v>215</v>
      </c>
      <c r="J3951" s="249"/>
      <c r="K3951" s="249"/>
      <c r="L3951" s="249"/>
      <c r="M3951" s="121"/>
    </row>
    <row r="3952" spans="1:13" ht="48">
      <c r="A3952" s="1"/>
      <c r="B3952" s="1"/>
      <c r="C3952" s="69" t="s">
        <v>5</v>
      </c>
      <c r="D3952" s="70" t="s">
        <v>40</v>
      </c>
      <c r="E3952" s="71" t="s">
        <v>41</v>
      </c>
      <c r="F3952" s="70"/>
      <c r="G3952" s="70" t="s">
        <v>1019</v>
      </c>
      <c r="H3952" s="71" t="s">
        <v>1110</v>
      </c>
      <c r="I3952" s="71" t="s">
        <v>216</v>
      </c>
      <c r="J3952" s="249">
        <v>75707000</v>
      </c>
      <c r="K3952" s="249">
        <v>0</v>
      </c>
      <c r="L3952" s="249">
        <v>0</v>
      </c>
      <c r="M3952" s="121">
        <v>0</v>
      </c>
    </row>
    <row r="3953" spans="1:13" ht="48">
      <c r="A3953" s="1"/>
      <c r="B3953" s="1"/>
      <c r="C3953" s="69" t="s">
        <v>5</v>
      </c>
      <c r="D3953" s="70" t="s">
        <v>40</v>
      </c>
      <c r="E3953" s="71" t="s">
        <v>41</v>
      </c>
      <c r="F3953" s="70"/>
      <c r="G3953" s="70" t="s">
        <v>1019</v>
      </c>
      <c r="H3953" s="71" t="s">
        <v>1110</v>
      </c>
      <c r="I3953" s="71" t="s">
        <v>217</v>
      </c>
      <c r="J3953" s="249">
        <v>75707000</v>
      </c>
      <c r="K3953" s="249">
        <v>0</v>
      </c>
      <c r="L3953" s="249">
        <v>0</v>
      </c>
      <c r="M3953" s="121"/>
    </row>
    <row r="3954" spans="1:13" ht="24">
      <c r="A3954" s="1"/>
      <c r="B3954" s="1"/>
      <c r="C3954" s="69"/>
      <c r="D3954" s="70"/>
      <c r="E3954" s="71"/>
      <c r="F3954" s="70"/>
      <c r="G3954" s="70"/>
      <c r="H3954" s="83" t="s">
        <v>218</v>
      </c>
      <c r="I3954" s="84"/>
      <c r="J3954" s="85"/>
      <c r="K3954" s="85">
        <v>-75707000</v>
      </c>
      <c r="L3954" s="85">
        <v>0</v>
      </c>
      <c r="M3954" s="86">
        <f>M3953-L3953</f>
        <v>0</v>
      </c>
    </row>
    <row r="3955" spans="1:13">
      <c r="A3955" s="1"/>
      <c r="B3955" s="1"/>
      <c r="C3955" s="69" t="s">
        <v>5</v>
      </c>
      <c r="D3955" s="70" t="s">
        <v>40</v>
      </c>
      <c r="E3955" s="71" t="s">
        <v>41</v>
      </c>
      <c r="F3955" s="70"/>
      <c r="G3955" s="70" t="s">
        <v>1111</v>
      </c>
      <c r="H3955" s="71" t="s">
        <v>1112</v>
      </c>
      <c r="I3955" s="248" t="s">
        <v>207</v>
      </c>
      <c r="J3955" s="249">
        <v>1</v>
      </c>
      <c r="K3955" s="249"/>
      <c r="L3955" s="249">
        <v>0</v>
      </c>
      <c r="M3955" s="121"/>
    </row>
    <row r="3956" spans="1:13">
      <c r="A3956" s="1"/>
      <c r="B3956" s="1"/>
      <c r="C3956" s="69" t="s">
        <v>5</v>
      </c>
      <c r="D3956" s="70" t="s">
        <v>40</v>
      </c>
      <c r="E3956" s="71" t="s">
        <v>41</v>
      </c>
      <c r="F3956" s="70"/>
      <c r="G3956" s="70" t="s">
        <v>1111</v>
      </c>
      <c r="H3956" s="71" t="s">
        <v>1112</v>
      </c>
      <c r="I3956" s="71" t="s">
        <v>208</v>
      </c>
      <c r="J3956" s="249">
        <v>3000000</v>
      </c>
      <c r="K3956" s="249">
        <v>0</v>
      </c>
      <c r="L3956" s="249">
        <v>0</v>
      </c>
      <c r="M3956" s="121">
        <v>0</v>
      </c>
    </row>
    <row r="3957" spans="1:13">
      <c r="A3957" s="1"/>
      <c r="B3957" s="1"/>
      <c r="C3957" s="69" t="s">
        <v>5</v>
      </c>
      <c r="D3957" s="70" t="s">
        <v>40</v>
      </c>
      <c r="E3957" s="71" t="s">
        <v>41</v>
      </c>
      <c r="F3957" s="70"/>
      <c r="G3957" s="70" t="s">
        <v>1111</v>
      </c>
      <c r="H3957" s="71" t="s">
        <v>1112</v>
      </c>
      <c r="I3957" s="71" t="s">
        <v>209</v>
      </c>
      <c r="J3957" s="249">
        <v>3000000</v>
      </c>
      <c r="K3957" s="249">
        <v>0</v>
      </c>
      <c r="L3957" s="249"/>
      <c r="M3957" s="121"/>
    </row>
    <row r="3958" spans="1:13" ht="24">
      <c r="A3958" s="1"/>
      <c r="B3958" s="1"/>
      <c r="C3958" s="69"/>
      <c r="D3958" s="70"/>
      <c r="E3958" s="71"/>
      <c r="F3958" s="70"/>
      <c r="G3958" s="70"/>
      <c r="H3958" s="250" t="s">
        <v>210</v>
      </c>
      <c r="I3958" s="248"/>
      <c r="J3958" s="251"/>
      <c r="K3958" s="251">
        <v>-3000000</v>
      </c>
      <c r="L3958" s="251"/>
      <c r="M3958" s="255">
        <f>M3957-L3957</f>
        <v>0</v>
      </c>
    </row>
    <row r="3959" spans="1:13">
      <c r="A3959" s="1"/>
      <c r="B3959" s="1"/>
      <c r="C3959" s="69" t="s">
        <v>5</v>
      </c>
      <c r="D3959" s="70" t="s">
        <v>40</v>
      </c>
      <c r="E3959" s="71" t="s">
        <v>41</v>
      </c>
      <c r="F3959" s="70"/>
      <c r="G3959" s="70" t="s">
        <v>1111</v>
      </c>
      <c r="H3959" s="71" t="s">
        <v>1112</v>
      </c>
      <c r="I3959" s="248" t="s">
        <v>211</v>
      </c>
      <c r="J3959" s="249">
        <v>1</v>
      </c>
      <c r="K3959" s="249"/>
      <c r="L3959" s="249">
        <v>0</v>
      </c>
      <c r="M3959" s="122"/>
    </row>
    <row r="3960" spans="1:13">
      <c r="A3960" s="1"/>
      <c r="B3960" s="1"/>
      <c r="C3960" s="69" t="s">
        <v>5</v>
      </c>
      <c r="D3960" s="70" t="s">
        <v>40</v>
      </c>
      <c r="E3960" s="71" t="s">
        <v>41</v>
      </c>
      <c r="F3960" s="70"/>
      <c r="G3960" s="70" t="s">
        <v>1111</v>
      </c>
      <c r="H3960" s="71" t="s">
        <v>1112</v>
      </c>
      <c r="I3960" s="71" t="s">
        <v>212</v>
      </c>
      <c r="J3960" s="249">
        <v>1200000</v>
      </c>
      <c r="K3960" s="249">
        <v>0</v>
      </c>
      <c r="L3960" s="249">
        <v>0</v>
      </c>
      <c r="M3960" s="121">
        <v>0</v>
      </c>
    </row>
    <row r="3961" spans="1:13">
      <c r="A3961" s="1"/>
      <c r="B3961" s="1"/>
      <c r="C3961" s="69" t="s">
        <v>5</v>
      </c>
      <c r="D3961" s="70" t="s">
        <v>40</v>
      </c>
      <c r="E3961" s="71" t="s">
        <v>41</v>
      </c>
      <c r="F3961" s="70"/>
      <c r="G3961" s="70" t="s">
        <v>1111</v>
      </c>
      <c r="H3961" s="71" t="s">
        <v>1112</v>
      </c>
      <c r="I3961" s="71" t="s">
        <v>213</v>
      </c>
      <c r="J3961" s="249">
        <v>1200000</v>
      </c>
      <c r="K3961" s="249">
        <v>0</v>
      </c>
      <c r="L3961" s="249"/>
      <c r="M3961" s="123"/>
    </row>
    <row r="3962" spans="1:13" ht="24">
      <c r="A3962" s="1"/>
      <c r="B3962" s="1"/>
      <c r="C3962" s="69"/>
      <c r="D3962" s="70"/>
      <c r="E3962" s="71"/>
      <c r="F3962" s="70"/>
      <c r="G3962" s="70"/>
      <c r="H3962" s="250" t="s">
        <v>214</v>
      </c>
      <c r="I3962" s="248"/>
      <c r="J3962" s="251"/>
      <c r="K3962" s="251">
        <v>-1200000</v>
      </c>
      <c r="L3962" s="251"/>
      <c r="M3962" s="255">
        <f>M3961-L3961</f>
        <v>0</v>
      </c>
    </row>
    <row r="3963" spans="1:13">
      <c r="A3963" s="1"/>
      <c r="B3963" s="1"/>
      <c r="C3963" s="69" t="s">
        <v>5</v>
      </c>
      <c r="D3963" s="70" t="s">
        <v>40</v>
      </c>
      <c r="E3963" s="71" t="s">
        <v>41</v>
      </c>
      <c r="F3963" s="70"/>
      <c r="G3963" s="70" t="s">
        <v>1111</v>
      </c>
      <c r="H3963" s="71" t="s">
        <v>1112</v>
      </c>
      <c r="I3963" s="248" t="s">
        <v>215</v>
      </c>
      <c r="J3963" s="249"/>
      <c r="K3963" s="249"/>
      <c r="L3963" s="249"/>
      <c r="M3963" s="121"/>
    </row>
    <row r="3964" spans="1:13">
      <c r="A3964" s="1"/>
      <c r="B3964" s="1"/>
      <c r="C3964" s="69" t="s">
        <v>5</v>
      </c>
      <c r="D3964" s="70" t="s">
        <v>40</v>
      </c>
      <c r="E3964" s="71" t="s">
        <v>41</v>
      </c>
      <c r="F3964" s="70"/>
      <c r="G3964" s="70" t="s">
        <v>1111</v>
      </c>
      <c r="H3964" s="71" t="s">
        <v>1112</v>
      </c>
      <c r="I3964" s="71" t="s">
        <v>216</v>
      </c>
      <c r="J3964" s="249">
        <v>1157160</v>
      </c>
      <c r="K3964" s="249">
        <v>0</v>
      </c>
      <c r="L3964" s="249">
        <v>0</v>
      </c>
      <c r="M3964" s="121">
        <v>0</v>
      </c>
    </row>
    <row r="3965" spans="1:13">
      <c r="A3965" s="1"/>
      <c r="B3965" s="1"/>
      <c r="C3965" s="69" t="s">
        <v>5</v>
      </c>
      <c r="D3965" s="70" t="s">
        <v>40</v>
      </c>
      <c r="E3965" s="71" t="s">
        <v>41</v>
      </c>
      <c r="F3965" s="70"/>
      <c r="G3965" s="70" t="s">
        <v>1111</v>
      </c>
      <c r="H3965" s="71" t="s">
        <v>1112</v>
      </c>
      <c r="I3965" s="71" t="s">
        <v>217</v>
      </c>
      <c r="J3965" s="249">
        <v>1157160</v>
      </c>
      <c r="K3965" s="249">
        <v>0</v>
      </c>
      <c r="L3965" s="249">
        <v>0</v>
      </c>
      <c r="M3965" s="121"/>
    </row>
    <row r="3966" spans="1:13" ht="24">
      <c r="A3966" s="1"/>
      <c r="B3966" s="1"/>
      <c r="C3966" s="69"/>
      <c r="D3966" s="70"/>
      <c r="E3966" s="71"/>
      <c r="F3966" s="70"/>
      <c r="G3966" s="70"/>
      <c r="H3966" s="83" t="s">
        <v>218</v>
      </c>
      <c r="I3966" s="84"/>
      <c r="J3966" s="85"/>
      <c r="K3966" s="85">
        <v>-1157160</v>
      </c>
      <c r="L3966" s="85">
        <v>0</v>
      </c>
      <c r="M3966" s="86">
        <f>M3965-L3965</f>
        <v>0</v>
      </c>
    </row>
    <row r="3973" spans="1:13" ht="18.75" thickBot="1">
      <c r="A3973" s="1"/>
      <c r="B3973" s="1"/>
      <c r="C3973" s="784" t="s">
        <v>1254</v>
      </c>
      <c r="D3973" s="784"/>
      <c r="E3973" s="784"/>
      <c r="F3973" s="784"/>
      <c r="G3973" s="784"/>
      <c r="H3973" s="784"/>
      <c r="I3973" s="784"/>
      <c r="J3973" s="784"/>
      <c r="K3973" s="784"/>
      <c r="L3973" s="784"/>
      <c r="M3973" s="784"/>
    </row>
    <row r="3974" spans="1:13" ht="44.25" customHeight="1" thickTop="1">
      <c r="A3974" s="808"/>
      <c r="B3974" s="808"/>
      <c r="C3974" s="65" t="s">
        <v>200</v>
      </c>
      <c r="D3974" s="66" t="s">
        <v>201</v>
      </c>
      <c r="E3974" s="66" t="s">
        <v>202</v>
      </c>
      <c r="F3974" s="66" t="s">
        <v>203</v>
      </c>
      <c r="G3974" s="66" t="s">
        <v>204</v>
      </c>
      <c r="H3974" s="66" t="s">
        <v>205</v>
      </c>
      <c r="I3974" s="66" t="s">
        <v>206</v>
      </c>
      <c r="J3974" s="67">
        <v>2022</v>
      </c>
      <c r="K3974" s="67">
        <v>2023</v>
      </c>
      <c r="L3974" s="67">
        <v>2024</v>
      </c>
      <c r="M3974" s="68">
        <v>2025</v>
      </c>
    </row>
    <row r="3975" spans="1:13" ht="48">
      <c r="A3975" s="1"/>
      <c r="B3975" s="1"/>
      <c r="C3975" s="69" t="s">
        <v>5</v>
      </c>
      <c r="D3975" s="70" t="s">
        <v>42</v>
      </c>
      <c r="E3975" s="71" t="s">
        <v>43</v>
      </c>
      <c r="F3975" s="70"/>
      <c r="G3975" s="70" t="s">
        <v>1158</v>
      </c>
      <c r="H3975" s="72" t="s">
        <v>1218</v>
      </c>
      <c r="I3975" s="73" t="s">
        <v>207</v>
      </c>
      <c r="J3975" s="74">
        <v>22000</v>
      </c>
      <c r="K3975" s="74">
        <v>23000</v>
      </c>
      <c r="L3975" s="74">
        <v>24000</v>
      </c>
      <c r="M3975" s="121">
        <v>25000</v>
      </c>
    </row>
    <row r="3976" spans="1:13" ht="48">
      <c r="A3976" s="1"/>
      <c r="B3976" s="1"/>
      <c r="C3976" s="69" t="s">
        <v>5</v>
      </c>
      <c r="D3976" s="70" t="s">
        <v>42</v>
      </c>
      <c r="E3976" s="71" t="s">
        <v>43</v>
      </c>
      <c r="F3976" s="70"/>
      <c r="G3976" s="70" t="s">
        <v>1158</v>
      </c>
      <c r="H3976" s="72" t="s">
        <v>1218</v>
      </c>
      <c r="I3976" s="72" t="s">
        <v>208</v>
      </c>
      <c r="J3976" s="74">
        <v>160650000</v>
      </c>
      <c r="K3976" s="74">
        <v>170650000</v>
      </c>
      <c r="L3976" s="74">
        <v>248100000</v>
      </c>
      <c r="M3976" s="121">
        <v>272399000</v>
      </c>
    </row>
    <row r="3977" spans="1:13" ht="48">
      <c r="A3977" s="1"/>
      <c r="B3977" s="1"/>
      <c r="C3977" s="69" t="s">
        <v>5</v>
      </c>
      <c r="D3977" s="70" t="s">
        <v>42</v>
      </c>
      <c r="E3977" s="71" t="s">
        <v>43</v>
      </c>
      <c r="F3977" s="70"/>
      <c r="G3977" s="70" t="s">
        <v>1158</v>
      </c>
      <c r="H3977" s="72" t="s">
        <v>1218</v>
      </c>
      <c r="I3977" s="72" t="s">
        <v>209</v>
      </c>
      <c r="J3977" s="74">
        <v>7302</v>
      </c>
      <c r="K3977" s="74">
        <v>7420</v>
      </c>
      <c r="L3977" s="74">
        <v>10338</v>
      </c>
      <c r="M3977" s="121">
        <f>M3976/M3975</f>
        <v>10895.96</v>
      </c>
    </row>
    <row r="3978" spans="1:13" ht="24">
      <c r="A3978" s="1"/>
      <c r="B3978" s="1"/>
      <c r="C3978" s="69"/>
      <c r="D3978" s="70"/>
      <c r="E3978" s="71"/>
      <c r="F3978" s="70"/>
      <c r="G3978" s="70"/>
      <c r="H3978" s="78" t="s">
        <v>210</v>
      </c>
      <c r="I3978" s="79"/>
      <c r="J3978" s="80"/>
      <c r="K3978" s="80">
        <v>118</v>
      </c>
      <c r="L3978" s="80">
        <v>2918</v>
      </c>
      <c r="M3978" s="80">
        <v>272388662</v>
      </c>
    </row>
    <row r="3979" spans="1:13" ht="48">
      <c r="A3979" s="1"/>
      <c r="B3979" s="1"/>
      <c r="C3979" s="69" t="s">
        <v>5</v>
      </c>
      <c r="D3979" s="70" t="s">
        <v>42</v>
      </c>
      <c r="E3979" s="71" t="s">
        <v>43</v>
      </c>
      <c r="F3979" s="70"/>
      <c r="G3979" s="70" t="s">
        <v>1158</v>
      </c>
      <c r="H3979" s="72" t="s">
        <v>1218</v>
      </c>
      <c r="I3979" s="73" t="s">
        <v>211</v>
      </c>
      <c r="J3979" s="74">
        <v>22000</v>
      </c>
      <c r="K3979" s="74">
        <v>23000</v>
      </c>
      <c r="L3979" s="74">
        <v>24000</v>
      </c>
      <c r="M3979" s="121">
        <v>25000</v>
      </c>
    </row>
    <row r="3980" spans="1:13" ht="48">
      <c r="A3980" s="1"/>
      <c r="B3980" s="1"/>
      <c r="C3980" s="69" t="s">
        <v>5</v>
      </c>
      <c r="D3980" s="70" t="s">
        <v>42</v>
      </c>
      <c r="E3980" s="71" t="s">
        <v>43</v>
      </c>
      <c r="F3980" s="70"/>
      <c r="G3980" s="70" t="s">
        <v>1158</v>
      </c>
      <c r="H3980" s="72" t="s">
        <v>1218</v>
      </c>
      <c r="I3980" s="72" t="s">
        <v>212</v>
      </c>
      <c r="J3980" s="74">
        <v>147162400</v>
      </c>
      <c r="K3980" s="74">
        <v>185496875</v>
      </c>
      <c r="L3980" s="74">
        <v>211226876</v>
      </c>
      <c r="M3980" s="121">
        <v>228352970</v>
      </c>
    </row>
    <row r="3981" spans="1:13" ht="48">
      <c r="A3981" s="1"/>
      <c r="B3981" s="1"/>
      <c r="C3981" s="69" t="s">
        <v>5</v>
      </c>
      <c r="D3981" s="70" t="s">
        <v>42</v>
      </c>
      <c r="E3981" s="71" t="s">
        <v>43</v>
      </c>
      <c r="F3981" s="70"/>
      <c r="G3981" s="70" t="s">
        <v>1158</v>
      </c>
      <c r="H3981" s="72" t="s">
        <v>1218</v>
      </c>
      <c r="I3981" s="72" t="s">
        <v>213</v>
      </c>
      <c r="J3981" s="74">
        <v>6689</v>
      </c>
      <c r="K3981" s="74">
        <v>8065</v>
      </c>
      <c r="L3981" s="74">
        <v>8801</v>
      </c>
      <c r="M3981" s="121">
        <f>M3980/M3979</f>
        <v>9134.1188000000002</v>
      </c>
    </row>
    <row r="3982" spans="1:13" ht="24">
      <c r="A3982" s="1"/>
      <c r="B3982" s="1"/>
      <c r="C3982" s="69"/>
      <c r="D3982" s="70"/>
      <c r="E3982" s="71"/>
      <c r="F3982" s="70"/>
      <c r="G3982" s="70"/>
      <c r="H3982" s="78" t="s">
        <v>214</v>
      </c>
      <c r="I3982" s="79"/>
      <c r="J3982" s="80"/>
      <c r="K3982" s="80">
        <v>1376</v>
      </c>
      <c r="L3982" s="80">
        <v>736</v>
      </c>
      <c r="M3982" s="80">
        <v>272770949</v>
      </c>
    </row>
    <row r="3983" spans="1:13" ht="48">
      <c r="A3983" s="1"/>
      <c r="B3983" s="1"/>
      <c r="C3983" s="69" t="s">
        <v>5</v>
      </c>
      <c r="D3983" s="70" t="s">
        <v>42</v>
      </c>
      <c r="E3983" s="71" t="s">
        <v>43</v>
      </c>
      <c r="F3983" s="70"/>
      <c r="G3983" s="70" t="s">
        <v>1158</v>
      </c>
      <c r="H3983" s="72" t="s">
        <v>1218</v>
      </c>
      <c r="I3983" s="73" t="s">
        <v>215</v>
      </c>
      <c r="J3983" s="74">
        <v>6000</v>
      </c>
      <c r="K3983" s="74">
        <v>23000</v>
      </c>
      <c r="L3983" s="74">
        <v>24000</v>
      </c>
      <c r="M3983" s="121">
        <v>25000</v>
      </c>
    </row>
    <row r="3984" spans="1:13" ht="48">
      <c r="A3984" s="1"/>
      <c r="B3984" s="1"/>
      <c r="C3984" s="69" t="s">
        <v>5</v>
      </c>
      <c r="D3984" s="70" t="s">
        <v>42</v>
      </c>
      <c r="E3984" s="71" t="s">
        <v>43</v>
      </c>
      <c r="F3984" s="70"/>
      <c r="G3984" s="70" t="s">
        <v>1158</v>
      </c>
      <c r="H3984" s="72" t="s">
        <v>1218</v>
      </c>
      <c r="I3984" s="72" t="s">
        <v>216</v>
      </c>
      <c r="J3984" s="74">
        <v>141417562</v>
      </c>
      <c r="K3984" s="74">
        <v>172689842</v>
      </c>
      <c r="L3984" s="74">
        <v>196104144</v>
      </c>
      <c r="M3984" s="121">
        <v>215708127</v>
      </c>
    </row>
    <row r="3985" spans="1:13" ht="48">
      <c r="A3985" s="1"/>
      <c r="B3985" s="1"/>
      <c r="C3985" s="69" t="s">
        <v>5</v>
      </c>
      <c r="D3985" s="70" t="s">
        <v>42</v>
      </c>
      <c r="E3985" s="71" t="s">
        <v>43</v>
      </c>
      <c r="F3985" s="70"/>
      <c r="G3985" s="70" t="s">
        <v>1158</v>
      </c>
      <c r="H3985" s="72" t="s">
        <v>1218</v>
      </c>
      <c r="I3985" s="72" t="s">
        <v>217</v>
      </c>
      <c r="J3985" s="74">
        <v>23570</v>
      </c>
      <c r="K3985" s="74">
        <v>7508</v>
      </c>
      <c r="L3985" s="74">
        <v>8171</v>
      </c>
      <c r="M3985" s="121">
        <f>M3984/M3983</f>
        <v>8628.3250800000005</v>
      </c>
    </row>
    <row r="3986" spans="1:13" ht="24">
      <c r="A3986" s="1"/>
      <c r="B3986" s="1"/>
      <c r="C3986" s="69"/>
      <c r="D3986" s="70"/>
      <c r="E3986" s="71"/>
      <c r="F3986" s="70"/>
      <c r="G3986" s="70"/>
      <c r="H3986" s="83" t="s">
        <v>218</v>
      </c>
      <c r="I3986" s="84"/>
      <c r="J3986" s="85"/>
      <c r="K3986" s="85">
        <v>-16062</v>
      </c>
      <c r="L3986" s="85">
        <v>663</v>
      </c>
      <c r="M3986" s="86">
        <v>86441555</v>
      </c>
    </row>
    <row r="3987" spans="1:13" ht="24">
      <c r="A3987" s="1"/>
      <c r="B3987" s="1"/>
      <c r="C3987" s="69" t="s">
        <v>5</v>
      </c>
      <c r="D3987" s="70" t="s">
        <v>42</v>
      </c>
      <c r="E3987" s="71" t="s">
        <v>43</v>
      </c>
      <c r="F3987" s="70"/>
      <c r="G3987" s="70" t="s">
        <v>1160</v>
      </c>
      <c r="H3987" s="72" t="s">
        <v>1161</v>
      </c>
      <c r="I3987" s="73" t="s">
        <v>207</v>
      </c>
      <c r="J3987" s="74">
        <v>152</v>
      </c>
      <c r="K3987" s="74">
        <v>152</v>
      </c>
      <c r="L3987" s="74">
        <v>152</v>
      </c>
      <c r="M3987" s="121">
        <v>152</v>
      </c>
    </row>
    <row r="3988" spans="1:13" ht="24">
      <c r="A3988" s="1"/>
      <c r="B3988" s="1"/>
      <c r="C3988" s="69" t="s">
        <v>5</v>
      </c>
      <c r="D3988" s="70" t="s">
        <v>42</v>
      </c>
      <c r="E3988" s="71" t="s">
        <v>43</v>
      </c>
      <c r="F3988" s="70"/>
      <c r="G3988" s="70" t="s">
        <v>1160</v>
      </c>
      <c r="H3988" s="72" t="s">
        <v>1161</v>
      </c>
      <c r="I3988" s="72" t="s">
        <v>208</v>
      </c>
      <c r="J3988" s="74">
        <v>55500000</v>
      </c>
      <c r="K3988" s="74">
        <v>49750000</v>
      </c>
      <c r="L3988" s="74">
        <v>74620000</v>
      </c>
      <c r="M3988" s="121">
        <v>74520000</v>
      </c>
    </row>
    <row r="3989" spans="1:13" ht="24">
      <c r="A3989" s="1"/>
      <c r="B3989" s="1"/>
      <c r="C3989" s="69" t="s">
        <v>5</v>
      </c>
      <c r="D3989" s="70" t="s">
        <v>42</v>
      </c>
      <c r="E3989" s="71" t="s">
        <v>43</v>
      </c>
      <c r="F3989" s="70"/>
      <c r="G3989" s="70" t="s">
        <v>1160</v>
      </c>
      <c r="H3989" s="72" t="s">
        <v>1161</v>
      </c>
      <c r="I3989" s="72" t="s">
        <v>209</v>
      </c>
      <c r="J3989" s="74">
        <f>J3988/J3987</f>
        <v>365131.57894736843</v>
      </c>
      <c r="K3989" s="74">
        <f t="shared" ref="K3989:M3989" si="1">K3988/K3987</f>
        <v>327302.63157894736</v>
      </c>
      <c r="L3989" s="74">
        <f t="shared" si="1"/>
        <v>490921.05263157893</v>
      </c>
      <c r="M3989" s="121">
        <f t="shared" si="1"/>
        <v>490263.15789473685</v>
      </c>
    </row>
    <row r="3990" spans="1:13" ht="24">
      <c r="A3990" s="1"/>
      <c r="B3990" s="1"/>
      <c r="C3990" s="69"/>
      <c r="D3990" s="70"/>
      <c r="E3990" s="71"/>
      <c r="F3990" s="70"/>
      <c r="G3990" s="70"/>
      <c r="H3990" s="78" t="s">
        <v>210</v>
      </c>
      <c r="I3990" s="79"/>
      <c r="J3990" s="80"/>
      <c r="K3990" s="80">
        <v>-22817</v>
      </c>
      <c r="L3990" s="80">
        <v>98690</v>
      </c>
      <c r="M3990" s="81">
        <v>74223889</v>
      </c>
    </row>
    <row r="3991" spans="1:13" ht="24">
      <c r="A3991" s="1"/>
      <c r="B3991" s="1"/>
      <c r="C3991" s="69" t="s">
        <v>5</v>
      </c>
      <c r="D3991" s="70" t="s">
        <v>42</v>
      </c>
      <c r="E3991" s="71" t="s">
        <v>43</v>
      </c>
      <c r="F3991" s="70"/>
      <c r="G3991" s="70" t="s">
        <v>1160</v>
      </c>
      <c r="H3991" s="72" t="s">
        <v>1161</v>
      </c>
      <c r="I3991" s="73" t="s">
        <v>211</v>
      </c>
      <c r="J3991" s="74">
        <v>152</v>
      </c>
      <c r="K3991" s="74">
        <v>152</v>
      </c>
      <c r="L3991" s="74">
        <v>152</v>
      </c>
      <c r="M3991" s="121">
        <v>152</v>
      </c>
    </row>
    <row r="3992" spans="1:13" ht="24">
      <c r="A3992" s="1"/>
      <c r="B3992" s="1"/>
      <c r="C3992" s="69" t="s">
        <v>5</v>
      </c>
      <c r="D3992" s="70" t="s">
        <v>42</v>
      </c>
      <c r="E3992" s="71" t="s">
        <v>43</v>
      </c>
      <c r="F3992" s="70"/>
      <c r="G3992" s="70" t="s">
        <v>1160</v>
      </c>
      <c r="H3992" s="72" t="s">
        <v>1161</v>
      </c>
      <c r="I3992" s="72" t="s">
        <v>212</v>
      </c>
      <c r="J3992" s="74">
        <v>51676400</v>
      </c>
      <c r="K3992" s="74">
        <v>53750000</v>
      </c>
      <c r="L3992" s="74">
        <v>74620000</v>
      </c>
      <c r="M3992" s="121">
        <v>78719380</v>
      </c>
    </row>
    <row r="3993" spans="1:13" ht="24">
      <c r="A3993" s="1"/>
      <c r="B3993" s="1"/>
      <c r="C3993" s="69" t="s">
        <v>5</v>
      </c>
      <c r="D3993" s="70" t="s">
        <v>42</v>
      </c>
      <c r="E3993" s="71" t="s">
        <v>43</v>
      </c>
      <c r="F3993" s="70"/>
      <c r="G3993" s="70" t="s">
        <v>1160</v>
      </c>
      <c r="H3993" s="72" t="s">
        <v>1161</v>
      </c>
      <c r="I3993" s="72" t="s">
        <v>213</v>
      </c>
      <c r="J3993" s="74">
        <f>J3992/J3991</f>
        <v>339976.31578947371</v>
      </c>
      <c r="K3993" s="74">
        <f t="shared" ref="K3993:M3993" si="2">K3992/K3991</f>
        <v>353618.42105263157</v>
      </c>
      <c r="L3993" s="74">
        <f t="shared" si="2"/>
        <v>490921.05263157893</v>
      </c>
      <c r="M3993" s="121">
        <f t="shared" si="2"/>
        <v>517890.65789473685</v>
      </c>
    </row>
    <row r="3994" spans="1:13" ht="24">
      <c r="A3994" s="1"/>
      <c r="B3994" s="1"/>
      <c r="C3994" s="69"/>
      <c r="D3994" s="70"/>
      <c r="E3994" s="71"/>
      <c r="F3994" s="70"/>
      <c r="G3994" s="70"/>
      <c r="H3994" s="78" t="s">
        <v>214</v>
      </c>
      <c r="I3994" s="79"/>
      <c r="J3994" s="80"/>
      <c r="K3994" s="80">
        <v>8229</v>
      </c>
      <c r="L3994" s="80">
        <v>82817</v>
      </c>
      <c r="M3994" s="81">
        <v>74223889</v>
      </c>
    </row>
    <row r="3995" spans="1:13" ht="24">
      <c r="A3995" s="1"/>
      <c r="B3995" s="1"/>
      <c r="C3995" s="69" t="s">
        <v>5</v>
      </c>
      <c r="D3995" s="70" t="s">
        <v>42</v>
      </c>
      <c r="E3995" s="71" t="s">
        <v>43</v>
      </c>
      <c r="F3995" s="70"/>
      <c r="G3995" s="70" t="s">
        <v>1160</v>
      </c>
      <c r="H3995" s="72" t="s">
        <v>1161</v>
      </c>
      <c r="I3995" s="73" t="s">
        <v>215</v>
      </c>
      <c r="J3995" s="74">
        <v>152</v>
      </c>
      <c r="K3995" s="74">
        <v>152</v>
      </c>
      <c r="L3995" s="74">
        <v>152</v>
      </c>
      <c r="M3995" s="121">
        <v>152</v>
      </c>
    </row>
    <row r="3996" spans="1:13" ht="24">
      <c r="A3996" s="1"/>
      <c r="B3996" s="1"/>
      <c r="C3996" s="69" t="s">
        <v>5</v>
      </c>
      <c r="D3996" s="70" t="s">
        <v>42</v>
      </c>
      <c r="E3996" s="71" t="s">
        <v>43</v>
      </c>
      <c r="F3996" s="70"/>
      <c r="G3996" s="70" t="s">
        <v>1160</v>
      </c>
      <c r="H3996" s="72" t="s">
        <v>1161</v>
      </c>
      <c r="I3996" s="72" t="s">
        <v>216</v>
      </c>
      <c r="J3996" s="74">
        <v>50798917.159999996</v>
      </c>
      <c r="K3996" s="74">
        <v>52164271</v>
      </c>
      <c r="L3996" s="74">
        <v>67487887</v>
      </c>
      <c r="M3996" s="121">
        <v>74137534</v>
      </c>
    </row>
    <row r="3997" spans="1:13" ht="24">
      <c r="A3997" s="1"/>
      <c r="B3997" s="1"/>
      <c r="C3997" s="69" t="s">
        <v>5</v>
      </c>
      <c r="D3997" s="70" t="s">
        <v>42</v>
      </c>
      <c r="E3997" s="71" t="s">
        <v>43</v>
      </c>
      <c r="F3997" s="70"/>
      <c r="G3997" s="70" t="s">
        <v>1160</v>
      </c>
      <c r="H3997" s="72" t="s">
        <v>1161</v>
      </c>
      <c r="I3997" s="72" t="s">
        <v>217</v>
      </c>
      <c r="J3997" s="74">
        <f>J3996/J3995</f>
        <v>334203.40236842103</v>
      </c>
      <c r="K3997" s="74">
        <f t="shared" ref="K3997:M3997" si="3">K3996/K3995</f>
        <v>343185.99342105264</v>
      </c>
      <c r="L3997" s="74">
        <f t="shared" si="3"/>
        <v>443999.25657894736</v>
      </c>
      <c r="M3997" s="121">
        <f t="shared" si="3"/>
        <v>487746.93421052629</v>
      </c>
    </row>
    <row r="3998" spans="1:13" ht="24">
      <c r="A3998" s="1"/>
      <c r="B3998" s="1"/>
      <c r="C3998" s="69"/>
      <c r="D3998" s="70"/>
      <c r="E3998" s="71"/>
      <c r="F3998" s="70"/>
      <c r="G3998" s="70"/>
      <c r="H3998" s="83" t="s">
        <v>218</v>
      </c>
      <c r="I3998" s="84"/>
      <c r="J3998" s="85"/>
      <c r="K3998" s="85">
        <v>5418</v>
      </c>
      <c r="L3998" s="85">
        <v>60808</v>
      </c>
      <c r="M3998" s="86">
        <v>18879001</v>
      </c>
    </row>
    <row r="3999" spans="1:13" ht="24">
      <c r="A3999" s="1"/>
      <c r="B3999" s="1"/>
      <c r="C3999" s="69" t="s">
        <v>5</v>
      </c>
      <c r="D3999" s="70" t="s">
        <v>42</v>
      </c>
      <c r="E3999" s="71" t="s">
        <v>43</v>
      </c>
      <c r="F3999" s="70"/>
      <c r="G3999" s="70" t="s">
        <v>1162</v>
      </c>
      <c r="H3999" s="72" t="s">
        <v>1163</v>
      </c>
      <c r="I3999" s="73" t="s">
        <v>207</v>
      </c>
      <c r="J3999" s="74">
        <v>350</v>
      </c>
      <c r="K3999" s="74">
        <v>380</v>
      </c>
      <c r="L3999" s="74">
        <v>500</v>
      </c>
      <c r="M3999" s="121">
        <v>520</v>
      </c>
    </row>
    <row r="4000" spans="1:13" ht="24">
      <c r="A4000" s="1"/>
      <c r="B4000" s="1"/>
      <c r="C4000" s="69" t="s">
        <v>5</v>
      </c>
      <c r="D4000" s="70" t="s">
        <v>42</v>
      </c>
      <c r="E4000" s="71" t="s">
        <v>43</v>
      </c>
      <c r="F4000" s="70"/>
      <c r="G4000" s="70" t="s">
        <v>1162</v>
      </c>
      <c r="H4000" s="72" t="s">
        <v>1163</v>
      </c>
      <c r="I4000" s="72" t="s">
        <v>208</v>
      </c>
      <c r="J4000" s="74">
        <v>1700000</v>
      </c>
      <c r="K4000" s="74">
        <v>1750000</v>
      </c>
      <c r="L4000" s="74">
        <v>2300000</v>
      </c>
      <c r="M4000" s="121">
        <v>2400000</v>
      </c>
    </row>
    <row r="4001" spans="1:13" ht="24">
      <c r="A4001" s="1"/>
      <c r="B4001" s="1"/>
      <c r="C4001" s="69" t="s">
        <v>5</v>
      </c>
      <c r="D4001" s="70" t="s">
        <v>42</v>
      </c>
      <c r="E4001" s="71" t="s">
        <v>43</v>
      </c>
      <c r="F4001" s="70"/>
      <c r="G4001" s="70" t="s">
        <v>1162</v>
      </c>
      <c r="H4001" s="72" t="s">
        <v>1163</v>
      </c>
      <c r="I4001" s="72" t="s">
        <v>209</v>
      </c>
      <c r="J4001" s="74">
        <v>4857</v>
      </c>
      <c r="K4001" s="74">
        <v>4605</v>
      </c>
      <c r="L4001" s="74">
        <v>4600</v>
      </c>
      <c r="M4001" s="121">
        <f>M4000/M3999</f>
        <v>4615.3846153846152</v>
      </c>
    </row>
    <row r="4002" spans="1:13" ht="24">
      <c r="A4002" s="1"/>
      <c r="B4002" s="1"/>
      <c r="C4002" s="69"/>
      <c r="D4002" s="70"/>
      <c r="E4002" s="71"/>
      <c r="F4002" s="70"/>
      <c r="G4002" s="70"/>
      <c r="H4002" s="78" t="s">
        <v>210</v>
      </c>
      <c r="I4002" s="79"/>
      <c r="J4002" s="80"/>
      <c r="K4002" s="80">
        <v>-252</v>
      </c>
      <c r="L4002" s="80">
        <v>-5</v>
      </c>
      <c r="M4002" s="81">
        <v>2395400</v>
      </c>
    </row>
    <row r="4003" spans="1:13" ht="24">
      <c r="A4003" s="1"/>
      <c r="B4003" s="1"/>
      <c r="C4003" s="69" t="s">
        <v>5</v>
      </c>
      <c r="D4003" s="70" t="s">
        <v>42</v>
      </c>
      <c r="E4003" s="71" t="s">
        <v>43</v>
      </c>
      <c r="F4003" s="70"/>
      <c r="G4003" s="70" t="s">
        <v>1162</v>
      </c>
      <c r="H4003" s="72" t="s">
        <v>1163</v>
      </c>
      <c r="I4003" s="73" t="s">
        <v>211</v>
      </c>
      <c r="J4003" s="74">
        <v>350</v>
      </c>
      <c r="K4003" s="74">
        <v>380</v>
      </c>
      <c r="L4003" s="74">
        <v>500</v>
      </c>
      <c r="M4003" s="121">
        <v>520</v>
      </c>
    </row>
    <row r="4004" spans="1:13" ht="24">
      <c r="A4004" s="1"/>
      <c r="B4004" s="1"/>
      <c r="C4004" s="69" t="s">
        <v>5</v>
      </c>
      <c r="D4004" s="70" t="s">
        <v>42</v>
      </c>
      <c r="E4004" s="71" t="s">
        <v>43</v>
      </c>
      <c r="F4004" s="70"/>
      <c r="G4004" s="70" t="s">
        <v>1162</v>
      </c>
      <c r="H4004" s="72" t="s">
        <v>1163</v>
      </c>
      <c r="I4004" s="72" t="s">
        <v>212</v>
      </c>
      <c r="J4004" s="74">
        <v>1623600</v>
      </c>
      <c r="K4004" s="74">
        <v>1750000</v>
      </c>
      <c r="L4004" s="74">
        <v>2300000</v>
      </c>
      <c r="M4004" s="121">
        <v>2280000</v>
      </c>
    </row>
    <row r="4005" spans="1:13" ht="24">
      <c r="A4005" s="1"/>
      <c r="B4005" s="1"/>
      <c r="C4005" s="69" t="s">
        <v>5</v>
      </c>
      <c r="D4005" s="70" t="s">
        <v>42</v>
      </c>
      <c r="E4005" s="71" t="s">
        <v>43</v>
      </c>
      <c r="F4005" s="70"/>
      <c r="G4005" s="70" t="s">
        <v>1162</v>
      </c>
      <c r="H4005" s="72" t="s">
        <v>1163</v>
      </c>
      <c r="I4005" s="72" t="s">
        <v>213</v>
      </c>
      <c r="J4005" s="74">
        <v>4639</v>
      </c>
      <c r="K4005" s="74">
        <v>4605</v>
      </c>
      <c r="L4005" s="74">
        <v>4600</v>
      </c>
      <c r="M4005" s="121">
        <f>M4004/M4003</f>
        <v>4384.6153846153848</v>
      </c>
    </row>
    <row r="4006" spans="1:13" ht="24">
      <c r="A4006" s="1"/>
      <c r="B4006" s="1"/>
      <c r="C4006" s="69"/>
      <c r="D4006" s="70"/>
      <c r="E4006" s="71"/>
      <c r="F4006" s="70"/>
      <c r="G4006" s="70"/>
      <c r="H4006" s="78" t="s">
        <v>214</v>
      </c>
      <c r="I4006" s="79"/>
      <c r="J4006" s="80"/>
      <c r="K4006" s="80">
        <v>-34</v>
      </c>
      <c r="L4006" s="80">
        <v>-5</v>
      </c>
      <c r="M4006" s="81">
        <v>2395400</v>
      </c>
    </row>
    <row r="4007" spans="1:13" ht="24">
      <c r="A4007" s="1"/>
      <c r="B4007" s="1"/>
      <c r="C4007" s="69" t="s">
        <v>5</v>
      </c>
      <c r="D4007" s="70" t="s">
        <v>42</v>
      </c>
      <c r="E4007" s="71" t="s">
        <v>43</v>
      </c>
      <c r="F4007" s="70"/>
      <c r="G4007" s="70" t="s">
        <v>1162</v>
      </c>
      <c r="H4007" s="72" t="s">
        <v>1163</v>
      </c>
      <c r="I4007" s="73" t="s">
        <v>215</v>
      </c>
      <c r="J4007" s="74">
        <v>0</v>
      </c>
      <c r="K4007" s="74">
        <v>380</v>
      </c>
      <c r="L4007" s="74">
        <v>380</v>
      </c>
      <c r="M4007" s="77">
        <v>520</v>
      </c>
    </row>
    <row r="4008" spans="1:13" ht="24">
      <c r="A4008" s="1"/>
      <c r="B4008" s="1"/>
      <c r="C4008" s="69" t="s">
        <v>5</v>
      </c>
      <c r="D4008" s="70" t="s">
        <v>42</v>
      </c>
      <c r="E4008" s="71" t="s">
        <v>43</v>
      </c>
      <c r="F4008" s="70"/>
      <c r="G4008" s="70" t="s">
        <v>1162</v>
      </c>
      <c r="H4008" s="72" t="s">
        <v>1163</v>
      </c>
      <c r="I4008" s="72" t="s">
        <v>216</v>
      </c>
      <c r="J4008" s="74">
        <v>1612765</v>
      </c>
      <c r="K4008" s="74">
        <v>1463080</v>
      </c>
      <c r="L4008" s="74">
        <v>1537800</v>
      </c>
      <c r="M4008" s="77">
        <v>2011080</v>
      </c>
    </row>
    <row r="4009" spans="1:13" ht="24">
      <c r="A4009" s="1"/>
      <c r="B4009" s="1"/>
      <c r="C4009" s="69" t="s">
        <v>5</v>
      </c>
      <c r="D4009" s="70" t="s">
        <v>42</v>
      </c>
      <c r="E4009" s="71" t="s">
        <v>43</v>
      </c>
      <c r="F4009" s="70"/>
      <c r="G4009" s="70" t="s">
        <v>1162</v>
      </c>
      <c r="H4009" s="72" t="s">
        <v>1163</v>
      </c>
      <c r="I4009" s="72" t="s">
        <v>217</v>
      </c>
      <c r="J4009" s="74"/>
      <c r="K4009" s="74">
        <v>3850</v>
      </c>
      <c r="L4009" s="74">
        <v>4047</v>
      </c>
      <c r="M4009" s="77">
        <f>M4008/M4007</f>
        <v>3867.4615384615386</v>
      </c>
    </row>
    <row r="4010" spans="1:13" ht="24">
      <c r="A4010" s="1"/>
      <c r="B4010" s="1"/>
      <c r="C4010" s="69"/>
      <c r="D4010" s="70"/>
      <c r="E4010" s="71"/>
      <c r="F4010" s="70"/>
      <c r="G4010" s="70"/>
      <c r="H4010" s="83" t="s">
        <v>218</v>
      </c>
      <c r="I4010" s="84"/>
      <c r="J4010" s="85"/>
      <c r="K4010" s="85"/>
      <c r="L4010" s="85">
        <v>197</v>
      </c>
      <c r="M4010" s="86">
        <v>-4047</v>
      </c>
    </row>
    <row r="4011" spans="1:13" ht="48">
      <c r="A4011" s="1"/>
      <c r="B4011" s="1"/>
      <c r="C4011" s="69" t="s">
        <v>5</v>
      </c>
      <c r="D4011" s="70" t="s">
        <v>42</v>
      </c>
      <c r="E4011" s="71" t="s">
        <v>43</v>
      </c>
      <c r="F4011" s="70"/>
      <c r="G4011" s="70" t="s">
        <v>1164</v>
      </c>
      <c r="H4011" s="72" t="s">
        <v>1219</v>
      </c>
      <c r="I4011" s="73" t="s">
        <v>207</v>
      </c>
      <c r="J4011" s="74">
        <v>77000</v>
      </c>
      <c r="K4011" s="74">
        <v>50000</v>
      </c>
      <c r="L4011" s="74">
        <v>78000</v>
      </c>
      <c r="M4011" s="77">
        <v>70000</v>
      </c>
    </row>
    <row r="4012" spans="1:13" ht="48">
      <c r="A4012" s="1"/>
      <c r="B4012" s="1"/>
      <c r="C4012" s="69" t="s">
        <v>5</v>
      </c>
      <c r="D4012" s="70" t="s">
        <v>42</v>
      </c>
      <c r="E4012" s="71" t="s">
        <v>43</v>
      </c>
      <c r="F4012" s="70"/>
      <c r="G4012" s="70" t="s">
        <v>1164</v>
      </c>
      <c r="H4012" s="72" t="s">
        <v>1219</v>
      </c>
      <c r="I4012" s="72" t="s">
        <v>208</v>
      </c>
      <c r="J4012" s="74">
        <v>209350000</v>
      </c>
      <c r="K4012" s="74">
        <v>220350000</v>
      </c>
      <c r="L4012" s="74">
        <v>297200000</v>
      </c>
      <c r="M4012" s="77">
        <v>375976860</v>
      </c>
    </row>
    <row r="4013" spans="1:13" ht="48">
      <c r="A4013" s="1"/>
      <c r="B4013" s="1"/>
      <c r="C4013" s="69" t="s">
        <v>5</v>
      </c>
      <c r="D4013" s="70" t="s">
        <v>42</v>
      </c>
      <c r="E4013" s="71" t="s">
        <v>43</v>
      </c>
      <c r="F4013" s="70"/>
      <c r="G4013" s="70" t="s">
        <v>1164</v>
      </c>
      <c r="H4013" s="72" t="s">
        <v>1219</v>
      </c>
      <c r="I4013" s="72" t="s">
        <v>209</v>
      </c>
      <c r="J4013" s="74">
        <f>J4012/J4011</f>
        <v>2718.8311688311687</v>
      </c>
      <c r="K4013" s="74">
        <v>4407</v>
      </c>
      <c r="L4013" s="74">
        <v>3810</v>
      </c>
      <c r="M4013" s="77">
        <f>M4012/M4011</f>
        <v>5371.098</v>
      </c>
    </row>
    <row r="4014" spans="1:13" ht="24">
      <c r="A4014" s="1"/>
      <c r="B4014" s="1"/>
      <c r="C4014" s="69"/>
      <c r="D4014" s="70"/>
      <c r="E4014" s="71"/>
      <c r="F4014" s="70"/>
      <c r="G4014" s="70"/>
      <c r="H4014" s="78" t="s">
        <v>210</v>
      </c>
      <c r="I4014" s="79"/>
      <c r="J4014" s="80"/>
      <c r="K4014" s="80">
        <v>-22781</v>
      </c>
      <c r="L4014" s="80">
        <v>-597</v>
      </c>
      <c r="M4014" s="81">
        <v>320646190</v>
      </c>
    </row>
    <row r="4015" spans="1:13" ht="48">
      <c r="A4015" s="1"/>
      <c r="B4015" s="1"/>
      <c r="C4015" s="69" t="s">
        <v>5</v>
      </c>
      <c r="D4015" s="70" t="s">
        <v>42</v>
      </c>
      <c r="E4015" s="71" t="s">
        <v>43</v>
      </c>
      <c r="F4015" s="70"/>
      <c r="G4015" s="70" t="s">
        <v>1164</v>
      </c>
      <c r="H4015" s="72" t="s">
        <v>1219</v>
      </c>
      <c r="I4015" s="73" t="s">
        <v>211</v>
      </c>
      <c r="J4015" s="74">
        <v>30000</v>
      </c>
      <c r="K4015" s="74">
        <v>50000</v>
      </c>
      <c r="L4015" s="74">
        <v>71537</v>
      </c>
      <c r="M4015" s="77">
        <v>70000</v>
      </c>
    </row>
    <row r="4016" spans="1:13" ht="48">
      <c r="A4016" s="1"/>
      <c r="B4016" s="1"/>
      <c r="C4016" s="69" t="s">
        <v>5</v>
      </c>
      <c r="D4016" s="70" t="s">
        <v>42</v>
      </c>
      <c r="E4016" s="71" t="s">
        <v>43</v>
      </c>
      <c r="F4016" s="70"/>
      <c r="G4016" s="70" t="s">
        <v>1164</v>
      </c>
      <c r="H4016" s="72" t="s">
        <v>1219</v>
      </c>
      <c r="I4016" s="72" t="s">
        <v>212</v>
      </c>
      <c r="J4016" s="74">
        <v>225575200</v>
      </c>
      <c r="K4016" s="74">
        <v>281500575</v>
      </c>
      <c r="L4016" s="74">
        <v>329588124</v>
      </c>
      <c r="M4016" s="77">
        <v>360506860</v>
      </c>
    </row>
    <row r="4017" spans="1:13" ht="48">
      <c r="A4017" s="1"/>
      <c r="B4017" s="1"/>
      <c r="C4017" s="69" t="s">
        <v>5</v>
      </c>
      <c r="D4017" s="70" t="s">
        <v>42</v>
      </c>
      <c r="E4017" s="71" t="s">
        <v>43</v>
      </c>
      <c r="F4017" s="70"/>
      <c r="G4017" s="70" t="s">
        <v>1164</v>
      </c>
      <c r="H4017" s="72" t="s">
        <v>1219</v>
      </c>
      <c r="I4017" s="72" t="s">
        <v>213</v>
      </c>
      <c r="J4017" s="74">
        <v>7519</v>
      </c>
      <c r="K4017" s="74">
        <v>5630</v>
      </c>
      <c r="L4017" s="74">
        <v>4607</v>
      </c>
      <c r="M4017" s="77">
        <f>M4016/M4015</f>
        <v>5150.098</v>
      </c>
    </row>
    <row r="4018" spans="1:13" ht="24">
      <c r="A4018" s="1"/>
      <c r="B4018" s="1"/>
      <c r="C4018" s="69"/>
      <c r="D4018" s="70"/>
      <c r="E4018" s="71"/>
      <c r="F4018" s="70"/>
      <c r="G4018" s="70"/>
      <c r="H4018" s="78" t="s">
        <v>214</v>
      </c>
      <c r="I4018" s="79"/>
      <c r="J4018" s="80"/>
      <c r="K4018" s="80">
        <v>-1889</v>
      </c>
      <c r="L4018" s="80">
        <v>-1023</v>
      </c>
      <c r="M4018" s="81">
        <v>322564643</v>
      </c>
    </row>
    <row r="4019" spans="1:13" ht="48">
      <c r="A4019" s="1"/>
      <c r="B4019" s="1"/>
      <c r="C4019" s="69" t="s">
        <v>5</v>
      </c>
      <c r="D4019" s="70" t="s">
        <v>42</v>
      </c>
      <c r="E4019" s="71" t="s">
        <v>43</v>
      </c>
      <c r="F4019" s="70"/>
      <c r="G4019" s="70" t="s">
        <v>1164</v>
      </c>
      <c r="H4019" s="72" t="s">
        <v>1219</v>
      </c>
      <c r="I4019" s="73" t="s">
        <v>215</v>
      </c>
      <c r="J4019" s="74">
        <v>2000</v>
      </c>
      <c r="K4019" s="74">
        <v>68567</v>
      </c>
      <c r="L4019" s="74">
        <v>76647</v>
      </c>
      <c r="M4019" s="77">
        <v>101389</v>
      </c>
    </row>
    <row r="4020" spans="1:13" ht="48">
      <c r="A4020" s="1"/>
      <c r="B4020" s="1"/>
      <c r="C4020" s="69" t="s">
        <v>5</v>
      </c>
      <c r="D4020" s="70" t="s">
        <v>42</v>
      </c>
      <c r="E4020" s="71" t="s">
        <v>43</v>
      </c>
      <c r="F4020" s="70"/>
      <c r="G4020" s="70" t="s">
        <v>1164</v>
      </c>
      <c r="H4020" s="72" t="s">
        <v>1219</v>
      </c>
      <c r="I4020" s="72" t="s">
        <v>216</v>
      </c>
      <c r="J4020" s="74">
        <v>225147613</v>
      </c>
      <c r="K4020" s="74">
        <v>280475869</v>
      </c>
      <c r="L4020" s="74">
        <v>320687494</v>
      </c>
      <c r="M4020" s="77">
        <v>371413181</v>
      </c>
    </row>
    <row r="4021" spans="1:13" ht="48">
      <c r="A4021" s="1"/>
      <c r="B4021" s="1"/>
      <c r="C4021" s="69" t="s">
        <v>5</v>
      </c>
      <c r="D4021" s="70" t="s">
        <v>42</v>
      </c>
      <c r="E4021" s="71" t="s">
        <v>43</v>
      </c>
      <c r="F4021" s="70"/>
      <c r="G4021" s="70" t="s">
        <v>1164</v>
      </c>
      <c r="H4021" s="72" t="s">
        <v>1219</v>
      </c>
      <c r="I4021" s="72" t="s">
        <v>217</v>
      </c>
      <c r="J4021" s="74">
        <v>112574</v>
      </c>
      <c r="K4021" s="74">
        <v>4091</v>
      </c>
      <c r="L4021" s="74">
        <v>4184</v>
      </c>
      <c r="M4021" s="77">
        <f>M4020/M4019</f>
        <v>3663.2492775350383</v>
      </c>
    </row>
    <row r="4022" spans="1:13" ht="24">
      <c r="A4022" s="1"/>
      <c r="B4022" s="1"/>
      <c r="C4022" s="69"/>
      <c r="D4022" s="70"/>
      <c r="E4022" s="71"/>
      <c r="F4022" s="70"/>
      <c r="G4022" s="70"/>
      <c r="H4022" s="83" t="s">
        <v>218</v>
      </c>
      <c r="I4022" s="84"/>
      <c r="J4022" s="85"/>
      <c r="K4022" s="85">
        <v>-108483</v>
      </c>
      <c r="L4022" s="85">
        <v>93</v>
      </c>
      <c r="M4022" s="86">
        <v>149893680</v>
      </c>
    </row>
    <row r="4023" spans="1:13" ht="24">
      <c r="A4023" s="1"/>
      <c r="B4023" s="1"/>
      <c r="C4023" s="69" t="s">
        <v>5</v>
      </c>
      <c r="D4023" s="70" t="s">
        <v>42</v>
      </c>
      <c r="E4023" s="71" t="s">
        <v>43</v>
      </c>
      <c r="F4023" s="70"/>
      <c r="G4023" s="70" t="s">
        <v>1166</v>
      </c>
      <c r="H4023" s="72" t="s">
        <v>1167</v>
      </c>
      <c r="I4023" s="73" t="s">
        <v>207</v>
      </c>
      <c r="J4023" s="74">
        <v>74000</v>
      </c>
      <c r="K4023" s="74">
        <v>75000</v>
      </c>
      <c r="L4023" s="74">
        <v>78000</v>
      </c>
      <c r="M4023" s="121">
        <v>100000</v>
      </c>
    </row>
    <row r="4024" spans="1:13" ht="24">
      <c r="A4024" s="1"/>
      <c r="B4024" s="1"/>
      <c r="C4024" s="69" t="s">
        <v>5</v>
      </c>
      <c r="D4024" s="70" t="s">
        <v>42</v>
      </c>
      <c r="E4024" s="71" t="s">
        <v>43</v>
      </c>
      <c r="F4024" s="70"/>
      <c r="G4024" s="70" t="s">
        <v>1166</v>
      </c>
      <c r="H4024" s="72" t="s">
        <v>1167</v>
      </c>
      <c r="I4024" s="72" t="s">
        <v>208</v>
      </c>
      <c r="J4024" s="74">
        <v>30800000</v>
      </c>
      <c r="K4024" s="74">
        <v>28500000</v>
      </c>
      <c r="L4024" s="74">
        <v>37080000</v>
      </c>
      <c r="M4024" s="77">
        <v>37080000</v>
      </c>
    </row>
    <row r="4025" spans="1:13" ht="24">
      <c r="A4025" s="1"/>
      <c r="B4025" s="1"/>
      <c r="C4025" s="69" t="s">
        <v>5</v>
      </c>
      <c r="D4025" s="70" t="s">
        <v>42</v>
      </c>
      <c r="E4025" s="71" t="s">
        <v>43</v>
      </c>
      <c r="F4025" s="70"/>
      <c r="G4025" s="70" t="s">
        <v>1166</v>
      </c>
      <c r="H4025" s="72" t="s">
        <v>1167</v>
      </c>
      <c r="I4025" s="72" t="s">
        <v>209</v>
      </c>
      <c r="J4025" s="74">
        <v>416</v>
      </c>
      <c r="K4025" s="74">
        <v>380</v>
      </c>
      <c r="L4025" s="74">
        <v>475</v>
      </c>
      <c r="M4025" s="77">
        <f>M4024/M4023</f>
        <v>370.8</v>
      </c>
    </row>
    <row r="4026" spans="1:13" ht="24">
      <c r="A4026" s="1"/>
      <c r="B4026" s="1"/>
      <c r="C4026" s="69"/>
      <c r="D4026" s="70"/>
      <c r="E4026" s="71"/>
      <c r="F4026" s="70"/>
      <c r="G4026" s="70"/>
      <c r="H4026" s="78" t="s">
        <v>210</v>
      </c>
      <c r="I4026" s="79"/>
      <c r="J4026" s="80"/>
      <c r="K4026" s="80">
        <v>-36</v>
      </c>
      <c r="L4026" s="80">
        <v>95</v>
      </c>
      <c r="M4026" s="81">
        <v>37079525</v>
      </c>
    </row>
    <row r="4027" spans="1:13" ht="24">
      <c r="A4027" s="1"/>
      <c r="B4027" s="1"/>
      <c r="C4027" s="69" t="s">
        <v>5</v>
      </c>
      <c r="D4027" s="70" t="s">
        <v>42</v>
      </c>
      <c r="E4027" s="71" t="s">
        <v>43</v>
      </c>
      <c r="F4027" s="70"/>
      <c r="G4027" s="70" t="s">
        <v>1166</v>
      </c>
      <c r="H4027" s="72" t="s">
        <v>1167</v>
      </c>
      <c r="I4027" s="73" t="s">
        <v>211</v>
      </c>
      <c r="J4027" s="74">
        <v>73000</v>
      </c>
      <c r="K4027" s="74">
        <v>75000</v>
      </c>
      <c r="L4027" s="74">
        <v>100000</v>
      </c>
      <c r="M4027" s="77">
        <v>100000</v>
      </c>
    </row>
    <row r="4028" spans="1:13" ht="24">
      <c r="A4028" s="1"/>
      <c r="B4028" s="1"/>
      <c r="C4028" s="69" t="s">
        <v>5</v>
      </c>
      <c r="D4028" s="70" t="s">
        <v>42</v>
      </c>
      <c r="E4028" s="71" t="s">
        <v>43</v>
      </c>
      <c r="F4028" s="70"/>
      <c r="G4028" s="70" t="s">
        <v>1166</v>
      </c>
      <c r="H4028" s="72" t="s">
        <v>1167</v>
      </c>
      <c r="I4028" s="72" t="s">
        <v>212</v>
      </c>
      <c r="J4028" s="74">
        <v>27800000</v>
      </c>
      <c r="K4028" s="74">
        <v>28500000</v>
      </c>
      <c r="L4028" s="74">
        <v>37080000</v>
      </c>
      <c r="M4028" s="77">
        <v>37080000</v>
      </c>
    </row>
    <row r="4029" spans="1:13" ht="24">
      <c r="A4029" s="1"/>
      <c r="B4029" s="1"/>
      <c r="C4029" s="69" t="s">
        <v>5</v>
      </c>
      <c r="D4029" s="70" t="s">
        <v>42</v>
      </c>
      <c r="E4029" s="71" t="s">
        <v>43</v>
      </c>
      <c r="F4029" s="70"/>
      <c r="G4029" s="70" t="s">
        <v>1166</v>
      </c>
      <c r="H4029" s="72" t="s">
        <v>1167</v>
      </c>
      <c r="I4029" s="72" t="s">
        <v>213</v>
      </c>
      <c r="J4029" s="74">
        <v>381</v>
      </c>
      <c r="K4029" s="74">
        <v>380</v>
      </c>
      <c r="L4029" s="74">
        <v>371</v>
      </c>
      <c r="M4029" s="77">
        <f>M4028/M4027</f>
        <v>370.8</v>
      </c>
    </row>
    <row r="4030" spans="1:13" ht="24">
      <c r="A4030" s="1"/>
      <c r="B4030" s="1"/>
      <c r="C4030" s="69"/>
      <c r="D4030" s="70"/>
      <c r="E4030" s="71"/>
      <c r="F4030" s="70"/>
      <c r="G4030" s="70"/>
      <c r="H4030" s="78" t="s">
        <v>214</v>
      </c>
      <c r="I4030" s="79"/>
      <c r="J4030" s="80"/>
      <c r="K4030" s="80">
        <v>-1</v>
      </c>
      <c r="L4030" s="80">
        <v>-9</v>
      </c>
      <c r="M4030" s="81">
        <v>37079629</v>
      </c>
    </row>
    <row r="4031" spans="1:13" ht="24">
      <c r="A4031" s="1"/>
      <c r="B4031" s="1"/>
      <c r="C4031" s="69" t="s">
        <v>5</v>
      </c>
      <c r="D4031" s="70" t="s">
        <v>42</v>
      </c>
      <c r="E4031" s="71" t="s">
        <v>43</v>
      </c>
      <c r="F4031" s="70"/>
      <c r="G4031" s="70" t="s">
        <v>1166</v>
      </c>
      <c r="H4031" s="72" t="s">
        <v>1167</v>
      </c>
      <c r="I4031" s="73" t="s">
        <v>215</v>
      </c>
      <c r="J4031" s="74">
        <v>20000</v>
      </c>
      <c r="K4031" s="74">
        <v>88000</v>
      </c>
      <c r="L4031" s="74">
        <v>131896</v>
      </c>
      <c r="M4031" s="77">
        <v>126900</v>
      </c>
    </row>
    <row r="4032" spans="1:13" ht="24">
      <c r="A4032" s="1"/>
      <c r="B4032" s="1"/>
      <c r="C4032" s="69" t="s">
        <v>5</v>
      </c>
      <c r="D4032" s="70" t="s">
        <v>42</v>
      </c>
      <c r="E4032" s="71" t="s">
        <v>43</v>
      </c>
      <c r="F4032" s="70"/>
      <c r="G4032" s="70" t="s">
        <v>1166</v>
      </c>
      <c r="H4032" s="72" t="s">
        <v>1167</v>
      </c>
      <c r="I4032" s="72" t="s">
        <v>216</v>
      </c>
      <c r="J4032" s="74">
        <v>27684560</v>
      </c>
      <c r="K4032" s="74">
        <v>27029454</v>
      </c>
      <c r="L4032" s="74">
        <v>34855122</v>
      </c>
      <c r="M4032" s="77">
        <v>36837116</v>
      </c>
    </row>
    <row r="4033" spans="1:13" ht="24">
      <c r="A4033" s="1"/>
      <c r="B4033" s="1"/>
      <c r="C4033" s="69" t="s">
        <v>5</v>
      </c>
      <c r="D4033" s="70" t="s">
        <v>42</v>
      </c>
      <c r="E4033" s="71" t="s">
        <v>43</v>
      </c>
      <c r="F4033" s="70"/>
      <c r="G4033" s="70" t="s">
        <v>1166</v>
      </c>
      <c r="H4033" s="72" t="s">
        <v>1167</v>
      </c>
      <c r="I4033" s="72" t="s">
        <v>217</v>
      </c>
      <c r="J4033" s="74">
        <v>1384</v>
      </c>
      <c r="K4033" s="74">
        <v>307</v>
      </c>
      <c r="L4033" s="74">
        <v>264</v>
      </c>
      <c r="M4033" s="77">
        <f>M4032/M4031</f>
        <v>290.28460204885738</v>
      </c>
    </row>
    <row r="4034" spans="1:13" ht="24">
      <c r="A4034" s="1"/>
      <c r="B4034" s="1"/>
      <c r="C4034" s="69"/>
      <c r="D4034" s="70"/>
      <c r="E4034" s="71"/>
      <c r="F4034" s="70"/>
      <c r="G4034" s="70"/>
      <c r="H4034" s="83" t="s">
        <v>218</v>
      </c>
      <c r="I4034" s="84"/>
      <c r="J4034" s="85"/>
      <c r="K4034" s="85">
        <v>-1077</v>
      </c>
      <c r="L4034" s="85">
        <v>-43</v>
      </c>
      <c r="M4034" s="86">
        <v>9322606</v>
      </c>
    </row>
    <row r="4035" spans="1:13">
      <c r="A4035" s="1"/>
      <c r="B4035" s="1"/>
      <c r="C4035" s="69" t="s">
        <v>5</v>
      </c>
      <c r="D4035" s="70" t="s">
        <v>42</v>
      </c>
      <c r="E4035" s="71" t="s">
        <v>43</v>
      </c>
      <c r="F4035" s="70"/>
      <c r="G4035" s="70" t="s">
        <v>1168</v>
      </c>
      <c r="H4035" s="72" t="s">
        <v>1169</v>
      </c>
      <c r="I4035" s="73" t="s">
        <v>207</v>
      </c>
      <c r="J4035" s="74">
        <v>70</v>
      </c>
      <c r="K4035" s="74">
        <v>0</v>
      </c>
      <c r="L4035" s="74">
        <v>0</v>
      </c>
      <c r="M4035" s="77">
        <v>20</v>
      </c>
    </row>
    <row r="4036" spans="1:13">
      <c r="A4036" s="1"/>
      <c r="B4036" s="1"/>
      <c r="C4036" s="69" t="s">
        <v>5</v>
      </c>
      <c r="D4036" s="70" t="s">
        <v>42</v>
      </c>
      <c r="E4036" s="71" t="s">
        <v>43</v>
      </c>
      <c r="F4036" s="70"/>
      <c r="G4036" s="70" t="s">
        <v>1168</v>
      </c>
      <c r="H4036" s="72" t="s">
        <v>1169</v>
      </c>
      <c r="I4036" s="72" t="s">
        <v>208</v>
      </c>
      <c r="J4036" s="74">
        <v>2000000</v>
      </c>
      <c r="K4036" s="74">
        <v>1000000</v>
      </c>
      <c r="L4036" s="74">
        <v>1000000</v>
      </c>
      <c r="M4036" s="77">
        <v>1000000</v>
      </c>
    </row>
    <row r="4037" spans="1:13">
      <c r="A4037" s="1"/>
      <c r="B4037" s="1"/>
      <c r="C4037" s="69" t="s">
        <v>5</v>
      </c>
      <c r="D4037" s="70" t="s">
        <v>42</v>
      </c>
      <c r="E4037" s="71" t="s">
        <v>43</v>
      </c>
      <c r="F4037" s="70"/>
      <c r="G4037" s="70" t="s">
        <v>1168</v>
      </c>
      <c r="H4037" s="72" t="s">
        <v>1169</v>
      </c>
      <c r="I4037" s="72" t="s">
        <v>209</v>
      </c>
      <c r="J4037" s="74">
        <v>28571</v>
      </c>
      <c r="K4037" s="74"/>
      <c r="L4037" s="74"/>
      <c r="M4037" s="77">
        <f>M4036/M4035</f>
        <v>50000</v>
      </c>
    </row>
    <row r="4038" spans="1:13" ht="24">
      <c r="A4038" s="1"/>
      <c r="B4038" s="1"/>
      <c r="C4038" s="69"/>
      <c r="D4038" s="70"/>
      <c r="E4038" s="71"/>
      <c r="F4038" s="70"/>
      <c r="G4038" s="70"/>
      <c r="H4038" s="78" t="s">
        <v>210</v>
      </c>
      <c r="I4038" s="79"/>
      <c r="J4038" s="80"/>
      <c r="K4038" s="80"/>
      <c r="L4038" s="80"/>
      <c r="M4038" s="81"/>
    </row>
    <row r="4039" spans="1:13">
      <c r="A4039" s="1"/>
      <c r="B4039" s="1"/>
      <c r="C4039" s="69" t="s">
        <v>5</v>
      </c>
      <c r="D4039" s="70" t="s">
        <v>42</v>
      </c>
      <c r="E4039" s="71" t="s">
        <v>43</v>
      </c>
      <c r="F4039" s="70"/>
      <c r="G4039" s="70" t="s">
        <v>1168</v>
      </c>
      <c r="H4039" s="72" t="s">
        <v>1169</v>
      </c>
      <c r="I4039" s="73" t="s">
        <v>211</v>
      </c>
      <c r="J4039" s="74">
        <v>17</v>
      </c>
      <c r="K4039" s="74">
        <v>0</v>
      </c>
      <c r="L4039" s="74">
        <v>20</v>
      </c>
      <c r="M4039" s="77">
        <v>20</v>
      </c>
    </row>
    <row r="4040" spans="1:13">
      <c r="A4040" s="1"/>
      <c r="B4040" s="1"/>
      <c r="C4040" s="69" t="s">
        <v>5</v>
      </c>
      <c r="D4040" s="70" t="s">
        <v>42</v>
      </c>
      <c r="E4040" s="71" t="s">
        <v>43</v>
      </c>
      <c r="F4040" s="70"/>
      <c r="G4040" s="70" t="s">
        <v>1168</v>
      </c>
      <c r="H4040" s="72" t="s">
        <v>1169</v>
      </c>
      <c r="I4040" s="72" t="s">
        <v>212</v>
      </c>
      <c r="J4040" s="74">
        <v>1352400</v>
      </c>
      <c r="K4040" s="74">
        <v>502800</v>
      </c>
      <c r="L4040" s="74">
        <v>500000</v>
      </c>
      <c r="M4040" s="77">
        <v>653000</v>
      </c>
    </row>
    <row r="4041" spans="1:13">
      <c r="A4041" s="1"/>
      <c r="B4041" s="1"/>
      <c r="C4041" s="69" t="s">
        <v>5</v>
      </c>
      <c r="D4041" s="70" t="s">
        <v>42</v>
      </c>
      <c r="E4041" s="71" t="s">
        <v>43</v>
      </c>
      <c r="F4041" s="70"/>
      <c r="G4041" s="70" t="s">
        <v>1168</v>
      </c>
      <c r="H4041" s="72" t="s">
        <v>1169</v>
      </c>
      <c r="I4041" s="72" t="s">
        <v>213</v>
      </c>
      <c r="J4041" s="74">
        <v>79553</v>
      </c>
      <c r="K4041" s="74"/>
      <c r="L4041" s="74">
        <v>25000</v>
      </c>
      <c r="M4041" s="77">
        <f>M4040/M4039</f>
        <v>32650</v>
      </c>
    </row>
    <row r="4042" spans="1:13" ht="24">
      <c r="A4042" s="1"/>
      <c r="B4042" s="1"/>
      <c r="C4042" s="69"/>
      <c r="D4042" s="70"/>
      <c r="E4042" s="71"/>
      <c r="F4042" s="70"/>
      <c r="G4042" s="70"/>
      <c r="H4042" s="78" t="s">
        <v>214</v>
      </c>
      <c r="I4042" s="79"/>
      <c r="J4042" s="80"/>
      <c r="K4042" s="80"/>
      <c r="L4042" s="80"/>
      <c r="M4042" s="81">
        <v>975000</v>
      </c>
    </row>
    <row r="4043" spans="1:13">
      <c r="A4043" s="1"/>
      <c r="B4043" s="1"/>
      <c r="C4043" s="69" t="s">
        <v>5</v>
      </c>
      <c r="D4043" s="70" t="s">
        <v>42</v>
      </c>
      <c r="E4043" s="71" t="s">
        <v>43</v>
      </c>
      <c r="F4043" s="70"/>
      <c r="G4043" s="70" t="s">
        <v>1168</v>
      </c>
      <c r="H4043" s="72" t="s">
        <v>1169</v>
      </c>
      <c r="I4043" s="73" t="s">
        <v>215</v>
      </c>
      <c r="J4043" s="74">
        <v>0</v>
      </c>
      <c r="K4043" s="74">
        <v>10</v>
      </c>
      <c r="L4043" s="74">
        <v>20</v>
      </c>
      <c r="M4043" s="77">
        <v>20</v>
      </c>
    </row>
    <row r="4044" spans="1:13">
      <c r="A4044" s="1"/>
      <c r="B4044" s="1"/>
      <c r="C4044" s="69" t="s">
        <v>5</v>
      </c>
      <c r="D4044" s="70" t="s">
        <v>42</v>
      </c>
      <c r="E4044" s="71" t="s">
        <v>43</v>
      </c>
      <c r="F4044" s="70"/>
      <c r="G4044" s="70" t="s">
        <v>1168</v>
      </c>
      <c r="H4044" s="72" t="s">
        <v>1169</v>
      </c>
      <c r="I4044" s="72" t="s">
        <v>216</v>
      </c>
      <c r="J4044" s="74">
        <v>1352400</v>
      </c>
      <c r="K4044" s="74">
        <v>502800</v>
      </c>
      <c r="L4044" s="74">
        <v>500000</v>
      </c>
      <c r="M4044" s="77">
        <v>652800</v>
      </c>
    </row>
    <row r="4045" spans="1:13">
      <c r="A4045" s="1"/>
      <c r="B4045" s="1"/>
      <c r="C4045" s="69" t="s">
        <v>5</v>
      </c>
      <c r="D4045" s="70" t="s">
        <v>42</v>
      </c>
      <c r="E4045" s="71" t="s">
        <v>43</v>
      </c>
      <c r="F4045" s="70"/>
      <c r="G4045" s="70" t="s">
        <v>1168</v>
      </c>
      <c r="H4045" s="72" t="s">
        <v>1169</v>
      </c>
      <c r="I4045" s="72" t="s">
        <v>217</v>
      </c>
      <c r="J4045" s="74"/>
      <c r="K4045" s="74">
        <v>50280</v>
      </c>
      <c r="L4045" s="74">
        <v>25000</v>
      </c>
      <c r="M4045" s="77">
        <f>M4044/M4043</f>
        <v>32640</v>
      </c>
    </row>
    <row r="4046" spans="1:13" ht="24">
      <c r="A4046" s="1"/>
      <c r="B4046" s="1"/>
      <c r="C4046" s="69"/>
      <c r="D4046" s="70"/>
      <c r="E4046" s="71"/>
      <c r="F4046" s="70"/>
      <c r="G4046" s="70"/>
      <c r="H4046" s="83" t="s">
        <v>218</v>
      </c>
      <c r="I4046" s="84"/>
      <c r="J4046" s="85"/>
      <c r="K4046" s="85"/>
      <c r="L4046" s="85">
        <v>-25280</v>
      </c>
      <c r="M4046" s="86">
        <v>-25000</v>
      </c>
    </row>
    <row r="4047" spans="1:13" ht="24">
      <c r="A4047" s="1"/>
      <c r="B4047" s="1"/>
      <c r="C4047" s="69" t="s">
        <v>5</v>
      </c>
      <c r="D4047" s="70" t="s">
        <v>42</v>
      </c>
      <c r="E4047" s="71" t="s">
        <v>43</v>
      </c>
      <c r="F4047" s="70"/>
      <c r="G4047" s="70" t="s">
        <v>1170</v>
      </c>
      <c r="H4047" s="72" t="s">
        <v>1171</v>
      </c>
      <c r="I4047" s="73" t="s">
        <v>207</v>
      </c>
      <c r="J4047" s="74">
        <v>75</v>
      </c>
      <c r="K4047" s="74"/>
      <c r="L4047" s="74">
        <v>0</v>
      </c>
      <c r="M4047" s="77">
        <v>20</v>
      </c>
    </row>
    <row r="4048" spans="1:13" ht="24">
      <c r="A4048" s="1"/>
      <c r="B4048" s="1"/>
      <c r="C4048" s="69" t="s">
        <v>5</v>
      </c>
      <c r="D4048" s="70" t="s">
        <v>42</v>
      </c>
      <c r="E4048" s="71" t="s">
        <v>43</v>
      </c>
      <c r="F4048" s="70"/>
      <c r="G4048" s="70" t="s">
        <v>1170</v>
      </c>
      <c r="H4048" s="72" t="s">
        <v>1171</v>
      </c>
      <c r="I4048" s="72" t="s">
        <v>208</v>
      </c>
      <c r="J4048" s="74">
        <v>2100000</v>
      </c>
      <c r="K4048" s="74">
        <v>1000000</v>
      </c>
      <c r="L4048" s="74">
        <v>1000000</v>
      </c>
      <c r="M4048" s="77">
        <v>1000000</v>
      </c>
    </row>
    <row r="4049" spans="1:13" ht="24">
      <c r="A4049" s="1"/>
      <c r="B4049" s="1"/>
      <c r="C4049" s="69" t="s">
        <v>5</v>
      </c>
      <c r="D4049" s="70" t="s">
        <v>42</v>
      </c>
      <c r="E4049" s="71" t="s">
        <v>43</v>
      </c>
      <c r="F4049" s="70"/>
      <c r="G4049" s="70" t="s">
        <v>1170</v>
      </c>
      <c r="H4049" s="72" t="s">
        <v>1171</v>
      </c>
      <c r="I4049" s="72" t="s">
        <v>209</v>
      </c>
      <c r="J4049" s="74">
        <v>28000</v>
      </c>
      <c r="K4049" s="74">
        <v>1000000</v>
      </c>
      <c r="L4049" s="74"/>
      <c r="M4049" s="77">
        <f>M4048/M4047</f>
        <v>50000</v>
      </c>
    </row>
    <row r="4050" spans="1:13" ht="24">
      <c r="A4050" s="1"/>
      <c r="B4050" s="1"/>
      <c r="C4050" s="69"/>
      <c r="D4050" s="70"/>
      <c r="E4050" s="71"/>
      <c r="F4050" s="70"/>
      <c r="G4050" s="70"/>
      <c r="H4050" s="78" t="s">
        <v>210</v>
      </c>
      <c r="I4050" s="79"/>
      <c r="J4050" s="80"/>
      <c r="K4050" s="80">
        <v>972000</v>
      </c>
      <c r="L4050" s="80"/>
      <c r="M4050" s="81"/>
    </row>
    <row r="4051" spans="1:13" ht="24">
      <c r="A4051" s="1"/>
      <c r="B4051" s="1"/>
      <c r="C4051" s="69" t="s">
        <v>5</v>
      </c>
      <c r="D4051" s="70" t="s">
        <v>42</v>
      </c>
      <c r="E4051" s="71" t="s">
        <v>43</v>
      </c>
      <c r="F4051" s="70"/>
      <c r="G4051" s="70" t="s">
        <v>1170</v>
      </c>
      <c r="H4051" s="72" t="s">
        <v>1171</v>
      </c>
      <c r="I4051" s="73" t="s">
        <v>211</v>
      </c>
      <c r="J4051" s="74">
        <v>23</v>
      </c>
      <c r="K4051" s="74">
        <v>0</v>
      </c>
      <c r="L4051" s="74">
        <v>20</v>
      </c>
      <c r="M4051" s="77">
        <v>20</v>
      </c>
    </row>
    <row r="4052" spans="1:13" ht="24">
      <c r="A4052" s="1"/>
      <c r="B4052" s="1"/>
      <c r="C4052" s="69" t="s">
        <v>5</v>
      </c>
      <c r="D4052" s="70" t="s">
        <v>42</v>
      </c>
      <c r="E4052" s="71" t="s">
        <v>43</v>
      </c>
      <c r="F4052" s="70"/>
      <c r="G4052" s="70" t="s">
        <v>1170</v>
      </c>
      <c r="H4052" s="72" t="s">
        <v>1171</v>
      </c>
      <c r="I4052" s="72" t="s">
        <v>212</v>
      </c>
      <c r="J4052" s="74">
        <v>1423914</v>
      </c>
      <c r="K4052" s="74">
        <v>864000</v>
      </c>
      <c r="L4052" s="74">
        <v>500000</v>
      </c>
      <c r="M4052" s="77">
        <v>500000</v>
      </c>
    </row>
    <row r="4053" spans="1:13" ht="24">
      <c r="A4053" s="1"/>
      <c r="B4053" s="1"/>
      <c r="C4053" s="69" t="s">
        <v>5</v>
      </c>
      <c r="D4053" s="70" t="s">
        <v>42</v>
      </c>
      <c r="E4053" s="71" t="s">
        <v>43</v>
      </c>
      <c r="F4053" s="70"/>
      <c r="G4053" s="70" t="s">
        <v>1170</v>
      </c>
      <c r="H4053" s="72" t="s">
        <v>1171</v>
      </c>
      <c r="I4053" s="72" t="s">
        <v>213</v>
      </c>
      <c r="J4053" s="74">
        <v>61909</v>
      </c>
      <c r="K4053" s="74"/>
      <c r="L4053" s="74">
        <v>25000</v>
      </c>
      <c r="M4053" s="77">
        <f>M4052/M4051</f>
        <v>25000</v>
      </c>
    </row>
    <row r="4054" spans="1:13" ht="24">
      <c r="A4054" s="1"/>
      <c r="B4054" s="1"/>
      <c r="C4054" s="69"/>
      <c r="D4054" s="70"/>
      <c r="E4054" s="71"/>
      <c r="F4054" s="70"/>
      <c r="G4054" s="70"/>
      <c r="H4054" s="78" t="s">
        <v>214</v>
      </c>
      <c r="I4054" s="79"/>
      <c r="J4054" s="80"/>
      <c r="K4054" s="80"/>
      <c r="L4054" s="80"/>
      <c r="M4054" s="81">
        <v>975000</v>
      </c>
    </row>
    <row r="4055" spans="1:13" ht="24">
      <c r="A4055" s="1"/>
      <c r="B4055" s="1"/>
      <c r="C4055" s="69" t="s">
        <v>5</v>
      </c>
      <c r="D4055" s="70" t="s">
        <v>42</v>
      </c>
      <c r="E4055" s="71" t="s">
        <v>43</v>
      </c>
      <c r="F4055" s="70"/>
      <c r="G4055" s="70" t="s">
        <v>1170</v>
      </c>
      <c r="H4055" s="72" t="s">
        <v>1171</v>
      </c>
      <c r="I4055" s="73" t="s">
        <v>215</v>
      </c>
      <c r="J4055" s="74">
        <v>0</v>
      </c>
      <c r="K4055" s="74">
        <v>20</v>
      </c>
      <c r="L4055" s="74">
        <v>20</v>
      </c>
      <c r="M4055" s="77">
        <v>20</v>
      </c>
    </row>
    <row r="4056" spans="1:13" ht="24">
      <c r="A4056" s="1"/>
      <c r="B4056" s="1"/>
      <c r="C4056" s="69" t="s">
        <v>5</v>
      </c>
      <c r="D4056" s="70" t="s">
        <v>42</v>
      </c>
      <c r="E4056" s="71" t="s">
        <v>43</v>
      </c>
      <c r="F4056" s="70"/>
      <c r="G4056" s="70" t="s">
        <v>1170</v>
      </c>
      <c r="H4056" s="72" t="s">
        <v>1171</v>
      </c>
      <c r="I4056" s="72" t="s">
        <v>216</v>
      </c>
      <c r="J4056" s="74">
        <v>1423914</v>
      </c>
      <c r="K4056" s="74">
        <v>864000</v>
      </c>
      <c r="L4056" s="74">
        <v>499999</v>
      </c>
      <c r="M4056" s="77">
        <v>273744</v>
      </c>
    </row>
    <row r="4057" spans="1:13" ht="24">
      <c r="A4057" s="1"/>
      <c r="B4057" s="1"/>
      <c r="C4057" s="69" t="s">
        <v>5</v>
      </c>
      <c r="D4057" s="70" t="s">
        <v>42</v>
      </c>
      <c r="E4057" s="71" t="s">
        <v>43</v>
      </c>
      <c r="F4057" s="70"/>
      <c r="G4057" s="70" t="s">
        <v>1170</v>
      </c>
      <c r="H4057" s="72" t="s">
        <v>1171</v>
      </c>
      <c r="I4057" s="72" t="s">
        <v>217</v>
      </c>
      <c r="J4057" s="74"/>
      <c r="K4057" s="74">
        <v>43200</v>
      </c>
      <c r="L4057" s="74">
        <v>25000</v>
      </c>
      <c r="M4057" s="77">
        <v>0</v>
      </c>
    </row>
    <row r="4058" spans="1:13" ht="24">
      <c r="A4058" s="1"/>
      <c r="B4058" s="1"/>
      <c r="C4058" s="69"/>
      <c r="D4058" s="70"/>
      <c r="E4058" s="71"/>
      <c r="F4058" s="70"/>
      <c r="G4058" s="70"/>
      <c r="H4058" s="83" t="s">
        <v>218</v>
      </c>
      <c r="I4058" s="84"/>
      <c r="J4058" s="85"/>
      <c r="K4058" s="85"/>
      <c r="L4058" s="85">
        <v>-18200</v>
      </c>
      <c r="M4058" s="86">
        <v>-25000</v>
      </c>
    </row>
    <row r="4059" spans="1:13" ht="24">
      <c r="A4059" s="1"/>
      <c r="B4059" s="1"/>
      <c r="C4059" s="69" t="s">
        <v>5</v>
      </c>
      <c r="D4059" s="70" t="s">
        <v>42</v>
      </c>
      <c r="E4059" s="71" t="s">
        <v>43</v>
      </c>
      <c r="F4059" s="70"/>
      <c r="G4059" s="70" t="s">
        <v>1172</v>
      </c>
      <c r="H4059" s="72" t="s">
        <v>1173</v>
      </c>
      <c r="I4059" s="73" t="s">
        <v>207</v>
      </c>
      <c r="J4059" s="74">
        <v>0</v>
      </c>
      <c r="K4059" s="74"/>
      <c r="L4059" s="74">
        <v>0</v>
      </c>
      <c r="M4059" s="77">
        <v>24</v>
      </c>
    </row>
    <row r="4060" spans="1:13" ht="24">
      <c r="A4060" s="1"/>
      <c r="B4060" s="1"/>
      <c r="C4060" s="69" t="s">
        <v>5</v>
      </c>
      <c r="D4060" s="70" t="s">
        <v>42</v>
      </c>
      <c r="E4060" s="71" t="s">
        <v>43</v>
      </c>
      <c r="F4060" s="70"/>
      <c r="G4060" s="70" t="s">
        <v>1172</v>
      </c>
      <c r="H4060" s="72" t="s">
        <v>1173</v>
      </c>
      <c r="I4060" s="72" t="s">
        <v>208</v>
      </c>
      <c r="J4060" s="74">
        <v>900000</v>
      </c>
      <c r="K4060" s="74">
        <v>1200000</v>
      </c>
      <c r="L4060" s="74">
        <v>300000</v>
      </c>
      <c r="M4060" s="77">
        <v>600000</v>
      </c>
    </row>
    <row r="4061" spans="1:13" ht="24">
      <c r="A4061" s="1"/>
      <c r="B4061" s="1"/>
      <c r="C4061" s="69" t="s">
        <v>5</v>
      </c>
      <c r="D4061" s="70" t="s">
        <v>42</v>
      </c>
      <c r="E4061" s="71" t="s">
        <v>43</v>
      </c>
      <c r="F4061" s="70"/>
      <c r="G4061" s="70" t="s">
        <v>1172</v>
      </c>
      <c r="H4061" s="72" t="s">
        <v>1173</v>
      </c>
      <c r="I4061" s="72" t="s">
        <v>209</v>
      </c>
      <c r="J4061" s="74"/>
      <c r="K4061" s="74">
        <v>1200000</v>
      </c>
      <c r="L4061" s="74"/>
      <c r="M4061" s="77">
        <f>M4060/M4059</f>
        <v>25000</v>
      </c>
    </row>
    <row r="4062" spans="1:13" ht="24">
      <c r="A4062" s="1"/>
      <c r="B4062" s="1"/>
      <c r="C4062" s="69"/>
      <c r="D4062" s="70"/>
      <c r="E4062" s="71"/>
      <c r="F4062" s="70"/>
      <c r="G4062" s="70"/>
      <c r="H4062" s="78" t="s">
        <v>210</v>
      </c>
      <c r="I4062" s="79"/>
      <c r="J4062" s="80"/>
      <c r="K4062" s="80"/>
      <c r="L4062" s="80"/>
      <c r="M4062" s="81"/>
    </row>
    <row r="4063" spans="1:13" ht="24">
      <c r="A4063" s="1"/>
      <c r="B4063" s="1"/>
      <c r="C4063" s="69" t="s">
        <v>5</v>
      </c>
      <c r="D4063" s="70" t="s">
        <v>42</v>
      </c>
      <c r="E4063" s="71" t="s">
        <v>43</v>
      </c>
      <c r="F4063" s="70"/>
      <c r="G4063" s="70" t="s">
        <v>1172</v>
      </c>
      <c r="H4063" s="72" t="s">
        <v>1173</v>
      </c>
      <c r="I4063" s="73" t="s">
        <v>211</v>
      </c>
      <c r="J4063" s="74">
        <v>17</v>
      </c>
      <c r="K4063" s="74">
        <v>0</v>
      </c>
      <c r="L4063" s="74">
        <v>6</v>
      </c>
      <c r="M4063" s="77">
        <v>24</v>
      </c>
    </row>
    <row r="4064" spans="1:13" ht="24">
      <c r="A4064" s="1"/>
      <c r="B4064" s="1"/>
      <c r="C4064" s="69" t="s">
        <v>5</v>
      </c>
      <c r="D4064" s="70" t="s">
        <v>42</v>
      </c>
      <c r="E4064" s="71" t="s">
        <v>43</v>
      </c>
      <c r="F4064" s="70"/>
      <c r="G4064" s="70" t="s">
        <v>1172</v>
      </c>
      <c r="H4064" s="72" t="s">
        <v>1173</v>
      </c>
      <c r="I4064" s="72" t="s">
        <v>212</v>
      </c>
      <c r="J4064" s="74">
        <v>900000</v>
      </c>
      <c r="K4064" s="74">
        <v>600000</v>
      </c>
      <c r="L4064" s="74">
        <v>210000</v>
      </c>
      <c r="M4064" s="77">
        <v>508000</v>
      </c>
    </row>
    <row r="4065" spans="1:13" ht="24">
      <c r="A4065" s="1"/>
      <c r="B4065" s="1"/>
      <c r="C4065" s="69" t="s">
        <v>5</v>
      </c>
      <c r="D4065" s="70" t="s">
        <v>42</v>
      </c>
      <c r="E4065" s="71" t="s">
        <v>43</v>
      </c>
      <c r="F4065" s="70"/>
      <c r="G4065" s="70" t="s">
        <v>1172</v>
      </c>
      <c r="H4065" s="72" t="s">
        <v>1173</v>
      </c>
      <c r="I4065" s="72" t="s">
        <v>213</v>
      </c>
      <c r="J4065" s="74">
        <v>52941</v>
      </c>
      <c r="K4065" s="74"/>
      <c r="L4065" s="74">
        <v>35000</v>
      </c>
      <c r="M4065" s="77">
        <f>M4064/M4063</f>
        <v>21166.666666666668</v>
      </c>
    </row>
    <row r="4066" spans="1:13" ht="24">
      <c r="A4066" s="1"/>
      <c r="B4066" s="1"/>
      <c r="C4066" s="69"/>
      <c r="D4066" s="70"/>
      <c r="E4066" s="71"/>
      <c r="F4066" s="70"/>
      <c r="G4066" s="70"/>
      <c r="H4066" s="78" t="s">
        <v>214</v>
      </c>
      <c r="I4066" s="79"/>
      <c r="J4066" s="80"/>
      <c r="K4066" s="80"/>
      <c r="L4066" s="80"/>
      <c r="M4066" s="81">
        <v>565000</v>
      </c>
    </row>
    <row r="4067" spans="1:13" ht="24">
      <c r="A4067" s="1"/>
      <c r="B4067" s="1"/>
      <c r="C4067" s="69" t="s">
        <v>5</v>
      </c>
      <c r="D4067" s="70" t="s">
        <v>42</v>
      </c>
      <c r="E4067" s="71" t="s">
        <v>43</v>
      </c>
      <c r="F4067" s="70"/>
      <c r="G4067" s="70" t="s">
        <v>1172</v>
      </c>
      <c r="H4067" s="72" t="s">
        <v>1173</v>
      </c>
      <c r="I4067" s="73" t="s">
        <v>215</v>
      </c>
      <c r="J4067" s="74">
        <v>0</v>
      </c>
      <c r="K4067" s="74">
        <v>12</v>
      </c>
      <c r="L4067" s="74">
        <v>6</v>
      </c>
      <c r="M4067" s="77">
        <v>24</v>
      </c>
    </row>
    <row r="4068" spans="1:13" ht="24">
      <c r="A4068" s="1"/>
      <c r="B4068" s="1"/>
      <c r="C4068" s="69" t="s">
        <v>5</v>
      </c>
      <c r="D4068" s="70" t="s">
        <v>42</v>
      </c>
      <c r="E4068" s="71" t="s">
        <v>43</v>
      </c>
      <c r="F4068" s="70"/>
      <c r="G4068" s="70" t="s">
        <v>1172</v>
      </c>
      <c r="H4068" s="72" t="s">
        <v>1173</v>
      </c>
      <c r="I4068" s="72" t="s">
        <v>216</v>
      </c>
      <c r="J4068" s="74">
        <v>801600</v>
      </c>
      <c r="K4068" s="74">
        <v>597600</v>
      </c>
      <c r="L4068" s="74">
        <v>209280</v>
      </c>
      <c r="M4068" s="77">
        <v>507922</v>
      </c>
    </row>
    <row r="4069" spans="1:13" ht="24">
      <c r="A4069" s="1"/>
      <c r="B4069" s="1"/>
      <c r="C4069" s="69" t="s">
        <v>5</v>
      </c>
      <c r="D4069" s="70" t="s">
        <v>42</v>
      </c>
      <c r="E4069" s="71" t="s">
        <v>43</v>
      </c>
      <c r="F4069" s="70"/>
      <c r="G4069" s="70" t="s">
        <v>1172</v>
      </c>
      <c r="H4069" s="72" t="s">
        <v>1173</v>
      </c>
      <c r="I4069" s="72" t="s">
        <v>217</v>
      </c>
      <c r="J4069" s="74"/>
      <c r="K4069" s="74">
        <v>49800</v>
      </c>
      <c r="L4069" s="74">
        <v>34880</v>
      </c>
      <c r="M4069" s="77">
        <f>M4068/M4067</f>
        <v>21163.416666666668</v>
      </c>
    </row>
    <row r="4070" spans="1:13" ht="24">
      <c r="A4070" s="1"/>
      <c r="B4070" s="1"/>
      <c r="C4070" s="69"/>
      <c r="D4070" s="70"/>
      <c r="E4070" s="71"/>
      <c r="F4070" s="70"/>
      <c r="G4070" s="70"/>
      <c r="H4070" s="83" t="s">
        <v>218</v>
      </c>
      <c r="I4070" s="84"/>
      <c r="J4070" s="85"/>
      <c r="K4070" s="85"/>
      <c r="L4070" s="85">
        <v>-14920</v>
      </c>
      <c r="M4070" s="86">
        <v>-34880</v>
      </c>
    </row>
    <row r="4071" spans="1:13">
      <c r="A4071" s="1"/>
      <c r="B4071" s="1"/>
      <c r="C4071" s="69" t="s">
        <v>5</v>
      </c>
      <c r="D4071" s="70" t="s">
        <v>42</v>
      </c>
      <c r="E4071" s="71" t="s">
        <v>43</v>
      </c>
      <c r="F4071" s="70"/>
      <c r="G4071" s="70" t="s">
        <v>1174</v>
      </c>
      <c r="H4071" s="72" t="s">
        <v>1175</v>
      </c>
      <c r="I4071" s="73" t="s">
        <v>207</v>
      </c>
      <c r="J4071" s="74"/>
      <c r="K4071" s="74"/>
      <c r="L4071" s="74"/>
      <c r="M4071" s="77"/>
    </row>
    <row r="4072" spans="1:13">
      <c r="A4072" s="1"/>
      <c r="B4072" s="1"/>
      <c r="C4072" s="69" t="s">
        <v>5</v>
      </c>
      <c r="D4072" s="70" t="s">
        <v>42</v>
      </c>
      <c r="E4072" s="71" t="s">
        <v>43</v>
      </c>
      <c r="F4072" s="70"/>
      <c r="G4072" s="70" t="s">
        <v>1174</v>
      </c>
      <c r="H4072" s="72" t="s">
        <v>1175</v>
      </c>
      <c r="I4072" s="72" t="s">
        <v>208</v>
      </c>
      <c r="J4072" s="74">
        <v>0</v>
      </c>
      <c r="K4072" s="74">
        <v>0</v>
      </c>
      <c r="L4072" s="74">
        <v>0</v>
      </c>
      <c r="M4072" s="77">
        <v>0</v>
      </c>
    </row>
    <row r="4073" spans="1:13">
      <c r="A4073" s="1"/>
      <c r="B4073" s="1"/>
      <c r="C4073" s="69" t="s">
        <v>5</v>
      </c>
      <c r="D4073" s="70" t="s">
        <v>42</v>
      </c>
      <c r="E4073" s="71" t="s">
        <v>43</v>
      </c>
      <c r="F4073" s="70"/>
      <c r="G4073" s="70" t="s">
        <v>1174</v>
      </c>
      <c r="H4073" s="72" t="s">
        <v>1175</v>
      </c>
      <c r="I4073" s="72" t="s">
        <v>209</v>
      </c>
      <c r="J4073" s="74">
        <v>0</v>
      </c>
      <c r="K4073" s="74">
        <v>0</v>
      </c>
      <c r="L4073" s="74">
        <v>0</v>
      </c>
      <c r="M4073" s="77">
        <v>0</v>
      </c>
    </row>
    <row r="4074" spans="1:13" ht="24">
      <c r="A4074" s="1"/>
      <c r="B4074" s="1"/>
      <c r="C4074" s="69"/>
      <c r="D4074" s="70"/>
      <c r="E4074" s="71"/>
      <c r="F4074" s="70"/>
      <c r="G4074" s="70"/>
      <c r="H4074" s="78" t="s">
        <v>210</v>
      </c>
      <c r="I4074" s="79"/>
      <c r="J4074" s="80"/>
      <c r="K4074" s="80">
        <v>0</v>
      </c>
      <c r="L4074" s="80">
        <v>0</v>
      </c>
      <c r="M4074" s="81">
        <v>0</v>
      </c>
    </row>
    <row r="4075" spans="1:13">
      <c r="A4075" s="1"/>
      <c r="B4075" s="1"/>
      <c r="C4075" s="69" t="s">
        <v>5</v>
      </c>
      <c r="D4075" s="70" t="s">
        <v>42</v>
      </c>
      <c r="E4075" s="71" t="s">
        <v>43</v>
      </c>
      <c r="F4075" s="70"/>
      <c r="G4075" s="70" t="s">
        <v>1174</v>
      </c>
      <c r="H4075" s="72" t="s">
        <v>1175</v>
      </c>
      <c r="I4075" s="73" t="s">
        <v>211</v>
      </c>
      <c r="J4075" s="74"/>
      <c r="K4075" s="74"/>
      <c r="L4075" s="74"/>
      <c r="M4075" s="77">
        <v>20</v>
      </c>
    </row>
    <row r="4076" spans="1:13">
      <c r="A4076" s="1"/>
      <c r="B4076" s="1"/>
      <c r="C4076" s="69" t="s">
        <v>5</v>
      </c>
      <c r="D4076" s="70" t="s">
        <v>42</v>
      </c>
      <c r="E4076" s="71" t="s">
        <v>43</v>
      </c>
      <c r="F4076" s="70"/>
      <c r="G4076" s="70" t="s">
        <v>1174</v>
      </c>
      <c r="H4076" s="72" t="s">
        <v>1175</v>
      </c>
      <c r="I4076" s="72" t="s">
        <v>212</v>
      </c>
      <c r="J4076" s="74">
        <v>0</v>
      </c>
      <c r="K4076" s="74">
        <v>0</v>
      </c>
      <c r="L4076" s="74">
        <v>270000</v>
      </c>
      <c r="M4076" s="77">
        <v>500000</v>
      </c>
    </row>
    <row r="4077" spans="1:13">
      <c r="A4077" s="1"/>
      <c r="B4077" s="1"/>
      <c r="C4077" s="69" t="s">
        <v>5</v>
      </c>
      <c r="D4077" s="70" t="s">
        <v>42</v>
      </c>
      <c r="E4077" s="71" t="s">
        <v>43</v>
      </c>
      <c r="F4077" s="70"/>
      <c r="G4077" s="70" t="s">
        <v>1174</v>
      </c>
      <c r="H4077" s="72" t="s">
        <v>1175</v>
      </c>
      <c r="I4077" s="72" t="s">
        <v>213</v>
      </c>
      <c r="J4077" s="74">
        <v>0</v>
      </c>
      <c r="K4077" s="74">
        <v>0</v>
      </c>
      <c r="L4077" s="74">
        <v>270000</v>
      </c>
      <c r="M4077" s="77">
        <v>0</v>
      </c>
    </row>
    <row r="4078" spans="1:13" ht="24">
      <c r="A4078" s="1"/>
      <c r="B4078" s="1"/>
      <c r="C4078" s="69"/>
      <c r="D4078" s="70"/>
      <c r="E4078" s="71"/>
      <c r="F4078" s="70"/>
      <c r="G4078" s="70"/>
      <c r="H4078" s="78" t="s">
        <v>214</v>
      </c>
      <c r="I4078" s="79"/>
      <c r="J4078" s="80"/>
      <c r="K4078" s="80">
        <v>0</v>
      </c>
      <c r="L4078" s="80">
        <v>270000</v>
      </c>
      <c r="M4078" s="81">
        <v>-270000</v>
      </c>
    </row>
    <row r="4079" spans="1:13">
      <c r="A4079" s="1"/>
      <c r="B4079" s="1"/>
      <c r="C4079" s="69" t="s">
        <v>5</v>
      </c>
      <c r="D4079" s="70" t="s">
        <v>42</v>
      </c>
      <c r="E4079" s="71" t="s">
        <v>43</v>
      </c>
      <c r="F4079" s="70"/>
      <c r="G4079" s="70" t="s">
        <v>1174</v>
      </c>
      <c r="H4079" s="72" t="s">
        <v>1175</v>
      </c>
      <c r="I4079" s="73" t="s">
        <v>215</v>
      </c>
      <c r="J4079" s="74"/>
      <c r="K4079" s="74"/>
      <c r="L4079" s="74"/>
      <c r="M4079" s="77">
        <v>20</v>
      </c>
    </row>
    <row r="4080" spans="1:13">
      <c r="A4080" s="1"/>
      <c r="B4080" s="1"/>
      <c r="C4080" s="69" t="s">
        <v>5</v>
      </c>
      <c r="D4080" s="70" t="s">
        <v>42</v>
      </c>
      <c r="E4080" s="71" t="s">
        <v>43</v>
      </c>
      <c r="F4080" s="70"/>
      <c r="G4080" s="70" t="s">
        <v>1174</v>
      </c>
      <c r="H4080" s="72" t="s">
        <v>1175</v>
      </c>
      <c r="I4080" s="72" t="s">
        <v>216</v>
      </c>
      <c r="J4080" s="74">
        <v>0</v>
      </c>
      <c r="K4080" s="74">
        <v>0</v>
      </c>
      <c r="L4080" s="74">
        <v>263640</v>
      </c>
      <c r="M4080" s="77">
        <v>499203</v>
      </c>
    </row>
    <row r="4081" spans="1:13">
      <c r="A4081" s="1"/>
      <c r="B4081" s="1"/>
      <c r="C4081" s="69" t="s">
        <v>5</v>
      </c>
      <c r="D4081" s="70" t="s">
        <v>42</v>
      </c>
      <c r="E4081" s="71" t="s">
        <v>43</v>
      </c>
      <c r="F4081" s="70"/>
      <c r="G4081" s="70" t="s">
        <v>1174</v>
      </c>
      <c r="H4081" s="72" t="s">
        <v>1175</v>
      </c>
      <c r="I4081" s="72" t="s">
        <v>217</v>
      </c>
      <c r="J4081" s="74">
        <v>0</v>
      </c>
      <c r="K4081" s="74">
        <v>0</v>
      </c>
      <c r="L4081" s="74">
        <v>263640</v>
      </c>
      <c r="M4081" s="77">
        <v>0</v>
      </c>
    </row>
    <row r="4082" spans="1:13" ht="24">
      <c r="A4082" s="1"/>
      <c r="B4082" s="1"/>
      <c r="C4082" s="69"/>
      <c r="D4082" s="70"/>
      <c r="E4082" s="71"/>
      <c r="F4082" s="70"/>
      <c r="G4082" s="70"/>
      <c r="H4082" s="83" t="s">
        <v>218</v>
      </c>
      <c r="I4082" s="84"/>
      <c r="J4082" s="85"/>
      <c r="K4082" s="85">
        <v>0</v>
      </c>
      <c r="L4082" s="85">
        <v>263640</v>
      </c>
      <c r="M4082" s="86">
        <v>-263640</v>
      </c>
    </row>
    <row r="4083" spans="1:13">
      <c r="A4083" s="1"/>
      <c r="B4083" s="1"/>
      <c r="C4083" s="69" t="s">
        <v>5</v>
      </c>
      <c r="D4083" s="70" t="s">
        <v>42</v>
      </c>
      <c r="E4083" s="71" t="s">
        <v>43</v>
      </c>
      <c r="F4083" s="70"/>
      <c r="G4083" s="70" t="s">
        <v>1176</v>
      </c>
      <c r="H4083" s="72" t="s">
        <v>1177</v>
      </c>
      <c r="I4083" s="73" t="s">
        <v>207</v>
      </c>
      <c r="J4083" s="74"/>
      <c r="K4083" s="74"/>
      <c r="L4083" s="74"/>
      <c r="M4083" s="77"/>
    </row>
    <row r="4084" spans="1:13">
      <c r="A4084" s="1"/>
      <c r="B4084" s="1"/>
      <c r="C4084" s="69" t="s">
        <v>5</v>
      </c>
      <c r="D4084" s="70" t="s">
        <v>42</v>
      </c>
      <c r="E4084" s="71" t="s">
        <v>43</v>
      </c>
      <c r="F4084" s="70"/>
      <c r="G4084" s="70" t="s">
        <v>1176</v>
      </c>
      <c r="H4084" s="72" t="s">
        <v>1177</v>
      </c>
      <c r="I4084" s="72" t="s">
        <v>208</v>
      </c>
      <c r="J4084" s="74">
        <v>0</v>
      </c>
      <c r="K4084" s="74">
        <v>0</v>
      </c>
      <c r="L4084" s="74">
        <v>0</v>
      </c>
      <c r="M4084" s="77">
        <v>0</v>
      </c>
    </row>
    <row r="4085" spans="1:13">
      <c r="A4085" s="1"/>
      <c r="B4085" s="1"/>
      <c r="C4085" s="69" t="s">
        <v>5</v>
      </c>
      <c r="D4085" s="70" t="s">
        <v>42</v>
      </c>
      <c r="E4085" s="71" t="s">
        <v>43</v>
      </c>
      <c r="F4085" s="70"/>
      <c r="G4085" s="70" t="s">
        <v>1176</v>
      </c>
      <c r="H4085" s="72" t="s">
        <v>1177</v>
      </c>
      <c r="I4085" s="72" t="s">
        <v>209</v>
      </c>
      <c r="J4085" s="74">
        <v>0</v>
      </c>
      <c r="K4085" s="74">
        <v>0</v>
      </c>
      <c r="L4085" s="74">
        <v>0</v>
      </c>
      <c r="M4085" s="77">
        <v>0</v>
      </c>
    </row>
    <row r="4086" spans="1:13" ht="24">
      <c r="A4086" s="1"/>
      <c r="B4086" s="1"/>
      <c r="C4086" s="69"/>
      <c r="D4086" s="70"/>
      <c r="E4086" s="71"/>
      <c r="F4086" s="70"/>
      <c r="G4086" s="70"/>
      <c r="H4086" s="78" t="s">
        <v>210</v>
      </c>
      <c r="I4086" s="79"/>
      <c r="J4086" s="80"/>
      <c r="K4086" s="80">
        <v>0</v>
      </c>
      <c r="L4086" s="80">
        <v>0</v>
      </c>
      <c r="M4086" s="81">
        <v>0</v>
      </c>
    </row>
    <row r="4087" spans="1:13">
      <c r="A4087" s="1"/>
      <c r="B4087" s="1"/>
      <c r="C4087" s="69" t="s">
        <v>5</v>
      </c>
      <c r="D4087" s="70" t="s">
        <v>42</v>
      </c>
      <c r="E4087" s="71" t="s">
        <v>43</v>
      </c>
      <c r="F4087" s="70"/>
      <c r="G4087" s="70" t="s">
        <v>1176</v>
      </c>
      <c r="H4087" s="72" t="s">
        <v>1177</v>
      </c>
      <c r="I4087" s="73" t="s">
        <v>211</v>
      </c>
      <c r="J4087" s="74"/>
      <c r="K4087" s="74"/>
      <c r="L4087" s="74"/>
      <c r="M4087" s="77"/>
    </row>
    <row r="4088" spans="1:13">
      <c r="A4088" s="1"/>
      <c r="B4088" s="1"/>
      <c r="C4088" s="69" t="s">
        <v>5</v>
      </c>
      <c r="D4088" s="70" t="s">
        <v>42</v>
      </c>
      <c r="E4088" s="71" t="s">
        <v>43</v>
      </c>
      <c r="F4088" s="70"/>
      <c r="G4088" s="70" t="s">
        <v>1176</v>
      </c>
      <c r="H4088" s="72" t="s">
        <v>1177</v>
      </c>
      <c r="I4088" s="72" t="s">
        <v>212</v>
      </c>
      <c r="J4088" s="74">
        <v>0</v>
      </c>
      <c r="K4088" s="74">
        <v>0</v>
      </c>
      <c r="L4088" s="74">
        <v>450000</v>
      </c>
      <c r="M4088" s="77">
        <v>0</v>
      </c>
    </row>
    <row r="4089" spans="1:13">
      <c r="A4089" s="1"/>
      <c r="B4089" s="1"/>
      <c r="C4089" s="69" t="s">
        <v>5</v>
      </c>
      <c r="D4089" s="70" t="s">
        <v>42</v>
      </c>
      <c r="E4089" s="71" t="s">
        <v>43</v>
      </c>
      <c r="F4089" s="70"/>
      <c r="G4089" s="70" t="s">
        <v>1176</v>
      </c>
      <c r="H4089" s="72" t="s">
        <v>1177</v>
      </c>
      <c r="I4089" s="72" t="s">
        <v>213</v>
      </c>
      <c r="J4089" s="74">
        <v>0</v>
      </c>
      <c r="K4089" s="74">
        <v>0</v>
      </c>
      <c r="L4089" s="74">
        <v>450000</v>
      </c>
      <c r="M4089" s="77">
        <v>0</v>
      </c>
    </row>
    <row r="4090" spans="1:13" ht="24">
      <c r="A4090" s="1"/>
      <c r="B4090" s="1"/>
      <c r="C4090" s="69"/>
      <c r="D4090" s="70"/>
      <c r="E4090" s="71"/>
      <c r="F4090" s="70"/>
      <c r="G4090" s="70"/>
      <c r="H4090" s="78" t="s">
        <v>214</v>
      </c>
      <c r="I4090" s="79"/>
      <c r="J4090" s="80"/>
      <c r="K4090" s="80">
        <v>0</v>
      </c>
      <c r="L4090" s="80">
        <v>450000</v>
      </c>
      <c r="M4090" s="81">
        <v>-450000</v>
      </c>
    </row>
    <row r="4091" spans="1:13">
      <c r="A4091" s="1"/>
      <c r="B4091" s="1"/>
      <c r="C4091" s="69" t="s">
        <v>5</v>
      </c>
      <c r="D4091" s="70" t="s">
        <v>42</v>
      </c>
      <c r="E4091" s="71" t="s">
        <v>43</v>
      </c>
      <c r="F4091" s="70"/>
      <c r="G4091" s="70" t="s">
        <v>1176</v>
      </c>
      <c r="H4091" s="72" t="s">
        <v>1177</v>
      </c>
      <c r="I4091" s="73" t="s">
        <v>215</v>
      </c>
      <c r="J4091" s="74"/>
      <c r="K4091" s="74"/>
      <c r="L4091" s="74"/>
      <c r="M4091" s="77"/>
    </row>
    <row r="4092" spans="1:13">
      <c r="A4092" s="1"/>
      <c r="B4092" s="1"/>
      <c r="C4092" s="69" t="s">
        <v>5</v>
      </c>
      <c r="D4092" s="70" t="s">
        <v>42</v>
      </c>
      <c r="E4092" s="71" t="s">
        <v>43</v>
      </c>
      <c r="F4092" s="70"/>
      <c r="G4092" s="70" t="s">
        <v>1176</v>
      </c>
      <c r="H4092" s="72" t="s">
        <v>1177</v>
      </c>
      <c r="I4092" s="72" t="s">
        <v>216</v>
      </c>
      <c r="J4092" s="74">
        <v>0</v>
      </c>
      <c r="K4092" s="74">
        <v>0</v>
      </c>
      <c r="L4092" s="74">
        <v>444000</v>
      </c>
      <c r="M4092" s="77">
        <v>0</v>
      </c>
    </row>
    <row r="4093" spans="1:13">
      <c r="A4093" s="1"/>
      <c r="B4093" s="1"/>
      <c r="C4093" s="69" t="s">
        <v>5</v>
      </c>
      <c r="D4093" s="70" t="s">
        <v>42</v>
      </c>
      <c r="E4093" s="71" t="s">
        <v>43</v>
      </c>
      <c r="F4093" s="70"/>
      <c r="G4093" s="70" t="s">
        <v>1176</v>
      </c>
      <c r="H4093" s="72" t="s">
        <v>1177</v>
      </c>
      <c r="I4093" s="72" t="s">
        <v>217</v>
      </c>
      <c r="J4093" s="74">
        <v>0</v>
      </c>
      <c r="K4093" s="74">
        <v>0</v>
      </c>
      <c r="L4093" s="74">
        <v>444000</v>
      </c>
      <c r="M4093" s="77">
        <v>0</v>
      </c>
    </row>
    <row r="4094" spans="1:13" ht="24">
      <c r="A4094" s="1"/>
      <c r="B4094" s="1"/>
      <c r="C4094" s="69"/>
      <c r="D4094" s="70"/>
      <c r="E4094" s="71"/>
      <c r="F4094" s="70"/>
      <c r="G4094" s="70"/>
      <c r="H4094" s="83" t="s">
        <v>218</v>
      </c>
      <c r="I4094" s="84"/>
      <c r="J4094" s="85"/>
      <c r="K4094" s="85">
        <v>0</v>
      </c>
      <c r="L4094" s="85">
        <v>444000</v>
      </c>
      <c r="M4094" s="86">
        <v>-444000</v>
      </c>
    </row>
    <row r="4095" spans="1:13">
      <c r="A4095" s="1"/>
      <c r="B4095" s="1"/>
      <c r="C4095" s="69" t="s">
        <v>5</v>
      </c>
      <c r="D4095" s="70" t="s">
        <v>42</v>
      </c>
      <c r="E4095" s="71" t="s">
        <v>43</v>
      </c>
      <c r="F4095" s="70"/>
      <c r="G4095" s="70" t="s">
        <v>1178</v>
      </c>
      <c r="H4095" s="72" t="s">
        <v>1179</v>
      </c>
      <c r="I4095" s="73" t="s">
        <v>207</v>
      </c>
      <c r="J4095" s="74"/>
      <c r="K4095" s="74"/>
      <c r="L4095" s="74"/>
      <c r="M4095" s="77"/>
    </row>
    <row r="4096" spans="1:13">
      <c r="A4096" s="1"/>
      <c r="B4096" s="1"/>
      <c r="C4096" s="69" t="s">
        <v>5</v>
      </c>
      <c r="D4096" s="70" t="s">
        <v>42</v>
      </c>
      <c r="E4096" s="71" t="s">
        <v>43</v>
      </c>
      <c r="F4096" s="70"/>
      <c r="G4096" s="70" t="s">
        <v>1178</v>
      </c>
      <c r="H4096" s="72" t="s">
        <v>1179</v>
      </c>
      <c r="I4096" s="72" t="s">
        <v>208</v>
      </c>
      <c r="J4096" s="74">
        <v>0</v>
      </c>
      <c r="K4096" s="74">
        <v>0</v>
      </c>
      <c r="L4096" s="74">
        <v>0</v>
      </c>
      <c r="M4096" s="77">
        <v>0</v>
      </c>
    </row>
    <row r="4097" spans="1:13">
      <c r="A4097" s="1"/>
      <c r="B4097" s="1"/>
      <c r="C4097" s="69" t="s">
        <v>5</v>
      </c>
      <c r="D4097" s="70" t="s">
        <v>42</v>
      </c>
      <c r="E4097" s="71" t="s">
        <v>43</v>
      </c>
      <c r="F4097" s="70"/>
      <c r="G4097" s="70" t="s">
        <v>1178</v>
      </c>
      <c r="H4097" s="72" t="s">
        <v>1179</v>
      </c>
      <c r="I4097" s="72" t="s">
        <v>209</v>
      </c>
      <c r="J4097" s="74">
        <v>0</v>
      </c>
      <c r="K4097" s="74">
        <v>0</v>
      </c>
      <c r="L4097" s="74">
        <v>0</v>
      </c>
      <c r="M4097" s="77">
        <v>0</v>
      </c>
    </row>
    <row r="4098" spans="1:13" ht="24">
      <c r="A4098" s="1"/>
      <c r="B4098" s="1"/>
      <c r="C4098" s="69"/>
      <c r="D4098" s="70"/>
      <c r="E4098" s="71"/>
      <c r="F4098" s="70"/>
      <c r="G4098" s="70"/>
      <c r="H4098" s="78" t="s">
        <v>210</v>
      </c>
      <c r="I4098" s="79"/>
      <c r="J4098" s="80"/>
      <c r="K4098" s="80">
        <v>0</v>
      </c>
      <c r="L4098" s="80">
        <v>0</v>
      </c>
      <c r="M4098" s="81">
        <v>0</v>
      </c>
    </row>
    <row r="4099" spans="1:13">
      <c r="A4099" s="1"/>
      <c r="B4099" s="1"/>
      <c r="C4099" s="69" t="s">
        <v>5</v>
      </c>
      <c r="D4099" s="70" t="s">
        <v>42</v>
      </c>
      <c r="E4099" s="71" t="s">
        <v>43</v>
      </c>
      <c r="F4099" s="70"/>
      <c r="G4099" s="70" t="s">
        <v>1178</v>
      </c>
      <c r="H4099" s="72" t="s">
        <v>1179</v>
      </c>
      <c r="I4099" s="73" t="s">
        <v>211</v>
      </c>
      <c r="J4099" s="74"/>
      <c r="K4099" s="74"/>
      <c r="L4099" s="74"/>
      <c r="M4099" s="77">
        <v>5</v>
      </c>
    </row>
    <row r="4100" spans="1:13">
      <c r="A4100" s="1"/>
      <c r="B4100" s="1"/>
      <c r="C4100" s="69" t="s">
        <v>5</v>
      </c>
      <c r="D4100" s="70" t="s">
        <v>42</v>
      </c>
      <c r="E4100" s="71" t="s">
        <v>43</v>
      </c>
      <c r="F4100" s="70"/>
      <c r="G4100" s="70" t="s">
        <v>1178</v>
      </c>
      <c r="H4100" s="72" t="s">
        <v>1179</v>
      </c>
      <c r="I4100" s="72" t="s">
        <v>212</v>
      </c>
      <c r="J4100" s="74">
        <v>0</v>
      </c>
      <c r="K4100" s="74">
        <v>0</v>
      </c>
      <c r="L4100" s="74">
        <v>107000</v>
      </c>
      <c r="M4100" s="77">
        <v>252000</v>
      </c>
    </row>
    <row r="4101" spans="1:13">
      <c r="A4101" s="1"/>
      <c r="B4101" s="1"/>
      <c r="C4101" s="69" t="s">
        <v>5</v>
      </c>
      <c r="D4101" s="70" t="s">
        <v>42</v>
      </c>
      <c r="E4101" s="71" t="s">
        <v>43</v>
      </c>
      <c r="F4101" s="70"/>
      <c r="G4101" s="70" t="s">
        <v>1178</v>
      </c>
      <c r="H4101" s="72" t="s">
        <v>1179</v>
      </c>
      <c r="I4101" s="72" t="s">
        <v>213</v>
      </c>
      <c r="J4101" s="74">
        <v>0</v>
      </c>
      <c r="K4101" s="74">
        <v>0</v>
      </c>
      <c r="L4101" s="74">
        <v>107000</v>
      </c>
      <c r="M4101" s="77">
        <f>M4100/M4099</f>
        <v>50400</v>
      </c>
    </row>
    <row r="4102" spans="1:13" ht="24">
      <c r="A4102" s="1"/>
      <c r="B4102" s="1"/>
      <c r="C4102" s="69"/>
      <c r="D4102" s="70"/>
      <c r="E4102" s="71"/>
      <c r="F4102" s="70"/>
      <c r="G4102" s="70"/>
      <c r="H4102" s="78" t="s">
        <v>214</v>
      </c>
      <c r="I4102" s="79"/>
      <c r="J4102" s="80"/>
      <c r="K4102" s="80">
        <v>0</v>
      </c>
      <c r="L4102" s="80">
        <v>107000</v>
      </c>
      <c r="M4102" s="81">
        <v>-107000</v>
      </c>
    </row>
    <row r="4103" spans="1:13">
      <c r="A4103" s="1"/>
      <c r="B4103" s="1"/>
      <c r="C4103" s="69" t="s">
        <v>5</v>
      </c>
      <c r="D4103" s="70" t="s">
        <v>42</v>
      </c>
      <c r="E4103" s="71" t="s">
        <v>43</v>
      </c>
      <c r="F4103" s="70"/>
      <c r="G4103" s="70" t="s">
        <v>1178</v>
      </c>
      <c r="H4103" s="72" t="s">
        <v>1179</v>
      </c>
      <c r="I4103" s="73" t="s">
        <v>215</v>
      </c>
      <c r="J4103" s="74"/>
      <c r="K4103" s="74"/>
      <c r="L4103" s="74"/>
      <c r="M4103" s="77">
        <v>5</v>
      </c>
    </row>
    <row r="4104" spans="1:13">
      <c r="A4104" s="1"/>
      <c r="B4104" s="1"/>
      <c r="C4104" s="69" t="s">
        <v>5</v>
      </c>
      <c r="D4104" s="70" t="s">
        <v>42</v>
      </c>
      <c r="E4104" s="71" t="s">
        <v>43</v>
      </c>
      <c r="F4104" s="70"/>
      <c r="G4104" s="70" t="s">
        <v>1178</v>
      </c>
      <c r="H4104" s="72" t="s">
        <v>1179</v>
      </c>
      <c r="I4104" s="72" t="s">
        <v>216</v>
      </c>
      <c r="J4104" s="74">
        <v>0</v>
      </c>
      <c r="K4104" s="74">
        <v>0</v>
      </c>
      <c r="L4104" s="74">
        <v>107000</v>
      </c>
      <c r="M4104" s="77">
        <v>252000</v>
      </c>
    </row>
    <row r="4105" spans="1:13">
      <c r="A4105" s="1"/>
      <c r="B4105" s="1"/>
      <c r="C4105" s="69" t="s">
        <v>5</v>
      </c>
      <c r="D4105" s="70" t="s">
        <v>42</v>
      </c>
      <c r="E4105" s="71" t="s">
        <v>43</v>
      </c>
      <c r="F4105" s="70"/>
      <c r="G4105" s="70" t="s">
        <v>1178</v>
      </c>
      <c r="H4105" s="72" t="s">
        <v>1179</v>
      </c>
      <c r="I4105" s="72" t="s">
        <v>217</v>
      </c>
      <c r="J4105" s="74">
        <v>0</v>
      </c>
      <c r="K4105" s="74">
        <v>0</v>
      </c>
      <c r="L4105" s="74">
        <v>107000</v>
      </c>
      <c r="M4105" s="77">
        <f>M4104/M4103</f>
        <v>50400</v>
      </c>
    </row>
    <row r="4106" spans="1:13" ht="24">
      <c r="A4106" s="1"/>
      <c r="B4106" s="1"/>
      <c r="C4106" s="69"/>
      <c r="D4106" s="70"/>
      <c r="E4106" s="71"/>
      <c r="F4106" s="70"/>
      <c r="G4106" s="70"/>
      <c r="H4106" s="83" t="s">
        <v>218</v>
      </c>
      <c r="I4106" s="84"/>
      <c r="J4106" s="85"/>
      <c r="K4106" s="85">
        <v>0</v>
      </c>
      <c r="L4106" s="85">
        <v>107000</v>
      </c>
      <c r="M4106" s="86">
        <v>-107000</v>
      </c>
    </row>
    <row r="4107" spans="1:13" ht="24">
      <c r="A4107" s="1"/>
      <c r="B4107" s="1"/>
      <c r="C4107" s="69" t="s">
        <v>5</v>
      </c>
      <c r="D4107" s="70" t="s">
        <v>42</v>
      </c>
      <c r="E4107" s="71" t="s">
        <v>43</v>
      </c>
      <c r="F4107" s="70"/>
      <c r="G4107" s="70" t="s">
        <v>1180</v>
      </c>
      <c r="H4107" s="72" t="s">
        <v>1181</v>
      </c>
      <c r="I4107" s="73" t="s">
        <v>207</v>
      </c>
      <c r="J4107" s="74"/>
      <c r="K4107" s="74"/>
      <c r="L4107" s="74">
        <v>0</v>
      </c>
      <c r="M4107" s="77">
        <v>25</v>
      </c>
    </row>
    <row r="4108" spans="1:13" ht="24">
      <c r="A4108" s="1"/>
      <c r="B4108" s="1"/>
      <c r="C4108" s="69" t="s">
        <v>5</v>
      </c>
      <c r="D4108" s="70" t="s">
        <v>42</v>
      </c>
      <c r="E4108" s="71" t="s">
        <v>43</v>
      </c>
      <c r="F4108" s="70"/>
      <c r="G4108" s="70" t="s">
        <v>1180</v>
      </c>
      <c r="H4108" s="72" t="s">
        <v>1181</v>
      </c>
      <c r="I4108" s="72" t="s">
        <v>208</v>
      </c>
      <c r="J4108" s="74">
        <v>0</v>
      </c>
      <c r="K4108" s="74">
        <v>0</v>
      </c>
      <c r="L4108" s="74">
        <v>0</v>
      </c>
      <c r="M4108" s="77">
        <v>1200000</v>
      </c>
    </row>
    <row r="4109" spans="1:13" ht="24">
      <c r="A4109" s="1"/>
      <c r="B4109" s="1"/>
      <c r="C4109" s="69" t="s">
        <v>5</v>
      </c>
      <c r="D4109" s="70" t="s">
        <v>42</v>
      </c>
      <c r="E4109" s="71" t="s">
        <v>43</v>
      </c>
      <c r="F4109" s="70"/>
      <c r="G4109" s="70" t="s">
        <v>1180</v>
      </c>
      <c r="H4109" s="72" t="s">
        <v>1181</v>
      </c>
      <c r="I4109" s="72" t="s">
        <v>209</v>
      </c>
      <c r="J4109" s="74">
        <v>0</v>
      </c>
      <c r="K4109" s="74">
        <v>0</v>
      </c>
      <c r="L4109" s="74"/>
      <c r="M4109" s="77">
        <f>M4108/M4107</f>
        <v>48000</v>
      </c>
    </row>
    <row r="4110" spans="1:13" ht="24">
      <c r="A4110" s="1"/>
      <c r="B4110" s="1"/>
      <c r="C4110" s="69"/>
      <c r="D4110" s="70"/>
      <c r="E4110" s="71"/>
      <c r="F4110" s="70"/>
      <c r="G4110" s="70"/>
      <c r="H4110" s="78" t="s">
        <v>210</v>
      </c>
      <c r="I4110" s="79"/>
      <c r="J4110" s="80"/>
      <c r="K4110" s="80">
        <v>0</v>
      </c>
      <c r="L4110" s="80"/>
      <c r="M4110" s="81"/>
    </row>
    <row r="4111" spans="1:13" ht="24">
      <c r="A4111" s="1"/>
      <c r="B4111" s="1"/>
      <c r="C4111" s="69" t="s">
        <v>5</v>
      </c>
      <c r="D4111" s="70" t="s">
        <v>42</v>
      </c>
      <c r="E4111" s="71" t="s">
        <v>43</v>
      </c>
      <c r="F4111" s="70"/>
      <c r="G4111" s="70" t="s">
        <v>1180</v>
      </c>
      <c r="H4111" s="72" t="s">
        <v>1181</v>
      </c>
      <c r="I4111" s="73" t="s">
        <v>211</v>
      </c>
      <c r="J4111" s="74"/>
      <c r="K4111" s="74"/>
      <c r="L4111" s="74">
        <v>0</v>
      </c>
      <c r="M4111" s="77">
        <v>25</v>
      </c>
    </row>
    <row r="4112" spans="1:13" ht="24">
      <c r="A4112" s="1"/>
      <c r="B4112" s="1"/>
      <c r="C4112" s="69" t="s">
        <v>5</v>
      </c>
      <c r="D4112" s="70" t="s">
        <v>42</v>
      </c>
      <c r="E4112" s="71" t="s">
        <v>43</v>
      </c>
      <c r="F4112" s="70"/>
      <c r="G4112" s="70" t="s">
        <v>1180</v>
      </c>
      <c r="H4112" s="72" t="s">
        <v>1181</v>
      </c>
      <c r="I4112" s="72" t="s">
        <v>212</v>
      </c>
      <c r="J4112" s="74">
        <v>0</v>
      </c>
      <c r="K4112" s="74">
        <v>0</v>
      </c>
      <c r="L4112" s="74">
        <v>0</v>
      </c>
      <c r="M4112" s="77">
        <v>1200000</v>
      </c>
    </row>
    <row r="4113" spans="1:13" ht="24">
      <c r="A4113" s="1"/>
      <c r="B4113" s="1"/>
      <c r="C4113" s="69" t="s">
        <v>5</v>
      </c>
      <c r="D4113" s="70" t="s">
        <v>42</v>
      </c>
      <c r="E4113" s="71" t="s">
        <v>43</v>
      </c>
      <c r="F4113" s="70"/>
      <c r="G4113" s="70" t="s">
        <v>1180</v>
      </c>
      <c r="H4113" s="72" t="s">
        <v>1181</v>
      </c>
      <c r="I4113" s="72" t="s">
        <v>213</v>
      </c>
      <c r="J4113" s="74">
        <v>0</v>
      </c>
      <c r="K4113" s="74">
        <v>0</v>
      </c>
      <c r="L4113" s="74"/>
      <c r="M4113" s="77">
        <f>M4112/M4111</f>
        <v>48000</v>
      </c>
    </row>
    <row r="4114" spans="1:13" ht="24">
      <c r="A4114" s="1"/>
      <c r="B4114" s="1"/>
      <c r="C4114" s="69"/>
      <c r="D4114" s="70"/>
      <c r="E4114" s="71"/>
      <c r="F4114" s="70"/>
      <c r="G4114" s="70"/>
      <c r="H4114" s="78" t="s">
        <v>214</v>
      </c>
      <c r="I4114" s="79"/>
      <c r="J4114" s="80"/>
      <c r="K4114" s="80">
        <v>0</v>
      </c>
      <c r="L4114" s="80"/>
      <c r="M4114" s="81"/>
    </row>
    <row r="4115" spans="1:13" ht="24">
      <c r="A4115" s="1"/>
      <c r="B4115" s="1"/>
      <c r="C4115" s="69" t="s">
        <v>5</v>
      </c>
      <c r="D4115" s="70" t="s">
        <v>42</v>
      </c>
      <c r="E4115" s="71" t="s">
        <v>43</v>
      </c>
      <c r="F4115" s="70"/>
      <c r="G4115" s="70" t="s">
        <v>1180</v>
      </c>
      <c r="H4115" s="72" t="s">
        <v>1181</v>
      </c>
      <c r="I4115" s="73" t="s">
        <v>215</v>
      </c>
      <c r="J4115" s="74"/>
      <c r="K4115" s="74"/>
      <c r="L4115" s="74"/>
      <c r="M4115" s="77">
        <v>0</v>
      </c>
    </row>
    <row r="4116" spans="1:13" ht="24">
      <c r="A4116" s="1"/>
      <c r="B4116" s="1"/>
      <c r="C4116" s="69" t="s">
        <v>5</v>
      </c>
      <c r="D4116" s="70" t="s">
        <v>42</v>
      </c>
      <c r="E4116" s="71" t="s">
        <v>43</v>
      </c>
      <c r="F4116" s="70"/>
      <c r="G4116" s="70" t="s">
        <v>1180</v>
      </c>
      <c r="H4116" s="72" t="s">
        <v>1181</v>
      </c>
      <c r="I4116" s="72" t="s">
        <v>216</v>
      </c>
      <c r="J4116" s="74">
        <v>0</v>
      </c>
      <c r="K4116" s="74">
        <v>0</v>
      </c>
      <c r="L4116" s="74">
        <v>0</v>
      </c>
      <c r="M4116" s="77">
        <v>0</v>
      </c>
    </row>
    <row r="4117" spans="1:13" ht="24">
      <c r="A4117" s="1"/>
      <c r="B4117" s="1"/>
      <c r="C4117" s="69" t="s">
        <v>5</v>
      </c>
      <c r="D4117" s="70" t="s">
        <v>42</v>
      </c>
      <c r="E4117" s="71" t="s">
        <v>43</v>
      </c>
      <c r="F4117" s="70"/>
      <c r="G4117" s="70" t="s">
        <v>1180</v>
      </c>
      <c r="H4117" s="72" t="s">
        <v>1181</v>
      </c>
      <c r="I4117" s="72" t="s">
        <v>217</v>
      </c>
      <c r="J4117" s="74">
        <v>0</v>
      </c>
      <c r="K4117" s="74">
        <v>0</v>
      </c>
      <c r="L4117" s="74">
        <v>0</v>
      </c>
      <c r="M4117" s="77">
        <v>0</v>
      </c>
    </row>
    <row r="4118" spans="1:13" ht="24">
      <c r="A4118" s="1"/>
      <c r="B4118" s="1"/>
      <c r="C4118" s="69"/>
      <c r="D4118" s="70"/>
      <c r="E4118" s="71"/>
      <c r="F4118" s="70"/>
      <c r="G4118" s="70"/>
      <c r="H4118" s="83" t="s">
        <v>218</v>
      </c>
      <c r="I4118" s="84"/>
      <c r="J4118" s="85"/>
      <c r="K4118" s="85">
        <v>0</v>
      </c>
      <c r="L4118" s="85">
        <v>0</v>
      </c>
      <c r="M4118" s="86">
        <v>0</v>
      </c>
    </row>
    <row r="4119" spans="1:13" ht="24">
      <c r="A4119" s="1"/>
      <c r="B4119" s="1"/>
      <c r="C4119" s="69" t="s">
        <v>5</v>
      </c>
      <c r="D4119" s="70" t="s">
        <v>42</v>
      </c>
      <c r="E4119" s="71" t="s">
        <v>43</v>
      </c>
      <c r="F4119" s="70"/>
      <c r="G4119" s="70" t="s">
        <v>1227</v>
      </c>
      <c r="H4119" s="72" t="s">
        <v>1228</v>
      </c>
      <c r="I4119" s="73" t="s">
        <v>207</v>
      </c>
      <c r="J4119" s="74">
        <v>4</v>
      </c>
      <c r="K4119" s="74"/>
      <c r="L4119" s="74">
        <v>0</v>
      </c>
      <c r="M4119" s="77"/>
    </row>
    <row r="4120" spans="1:13" ht="24">
      <c r="A4120" s="1"/>
      <c r="B4120" s="1"/>
      <c r="C4120" s="69" t="s">
        <v>5</v>
      </c>
      <c r="D4120" s="70" t="s">
        <v>42</v>
      </c>
      <c r="E4120" s="71" t="s">
        <v>43</v>
      </c>
      <c r="F4120" s="70"/>
      <c r="G4120" s="70" t="s">
        <v>1227</v>
      </c>
      <c r="H4120" s="72" t="s">
        <v>1228</v>
      </c>
      <c r="I4120" s="72" t="s">
        <v>208</v>
      </c>
      <c r="J4120" s="74">
        <v>2500000</v>
      </c>
      <c r="K4120" s="74">
        <v>0</v>
      </c>
      <c r="L4120" s="74">
        <v>0</v>
      </c>
      <c r="M4120" s="77">
        <v>0</v>
      </c>
    </row>
    <row r="4121" spans="1:13" ht="24">
      <c r="A4121" s="1"/>
      <c r="B4121" s="1"/>
      <c r="C4121" s="69" t="s">
        <v>5</v>
      </c>
      <c r="D4121" s="70" t="s">
        <v>42</v>
      </c>
      <c r="E4121" s="71" t="s">
        <v>43</v>
      </c>
      <c r="F4121" s="70"/>
      <c r="G4121" s="70" t="s">
        <v>1227</v>
      </c>
      <c r="H4121" s="72" t="s">
        <v>1228</v>
      </c>
      <c r="I4121" s="72" t="s">
        <v>209</v>
      </c>
      <c r="J4121" s="74">
        <v>625000</v>
      </c>
      <c r="K4121" s="74">
        <v>0</v>
      </c>
      <c r="L4121" s="74"/>
      <c r="M4121" s="77">
        <v>0</v>
      </c>
    </row>
    <row r="4122" spans="1:13" ht="24">
      <c r="A4122" s="1"/>
      <c r="B4122" s="1"/>
      <c r="C4122" s="69"/>
      <c r="D4122" s="70"/>
      <c r="E4122" s="71"/>
      <c r="F4122" s="70"/>
      <c r="G4122" s="70"/>
      <c r="H4122" s="78" t="s">
        <v>210</v>
      </c>
      <c r="I4122" s="79"/>
      <c r="J4122" s="80"/>
      <c r="K4122" s="80">
        <v>-625000</v>
      </c>
      <c r="L4122" s="80"/>
      <c r="M4122" s="81"/>
    </row>
    <row r="4123" spans="1:13" ht="24">
      <c r="A4123" s="1"/>
      <c r="B4123" s="1"/>
      <c r="C4123" s="69" t="s">
        <v>5</v>
      </c>
      <c r="D4123" s="70" t="s">
        <v>42</v>
      </c>
      <c r="E4123" s="71" t="s">
        <v>43</v>
      </c>
      <c r="F4123" s="70"/>
      <c r="G4123" s="70" t="s">
        <v>1227</v>
      </c>
      <c r="H4123" s="72" t="s">
        <v>1228</v>
      </c>
      <c r="I4123" s="73" t="s">
        <v>211</v>
      </c>
      <c r="J4123" s="74">
        <v>4</v>
      </c>
      <c r="K4123" s="74"/>
      <c r="L4123" s="74">
        <v>0</v>
      </c>
      <c r="M4123" s="77"/>
    </row>
    <row r="4124" spans="1:13" ht="24">
      <c r="A4124" s="1"/>
      <c r="B4124" s="1"/>
      <c r="C4124" s="69" t="s">
        <v>5</v>
      </c>
      <c r="D4124" s="70" t="s">
        <v>42</v>
      </c>
      <c r="E4124" s="71" t="s">
        <v>43</v>
      </c>
      <c r="F4124" s="70"/>
      <c r="G4124" s="70" t="s">
        <v>1227</v>
      </c>
      <c r="H4124" s="72" t="s">
        <v>1228</v>
      </c>
      <c r="I4124" s="72" t="s">
        <v>212</v>
      </c>
      <c r="J4124" s="74">
        <v>2287800</v>
      </c>
      <c r="K4124" s="74">
        <v>0</v>
      </c>
      <c r="L4124" s="74">
        <v>0</v>
      </c>
      <c r="M4124" s="77">
        <v>0</v>
      </c>
    </row>
    <row r="4125" spans="1:13" ht="24">
      <c r="A4125" s="1"/>
      <c r="B4125" s="1"/>
      <c r="C4125" s="69" t="s">
        <v>5</v>
      </c>
      <c r="D4125" s="70" t="s">
        <v>42</v>
      </c>
      <c r="E4125" s="71" t="s">
        <v>43</v>
      </c>
      <c r="F4125" s="70"/>
      <c r="G4125" s="70" t="s">
        <v>1227</v>
      </c>
      <c r="H4125" s="72" t="s">
        <v>1228</v>
      </c>
      <c r="I4125" s="72" t="s">
        <v>213</v>
      </c>
      <c r="J4125" s="74">
        <v>571950</v>
      </c>
      <c r="K4125" s="74">
        <v>0</v>
      </c>
      <c r="L4125" s="74"/>
      <c r="M4125" s="77">
        <v>0</v>
      </c>
    </row>
    <row r="4126" spans="1:13" ht="24">
      <c r="A4126" s="1"/>
      <c r="B4126" s="1"/>
      <c r="C4126" s="69"/>
      <c r="D4126" s="70"/>
      <c r="E4126" s="71"/>
      <c r="F4126" s="70"/>
      <c r="G4126" s="70"/>
      <c r="H4126" s="78" t="s">
        <v>214</v>
      </c>
      <c r="I4126" s="79"/>
      <c r="J4126" s="80"/>
      <c r="K4126" s="80">
        <v>-571950</v>
      </c>
      <c r="L4126" s="80"/>
      <c r="M4126" s="81"/>
    </row>
    <row r="4127" spans="1:13" ht="24">
      <c r="A4127" s="1"/>
      <c r="B4127" s="1"/>
      <c r="C4127" s="69" t="s">
        <v>5</v>
      </c>
      <c r="D4127" s="70" t="s">
        <v>42</v>
      </c>
      <c r="E4127" s="71" t="s">
        <v>43</v>
      </c>
      <c r="F4127" s="70"/>
      <c r="G4127" s="70" t="s">
        <v>1227</v>
      </c>
      <c r="H4127" s="72" t="s">
        <v>1228</v>
      </c>
      <c r="I4127" s="73" t="s">
        <v>215</v>
      </c>
      <c r="J4127" s="74">
        <v>4</v>
      </c>
      <c r="K4127" s="74"/>
      <c r="L4127" s="74"/>
      <c r="M4127" s="77"/>
    </row>
    <row r="4128" spans="1:13" ht="24">
      <c r="A4128" s="1"/>
      <c r="B4128" s="1"/>
      <c r="C4128" s="69" t="s">
        <v>5</v>
      </c>
      <c r="D4128" s="70" t="s">
        <v>42</v>
      </c>
      <c r="E4128" s="71" t="s">
        <v>43</v>
      </c>
      <c r="F4128" s="70"/>
      <c r="G4128" s="70" t="s">
        <v>1227</v>
      </c>
      <c r="H4128" s="72" t="s">
        <v>1228</v>
      </c>
      <c r="I4128" s="72" t="s">
        <v>216</v>
      </c>
      <c r="J4128" s="74">
        <v>2232300</v>
      </c>
      <c r="K4128" s="74">
        <v>0</v>
      </c>
      <c r="L4128" s="74">
        <v>0</v>
      </c>
      <c r="M4128" s="77">
        <v>0</v>
      </c>
    </row>
    <row r="4129" spans="1:13" ht="24">
      <c r="A4129" s="1"/>
      <c r="B4129" s="1"/>
      <c r="C4129" s="69" t="s">
        <v>5</v>
      </c>
      <c r="D4129" s="70" t="s">
        <v>42</v>
      </c>
      <c r="E4129" s="71" t="s">
        <v>43</v>
      </c>
      <c r="F4129" s="70"/>
      <c r="G4129" s="70" t="s">
        <v>1227</v>
      </c>
      <c r="H4129" s="72" t="s">
        <v>1228</v>
      </c>
      <c r="I4129" s="72" t="s">
        <v>217</v>
      </c>
      <c r="J4129" s="74">
        <v>558075</v>
      </c>
      <c r="K4129" s="74">
        <v>0</v>
      </c>
      <c r="L4129" s="74">
        <v>0</v>
      </c>
      <c r="M4129" s="77">
        <v>0</v>
      </c>
    </row>
    <row r="4130" spans="1:13" ht="24">
      <c r="A4130" s="1"/>
      <c r="B4130" s="1"/>
      <c r="C4130" s="69"/>
      <c r="D4130" s="70"/>
      <c r="E4130" s="71"/>
      <c r="F4130" s="70"/>
      <c r="G4130" s="70"/>
      <c r="H4130" s="83" t="s">
        <v>218</v>
      </c>
      <c r="I4130" s="84"/>
      <c r="J4130" s="85"/>
      <c r="K4130" s="85">
        <v>-558075</v>
      </c>
      <c r="L4130" s="85">
        <v>0</v>
      </c>
      <c r="M4130" s="86">
        <v>0</v>
      </c>
    </row>
    <row r="4131" spans="1:13" ht="24">
      <c r="A4131" s="1"/>
      <c r="B4131" s="1"/>
      <c r="C4131" s="69" t="s">
        <v>5</v>
      </c>
      <c r="D4131" s="70" t="s">
        <v>42</v>
      </c>
      <c r="E4131" s="71" t="s">
        <v>43</v>
      </c>
      <c r="F4131" s="70"/>
      <c r="G4131" s="70" t="s">
        <v>1182</v>
      </c>
      <c r="H4131" s="72" t="s">
        <v>1183</v>
      </c>
      <c r="I4131" s="73" t="s">
        <v>207</v>
      </c>
      <c r="J4131" s="74">
        <v>1400</v>
      </c>
      <c r="K4131" s="74"/>
      <c r="L4131" s="74">
        <v>1000</v>
      </c>
      <c r="M4131" s="77"/>
    </row>
    <row r="4132" spans="1:13" ht="24">
      <c r="A4132" s="1"/>
      <c r="B4132" s="1"/>
      <c r="C4132" s="69" t="s">
        <v>5</v>
      </c>
      <c r="D4132" s="70" t="s">
        <v>42</v>
      </c>
      <c r="E4132" s="71" t="s">
        <v>43</v>
      </c>
      <c r="F4132" s="70"/>
      <c r="G4132" s="70" t="s">
        <v>1182</v>
      </c>
      <c r="H4132" s="72" t="s">
        <v>1183</v>
      </c>
      <c r="I4132" s="72" t="s">
        <v>208</v>
      </c>
      <c r="J4132" s="74">
        <v>0</v>
      </c>
      <c r="K4132" s="74">
        <v>0</v>
      </c>
      <c r="L4132" s="74">
        <v>2500000</v>
      </c>
      <c r="M4132" s="77">
        <v>0</v>
      </c>
    </row>
    <row r="4133" spans="1:13" ht="24">
      <c r="A4133" s="1"/>
      <c r="B4133" s="1"/>
      <c r="C4133" s="69" t="s">
        <v>5</v>
      </c>
      <c r="D4133" s="70" t="s">
        <v>42</v>
      </c>
      <c r="E4133" s="71" t="s">
        <v>43</v>
      </c>
      <c r="F4133" s="70"/>
      <c r="G4133" s="70" t="s">
        <v>1182</v>
      </c>
      <c r="H4133" s="72" t="s">
        <v>1183</v>
      </c>
      <c r="I4133" s="72" t="s">
        <v>209</v>
      </c>
      <c r="J4133" s="74">
        <v>0</v>
      </c>
      <c r="K4133" s="74">
        <v>0</v>
      </c>
      <c r="L4133" s="74">
        <v>2500</v>
      </c>
      <c r="M4133" s="77">
        <v>0</v>
      </c>
    </row>
    <row r="4134" spans="1:13" ht="24">
      <c r="A4134" s="1"/>
      <c r="B4134" s="1"/>
      <c r="C4134" s="69"/>
      <c r="D4134" s="70"/>
      <c r="E4134" s="71"/>
      <c r="F4134" s="70"/>
      <c r="G4134" s="70"/>
      <c r="H4134" s="78" t="s">
        <v>210</v>
      </c>
      <c r="I4134" s="79"/>
      <c r="J4134" s="80"/>
      <c r="K4134" s="80">
        <v>0</v>
      </c>
      <c r="L4134" s="80">
        <v>2500</v>
      </c>
      <c r="M4134" s="81">
        <v>-2500</v>
      </c>
    </row>
    <row r="4135" spans="1:13" ht="24">
      <c r="A4135" s="1"/>
      <c r="B4135" s="1"/>
      <c r="C4135" s="69" t="s">
        <v>5</v>
      </c>
      <c r="D4135" s="70" t="s">
        <v>42</v>
      </c>
      <c r="E4135" s="71" t="s">
        <v>43</v>
      </c>
      <c r="F4135" s="70"/>
      <c r="G4135" s="70" t="s">
        <v>1182</v>
      </c>
      <c r="H4135" s="72" t="s">
        <v>1183</v>
      </c>
      <c r="I4135" s="73" t="s">
        <v>211</v>
      </c>
      <c r="J4135" s="74">
        <v>1400</v>
      </c>
      <c r="K4135" s="74"/>
      <c r="L4135" s="74">
        <v>1000</v>
      </c>
      <c r="M4135" s="77"/>
    </row>
    <row r="4136" spans="1:13" ht="24">
      <c r="A4136" s="1"/>
      <c r="B4136" s="1"/>
      <c r="C4136" s="69" t="s">
        <v>5</v>
      </c>
      <c r="D4136" s="70" t="s">
        <v>42</v>
      </c>
      <c r="E4136" s="71" t="s">
        <v>43</v>
      </c>
      <c r="F4136" s="70"/>
      <c r="G4136" s="70" t="s">
        <v>1182</v>
      </c>
      <c r="H4136" s="72" t="s">
        <v>1183</v>
      </c>
      <c r="I4136" s="72" t="s">
        <v>212</v>
      </c>
      <c r="J4136" s="74">
        <v>0</v>
      </c>
      <c r="K4136" s="74">
        <v>0</v>
      </c>
      <c r="L4136" s="74">
        <v>1870000</v>
      </c>
      <c r="M4136" s="77">
        <v>0</v>
      </c>
    </row>
    <row r="4137" spans="1:13" ht="24">
      <c r="A4137" s="1"/>
      <c r="B4137" s="1"/>
      <c r="C4137" s="69" t="s">
        <v>5</v>
      </c>
      <c r="D4137" s="70" t="s">
        <v>42</v>
      </c>
      <c r="E4137" s="71" t="s">
        <v>43</v>
      </c>
      <c r="F4137" s="70"/>
      <c r="G4137" s="70" t="s">
        <v>1182</v>
      </c>
      <c r="H4137" s="72" t="s">
        <v>1183</v>
      </c>
      <c r="I4137" s="72" t="s">
        <v>213</v>
      </c>
      <c r="J4137" s="74">
        <v>0</v>
      </c>
      <c r="K4137" s="74">
        <v>0</v>
      </c>
      <c r="L4137" s="74">
        <v>1870</v>
      </c>
      <c r="M4137" s="77">
        <v>0</v>
      </c>
    </row>
    <row r="4138" spans="1:13" ht="24">
      <c r="A4138" s="1"/>
      <c r="B4138" s="1"/>
      <c r="C4138" s="69"/>
      <c r="D4138" s="70"/>
      <c r="E4138" s="71"/>
      <c r="F4138" s="70"/>
      <c r="G4138" s="70"/>
      <c r="H4138" s="78" t="s">
        <v>214</v>
      </c>
      <c r="I4138" s="79"/>
      <c r="J4138" s="80"/>
      <c r="K4138" s="80">
        <v>0</v>
      </c>
      <c r="L4138" s="80">
        <v>1870</v>
      </c>
      <c r="M4138" s="81">
        <v>-1870</v>
      </c>
    </row>
    <row r="4139" spans="1:13" ht="24">
      <c r="A4139" s="1"/>
      <c r="B4139" s="1"/>
      <c r="C4139" s="69" t="s">
        <v>5</v>
      </c>
      <c r="D4139" s="70" t="s">
        <v>42</v>
      </c>
      <c r="E4139" s="71" t="s">
        <v>43</v>
      </c>
      <c r="F4139" s="70"/>
      <c r="G4139" s="70" t="s">
        <v>1182</v>
      </c>
      <c r="H4139" s="72" t="s">
        <v>1183</v>
      </c>
      <c r="I4139" s="73" t="s">
        <v>215</v>
      </c>
      <c r="J4139" s="74"/>
      <c r="K4139" s="74"/>
      <c r="L4139" s="74">
        <v>1000</v>
      </c>
      <c r="M4139" s="77"/>
    </row>
    <row r="4140" spans="1:13" ht="24">
      <c r="A4140" s="1"/>
      <c r="B4140" s="1"/>
      <c r="C4140" s="69" t="s">
        <v>5</v>
      </c>
      <c r="D4140" s="70" t="s">
        <v>42</v>
      </c>
      <c r="E4140" s="71" t="s">
        <v>43</v>
      </c>
      <c r="F4140" s="70"/>
      <c r="G4140" s="70" t="s">
        <v>1182</v>
      </c>
      <c r="H4140" s="72" t="s">
        <v>1183</v>
      </c>
      <c r="I4140" s="72" t="s">
        <v>216</v>
      </c>
      <c r="J4140" s="74">
        <v>0</v>
      </c>
      <c r="K4140" s="74">
        <v>0</v>
      </c>
      <c r="L4140" s="74">
        <v>1866375</v>
      </c>
      <c r="M4140" s="77">
        <v>0</v>
      </c>
    </row>
    <row r="4141" spans="1:13" ht="24">
      <c r="A4141" s="1"/>
      <c r="B4141" s="1"/>
      <c r="C4141" s="69" t="s">
        <v>5</v>
      </c>
      <c r="D4141" s="70" t="s">
        <v>42</v>
      </c>
      <c r="E4141" s="71" t="s">
        <v>43</v>
      </c>
      <c r="F4141" s="70"/>
      <c r="G4141" s="70" t="s">
        <v>1182</v>
      </c>
      <c r="H4141" s="72" t="s">
        <v>1183</v>
      </c>
      <c r="I4141" s="72" t="s">
        <v>217</v>
      </c>
      <c r="J4141" s="74">
        <v>0</v>
      </c>
      <c r="K4141" s="74">
        <v>0</v>
      </c>
      <c r="L4141" s="74">
        <v>1866</v>
      </c>
      <c r="M4141" s="77">
        <v>0</v>
      </c>
    </row>
    <row r="4142" spans="1:13" ht="24">
      <c r="A4142" s="1"/>
      <c r="B4142" s="1"/>
      <c r="C4142" s="69"/>
      <c r="D4142" s="70"/>
      <c r="E4142" s="71"/>
      <c r="F4142" s="70"/>
      <c r="G4142" s="70"/>
      <c r="H4142" s="83" t="s">
        <v>218</v>
      </c>
      <c r="I4142" s="84"/>
      <c r="J4142" s="85"/>
      <c r="K4142" s="85">
        <v>0</v>
      </c>
      <c r="L4142" s="85">
        <v>1866</v>
      </c>
      <c r="M4142" s="86">
        <v>-1866</v>
      </c>
    </row>
    <row r="4143" spans="1:13" ht="24">
      <c r="A4143" s="1"/>
      <c r="B4143" s="1"/>
      <c r="C4143" s="69" t="s">
        <v>5</v>
      </c>
      <c r="D4143" s="70" t="s">
        <v>42</v>
      </c>
      <c r="E4143" s="71" t="s">
        <v>43</v>
      </c>
      <c r="F4143" s="70"/>
      <c r="G4143" s="70" t="s">
        <v>1184</v>
      </c>
      <c r="H4143" s="72" t="s">
        <v>1185</v>
      </c>
      <c r="I4143" s="73" t="s">
        <v>207</v>
      </c>
      <c r="J4143" s="74"/>
      <c r="K4143" s="74"/>
      <c r="L4143" s="74">
        <v>0</v>
      </c>
      <c r="M4143" s="77">
        <v>1500</v>
      </c>
    </row>
    <row r="4144" spans="1:13" ht="24">
      <c r="A4144" s="1"/>
      <c r="B4144" s="1"/>
      <c r="C4144" s="69" t="s">
        <v>5</v>
      </c>
      <c r="D4144" s="70" t="s">
        <v>42</v>
      </c>
      <c r="E4144" s="71" t="s">
        <v>43</v>
      </c>
      <c r="F4144" s="70"/>
      <c r="G4144" s="70" t="s">
        <v>1184</v>
      </c>
      <c r="H4144" s="72" t="s">
        <v>1185</v>
      </c>
      <c r="I4144" s="72" t="s">
        <v>208</v>
      </c>
      <c r="J4144" s="74">
        <v>0</v>
      </c>
      <c r="K4144" s="74">
        <v>0</v>
      </c>
      <c r="L4144" s="74">
        <v>0</v>
      </c>
      <c r="M4144" s="77">
        <v>5500000</v>
      </c>
    </row>
    <row r="4145" spans="1:13" ht="24">
      <c r="A4145" s="1"/>
      <c r="B4145" s="1"/>
      <c r="C4145" s="69" t="s">
        <v>5</v>
      </c>
      <c r="D4145" s="70" t="s">
        <v>42</v>
      </c>
      <c r="E4145" s="71" t="s">
        <v>43</v>
      </c>
      <c r="F4145" s="70"/>
      <c r="G4145" s="70" t="s">
        <v>1184</v>
      </c>
      <c r="H4145" s="72" t="s">
        <v>1185</v>
      </c>
      <c r="I4145" s="72" t="s">
        <v>209</v>
      </c>
      <c r="J4145" s="74">
        <v>0</v>
      </c>
      <c r="K4145" s="74">
        <v>0</v>
      </c>
      <c r="L4145" s="74"/>
      <c r="M4145" s="77">
        <f>M4144/M4143</f>
        <v>3666.6666666666665</v>
      </c>
    </row>
    <row r="4146" spans="1:13" ht="24">
      <c r="A4146" s="1"/>
      <c r="B4146" s="1"/>
      <c r="C4146" s="69"/>
      <c r="D4146" s="70"/>
      <c r="E4146" s="71"/>
      <c r="F4146" s="70"/>
      <c r="G4146" s="70"/>
      <c r="H4146" s="78" t="s">
        <v>210</v>
      </c>
      <c r="I4146" s="79"/>
      <c r="J4146" s="80"/>
      <c r="K4146" s="80">
        <v>0</v>
      </c>
      <c r="L4146" s="80"/>
      <c r="M4146" s="81"/>
    </row>
    <row r="4147" spans="1:13" ht="24">
      <c r="A4147" s="1"/>
      <c r="B4147" s="1"/>
      <c r="C4147" s="69" t="s">
        <v>5</v>
      </c>
      <c r="D4147" s="70" t="s">
        <v>42</v>
      </c>
      <c r="E4147" s="71" t="s">
        <v>43</v>
      </c>
      <c r="F4147" s="70"/>
      <c r="G4147" s="70" t="s">
        <v>1184</v>
      </c>
      <c r="H4147" s="72" t="s">
        <v>1185</v>
      </c>
      <c r="I4147" s="73" t="s">
        <v>211</v>
      </c>
      <c r="J4147" s="74"/>
      <c r="K4147" s="74"/>
      <c r="L4147" s="74">
        <v>0</v>
      </c>
      <c r="M4147" s="77">
        <v>1500</v>
      </c>
    </row>
    <row r="4148" spans="1:13" ht="24">
      <c r="A4148" s="1"/>
      <c r="B4148" s="1"/>
      <c r="C4148" s="69" t="s">
        <v>5</v>
      </c>
      <c r="D4148" s="70" t="s">
        <v>42</v>
      </c>
      <c r="E4148" s="71" t="s">
        <v>43</v>
      </c>
      <c r="F4148" s="70"/>
      <c r="G4148" s="70" t="s">
        <v>1184</v>
      </c>
      <c r="H4148" s="72" t="s">
        <v>1185</v>
      </c>
      <c r="I4148" s="72" t="s">
        <v>212</v>
      </c>
      <c r="J4148" s="74">
        <v>0</v>
      </c>
      <c r="K4148" s="74">
        <v>0</v>
      </c>
      <c r="L4148" s="74">
        <v>0</v>
      </c>
      <c r="M4148" s="77">
        <v>5219000</v>
      </c>
    </row>
    <row r="4149" spans="1:13" ht="24">
      <c r="A4149" s="1"/>
      <c r="B4149" s="1"/>
      <c r="C4149" s="69" t="s">
        <v>5</v>
      </c>
      <c r="D4149" s="70" t="s">
        <v>42</v>
      </c>
      <c r="E4149" s="71" t="s">
        <v>43</v>
      </c>
      <c r="F4149" s="70"/>
      <c r="G4149" s="70" t="s">
        <v>1184</v>
      </c>
      <c r="H4149" s="72" t="s">
        <v>1185</v>
      </c>
      <c r="I4149" s="72" t="s">
        <v>213</v>
      </c>
      <c r="J4149" s="74">
        <v>0</v>
      </c>
      <c r="K4149" s="74">
        <v>0</v>
      </c>
      <c r="L4149" s="74"/>
      <c r="M4149" s="77">
        <f>M4148/M4147</f>
        <v>3479.3333333333335</v>
      </c>
    </row>
    <row r="4150" spans="1:13" ht="24">
      <c r="A4150" s="1"/>
      <c r="B4150" s="1"/>
      <c r="C4150" s="69"/>
      <c r="D4150" s="70"/>
      <c r="E4150" s="71"/>
      <c r="F4150" s="70"/>
      <c r="G4150" s="70"/>
      <c r="H4150" s="78" t="s">
        <v>214</v>
      </c>
      <c r="I4150" s="79"/>
      <c r="J4150" s="80"/>
      <c r="K4150" s="80">
        <v>0</v>
      </c>
      <c r="L4150" s="80"/>
      <c r="M4150" s="81"/>
    </row>
    <row r="4151" spans="1:13" ht="24">
      <c r="A4151" s="1"/>
      <c r="B4151" s="1"/>
      <c r="C4151" s="69" t="s">
        <v>5</v>
      </c>
      <c r="D4151" s="70" t="s">
        <v>42</v>
      </c>
      <c r="E4151" s="71" t="s">
        <v>43</v>
      </c>
      <c r="F4151" s="70"/>
      <c r="G4151" s="70" t="s">
        <v>1184</v>
      </c>
      <c r="H4151" s="72" t="s">
        <v>1185</v>
      </c>
      <c r="I4151" s="73" t="s">
        <v>215</v>
      </c>
      <c r="J4151" s="74"/>
      <c r="K4151" s="74"/>
      <c r="L4151" s="74"/>
      <c r="M4151" s="77">
        <v>1500</v>
      </c>
    </row>
    <row r="4152" spans="1:13" ht="24">
      <c r="A4152" s="1"/>
      <c r="B4152" s="1"/>
      <c r="C4152" s="69" t="s">
        <v>5</v>
      </c>
      <c r="D4152" s="70" t="s">
        <v>42</v>
      </c>
      <c r="E4152" s="71" t="s">
        <v>43</v>
      </c>
      <c r="F4152" s="70"/>
      <c r="G4152" s="70" t="s">
        <v>1184</v>
      </c>
      <c r="H4152" s="72" t="s">
        <v>1185</v>
      </c>
      <c r="I4152" s="72" t="s">
        <v>216</v>
      </c>
      <c r="J4152" s="74">
        <v>0</v>
      </c>
      <c r="K4152" s="74">
        <v>0</v>
      </c>
      <c r="L4152" s="74">
        <v>0</v>
      </c>
      <c r="M4152" s="77">
        <v>5217585</v>
      </c>
    </row>
    <row r="4153" spans="1:13" ht="24">
      <c r="A4153" s="1"/>
      <c r="B4153" s="1"/>
      <c r="C4153" s="69" t="s">
        <v>5</v>
      </c>
      <c r="D4153" s="70" t="s">
        <v>42</v>
      </c>
      <c r="E4153" s="71" t="s">
        <v>43</v>
      </c>
      <c r="F4153" s="70"/>
      <c r="G4153" s="70" t="s">
        <v>1184</v>
      </c>
      <c r="H4153" s="72" t="s">
        <v>1185</v>
      </c>
      <c r="I4153" s="72" t="s">
        <v>217</v>
      </c>
      <c r="J4153" s="74">
        <v>0</v>
      </c>
      <c r="K4153" s="74">
        <v>0</v>
      </c>
      <c r="L4153" s="74">
        <v>0</v>
      </c>
      <c r="M4153" s="77">
        <f>M4152/M4151</f>
        <v>3478.39</v>
      </c>
    </row>
    <row r="4154" spans="1:13" ht="24">
      <c r="A4154" s="1"/>
      <c r="B4154" s="1"/>
      <c r="C4154" s="69"/>
      <c r="D4154" s="70"/>
      <c r="E4154" s="71"/>
      <c r="F4154" s="70"/>
      <c r="G4154" s="70"/>
      <c r="H4154" s="83" t="s">
        <v>218</v>
      </c>
      <c r="I4154" s="84"/>
      <c r="J4154" s="85"/>
      <c r="K4154" s="85">
        <v>0</v>
      </c>
      <c r="L4154" s="85">
        <v>0</v>
      </c>
      <c r="M4154" s="86">
        <v>0</v>
      </c>
    </row>
    <row r="4155" spans="1:13">
      <c r="A4155" s="1"/>
      <c r="B4155" s="1"/>
      <c r="C4155" s="69" t="s">
        <v>5</v>
      </c>
      <c r="D4155" s="70" t="s">
        <v>42</v>
      </c>
      <c r="E4155" s="71" t="s">
        <v>43</v>
      </c>
      <c r="F4155" s="70"/>
      <c r="G4155" s="70" t="s">
        <v>1187</v>
      </c>
      <c r="H4155" s="72" t="s">
        <v>1188</v>
      </c>
      <c r="I4155" s="73" t="s">
        <v>207</v>
      </c>
      <c r="J4155" s="74"/>
      <c r="K4155" s="74"/>
      <c r="L4155" s="74">
        <v>0</v>
      </c>
      <c r="M4155" s="77">
        <v>2</v>
      </c>
    </row>
    <row r="4156" spans="1:13">
      <c r="A4156" s="1"/>
      <c r="B4156" s="1"/>
      <c r="C4156" s="69" t="s">
        <v>5</v>
      </c>
      <c r="D4156" s="70" t="s">
        <v>42</v>
      </c>
      <c r="E4156" s="71" t="s">
        <v>43</v>
      </c>
      <c r="F4156" s="70"/>
      <c r="G4156" s="70" t="s">
        <v>1187</v>
      </c>
      <c r="H4156" s="72" t="s">
        <v>1188</v>
      </c>
      <c r="I4156" s="72" t="s">
        <v>208</v>
      </c>
      <c r="J4156" s="74">
        <v>0</v>
      </c>
      <c r="K4156" s="74">
        <v>0</v>
      </c>
      <c r="L4156" s="74">
        <v>0</v>
      </c>
      <c r="M4156" s="77">
        <v>2700000</v>
      </c>
    </row>
    <row r="4157" spans="1:13">
      <c r="A4157" s="1"/>
      <c r="B4157" s="1"/>
      <c r="C4157" s="69" t="s">
        <v>5</v>
      </c>
      <c r="D4157" s="70" t="s">
        <v>42</v>
      </c>
      <c r="E4157" s="71" t="s">
        <v>43</v>
      </c>
      <c r="F4157" s="70"/>
      <c r="G4157" s="70" t="s">
        <v>1187</v>
      </c>
      <c r="H4157" s="72" t="s">
        <v>1188</v>
      </c>
      <c r="I4157" s="72" t="s">
        <v>209</v>
      </c>
      <c r="J4157" s="74">
        <v>0</v>
      </c>
      <c r="K4157" s="74">
        <v>0</v>
      </c>
      <c r="L4157" s="74"/>
      <c r="M4157" s="77">
        <f>M4156/M4155</f>
        <v>1350000</v>
      </c>
    </row>
    <row r="4158" spans="1:13" ht="24">
      <c r="A4158" s="1"/>
      <c r="B4158" s="1"/>
      <c r="C4158" s="69"/>
      <c r="D4158" s="70"/>
      <c r="E4158" s="71"/>
      <c r="F4158" s="70"/>
      <c r="G4158" s="70"/>
      <c r="H4158" s="78" t="s">
        <v>210</v>
      </c>
      <c r="I4158" s="79"/>
      <c r="J4158" s="80"/>
      <c r="K4158" s="80">
        <v>0</v>
      </c>
      <c r="L4158" s="80"/>
      <c r="M4158" s="81"/>
    </row>
    <row r="4159" spans="1:13">
      <c r="A4159" s="1"/>
      <c r="B4159" s="1"/>
      <c r="C4159" s="69" t="s">
        <v>5</v>
      </c>
      <c r="D4159" s="70" t="s">
        <v>42</v>
      </c>
      <c r="E4159" s="71" t="s">
        <v>43</v>
      </c>
      <c r="F4159" s="70"/>
      <c r="G4159" s="70" t="s">
        <v>1187</v>
      </c>
      <c r="H4159" s="72" t="s">
        <v>1188</v>
      </c>
      <c r="I4159" s="73" t="s">
        <v>211</v>
      </c>
      <c r="J4159" s="74"/>
      <c r="K4159" s="74"/>
      <c r="L4159" s="74">
        <v>0</v>
      </c>
      <c r="M4159" s="77"/>
    </row>
    <row r="4160" spans="1:13">
      <c r="A4160" s="1"/>
      <c r="B4160" s="1"/>
      <c r="C4160" s="69" t="s">
        <v>5</v>
      </c>
      <c r="D4160" s="70" t="s">
        <v>42</v>
      </c>
      <c r="E4160" s="71" t="s">
        <v>43</v>
      </c>
      <c r="F4160" s="70"/>
      <c r="G4160" s="70" t="s">
        <v>1187</v>
      </c>
      <c r="H4160" s="72" t="s">
        <v>1188</v>
      </c>
      <c r="I4160" s="72" t="s">
        <v>212</v>
      </c>
      <c r="J4160" s="74">
        <v>0</v>
      </c>
      <c r="K4160" s="74">
        <v>0</v>
      </c>
      <c r="L4160" s="74">
        <v>0</v>
      </c>
      <c r="M4160" s="77"/>
    </row>
    <row r="4161" spans="1:13">
      <c r="A4161" s="1"/>
      <c r="B4161" s="1"/>
      <c r="C4161" s="69" t="s">
        <v>5</v>
      </c>
      <c r="D4161" s="70" t="s">
        <v>42</v>
      </c>
      <c r="E4161" s="71" t="s">
        <v>43</v>
      </c>
      <c r="F4161" s="70"/>
      <c r="G4161" s="70" t="s">
        <v>1187</v>
      </c>
      <c r="H4161" s="72" t="s">
        <v>1188</v>
      </c>
      <c r="I4161" s="72" t="s">
        <v>213</v>
      </c>
      <c r="J4161" s="74">
        <v>0</v>
      </c>
      <c r="K4161" s="74">
        <v>0</v>
      </c>
      <c r="L4161" s="74"/>
      <c r="M4161" s="77"/>
    </row>
    <row r="4162" spans="1:13" ht="24">
      <c r="A4162" s="1"/>
      <c r="B4162" s="1"/>
      <c r="C4162" s="69"/>
      <c r="D4162" s="70"/>
      <c r="E4162" s="71"/>
      <c r="F4162" s="70"/>
      <c r="G4162" s="70"/>
      <c r="H4162" s="78" t="s">
        <v>214</v>
      </c>
      <c r="I4162" s="79"/>
      <c r="J4162" s="80"/>
      <c r="K4162" s="80">
        <v>0</v>
      </c>
      <c r="L4162" s="80"/>
      <c r="M4162" s="81"/>
    </row>
    <row r="4163" spans="1:13">
      <c r="A4163" s="1"/>
      <c r="B4163" s="1"/>
      <c r="C4163" s="69" t="s">
        <v>5</v>
      </c>
      <c r="D4163" s="70" t="s">
        <v>42</v>
      </c>
      <c r="E4163" s="71" t="s">
        <v>43</v>
      </c>
      <c r="F4163" s="70"/>
      <c r="G4163" s="70" t="s">
        <v>1187</v>
      </c>
      <c r="H4163" s="72" t="s">
        <v>1188</v>
      </c>
      <c r="I4163" s="73" t="s">
        <v>215</v>
      </c>
      <c r="J4163" s="74"/>
      <c r="K4163" s="74"/>
      <c r="L4163" s="74"/>
      <c r="M4163" s="77">
        <v>0</v>
      </c>
    </row>
    <row r="4164" spans="1:13">
      <c r="A4164" s="1"/>
      <c r="B4164" s="1"/>
      <c r="C4164" s="69" t="s">
        <v>5</v>
      </c>
      <c r="D4164" s="70" t="s">
        <v>42</v>
      </c>
      <c r="E4164" s="71" t="s">
        <v>43</v>
      </c>
      <c r="F4164" s="70"/>
      <c r="G4164" s="70" t="s">
        <v>1187</v>
      </c>
      <c r="H4164" s="72" t="s">
        <v>1188</v>
      </c>
      <c r="I4164" s="72" t="s">
        <v>216</v>
      </c>
      <c r="J4164" s="74">
        <v>0</v>
      </c>
      <c r="K4164" s="74">
        <v>0</v>
      </c>
      <c r="L4164" s="74">
        <v>0</v>
      </c>
      <c r="M4164" s="77">
        <v>0</v>
      </c>
    </row>
    <row r="4165" spans="1:13">
      <c r="A4165" s="1"/>
      <c r="B4165" s="1"/>
      <c r="C4165" s="69" t="s">
        <v>5</v>
      </c>
      <c r="D4165" s="70" t="s">
        <v>42</v>
      </c>
      <c r="E4165" s="71" t="s">
        <v>43</v>
      </c>
      <c r="F4165" s="70"/>
      <c r="G4165" s="70" t="s">
        <v>1187</v>
      </c>
      <c r="H4165" s="72" t="s">
        <v>1188</v>
      </c>
      <c r="I4165" s="72" t="s">
        <v>217</v>
      </c>
      <c r="J4165" s="74">
        <v>0</v>
      </c>
      <c r="K4165" s="74">
        <v>0</v>
      </c>
      <c r="L4165" s="74">
        <v>0</v>
      </c>
      <c r="M4165" s="77">
        <v>0</v>
      </c>
    </row>
    <row r="4166" spans="1:13" ht="24">
      <c r="A4166" s="1"/>
      <c r="B4166" s="1"/>
      <c r="C4166" s="69"/>
      <c r="D4166" s="70"/>
      <c r="E4166" s="71"/>
      <c r="F4166" s="70"/>
      <c r="G4166" s="70"/>
      <c r="H4166" s="83" t="s">
        <v>218</v>
      </c>
      <c r="I4166" s="84"/>
      <c r="J4166" s="85"/>
      <c r="K4166" s="85">
        <v>0</v>
      </c>
      <c r="L4166" s="85">
        <v>0</v>
      </c>
      <c r="M4166" s="86">
        <v>0</v>
      </c>
    </row>
    <row r="4167" spans="1:13" ht="24">
      <c r="A4167" s="1"/>
      <c r="B4167" s="1"/>
      <c r="C4167" s="69" t="s">
        <v>5</v>
      </c>
      <c r="D4167" s="70" t="s">
        <v>42</v>
      </c>
      <c r="E4167" s="71" t="s">
        <v>43</v>
      </c>
      <c r="F4167" s="70"/>
      <c r="G4167" s="70" t="s">
        <v>1229</v>
      </c>
      <c r="H4167" s="72" t="s">
        <v>1230</v>
      </c>
      <c r="I4167" s="73" t="s">
        <v>207</v>
      </c>
      <c r="J4167" s="74">
        <v>0</v>
      </c>
      <c r="K4167" s="74"/>
      <c r="L4167" s="74">
        <v>0</v>
      </c>
      <c r="M4167" s="77"/>
    </row>
    <row r="4168" spans="1:13" ht="24">
      <c r="A4168" s="1"/>
      <c r="B4168" s="1"/>
      <c r="C4168" s="69" t="s">
        <v>5</v>
      </c>
      <c r="D4168" s="70" t="s">
        <v>42</v>
      </c>
      <c r="E4168" s="71" t="s">
        <v>43</v>
      </c>
      <c r="F4168" s="70"/>
      <c r="G4168" s="70" t="s">
        <v>1229</v>
      </c>
      <c r="H4168" s="72" t="s">
        <v>1230</v>
      </c>
      <c r="I4168" s="72" t="s">
        <v>208</v>
      </c>
      <c r="J4168" s="74">
        <v>0</v>
      </c>
      <c r="K4168" s="74">
        <v>0</v>
      </c>
      <c r="L4168" s="74">
        <v>0</v>
      </c>
      <c r="M4168" s="77">
        <v>0</v>
      </c>
    </row>
    <row r="4169" spans="1:13" ht="24">
      <c r="A4169" s="1"/>
      <c r="B4169" s="1"/>
      <c r="C4169" s="69" t="s">
        <v>5</v>
      </c>
      <c r="D4169" s="70" t="s">
        <v>42</v>
      </c>
      <c r="E4169" s="71" t="s">
        <v>43</v>
      </c>
      <c r="F4169" s="70"/>
      <c r="G4169" s="70" t="s">
        <v>1229</v>
      </c>
      <c r="H4169" s="72" t="s">
        <v>1230</v>
      </c>
      <c r="I4169" s="72" t="s">
        <v>209</v>
      </c>
      <c r="J4169" s="74"/>
      <c r="K4169" s="74">
        <v>0</v>
      </c>
      <c r="L4169" s="74"/>
      <c r="M4169" s="77">
        <v>0</v>
      </c>
    </row>
    <row r="4170" spans="1:13" ht="24">
      <c r="A4170" s="1"/>
      <c r="B4170" s="1"/>
      <c r="C4170" s="69"/>
      <c r="D4170" s="70"/>
      <c r="E4170" s="71"/>
      <c r="F4170" s="70"/>
      <c r="G4170" s="70"/>
      <c r="H4170" s="78" t="s">
        <v>210</v>
      </c>
      <c r="I4170" s="79"/>
      <c r="J4170" s="80"/>
      <c r="K4170" s="80"/>
      <c r="L4170" s="80"/>
      <c r="M4170" s="81"/>
    </row>
    <row r="4171" spans="1:13" ht="24">
      <c r="A4171" s="1"/>
      <c r="B4171" s="1"/>
      <c r="C4171" s="69" t="s">
        <v>5</v>
      </c>
      <c r="D4171" s="70" t="s">
        <v>42</v>
      </c>
      <c r="E4171" s="71" t="s">
        <v>43</v>
      </c>
      <c r="F4171" s="70"/>
      <c r="G4171" s="70" t="s">
        <v>1229</v>
      </c>
      <c r="H4171" s="72" t="s">
        <v>1230</v>
      </c>
      <c r="I4171" s="73" t="s">
        <v>211</v>
      </c>
      <c r="J4171" s="74">
        <v>0</v>
      </c>
      <c r="K4171" s="74"/>
      <c r="L4171" s="74">
        <v>0</v>
      </c>
      <c r="M4171" s="77"/>
    </row>
    <row r="4172" spans="1:13" ht="24">
      <c r="A4172" s="1"/>
      <c r="B4172" s="1"/>
      <c r="C4172" s="69" t="s">
        <v>5</v>
      </c>
      <c r="D4172" s="70" t="s">
        <v>42</v>
      </c>
      <c r="E4172" s="71" t="s">
        <v>43</v>
      </c>
      <c r="F4172" s="70"/>
      <c r="G4172" s="70" t="s">
        <v>1229</v>
      </c>
      <c r="H4172" s="72" t="s">
        <v>1230</v>
      </c>
      <c r="I4172" s="72" t="s">
        <v>212</v>
      </c>
      <c r="J4172" s="74">
        <v>500000</v>
      </c>
      <c r="K4172" s="74">
        <v>0</v>
      </c>
      <c r="L4172" s="74">
        <v>0</v>
      </c>
      <c r="M4172" s="77">
        <v>0</v>
      </c>
    </row>
    <row r="4173" spans="1:13" ht="24">
      <c r="A4173" s="1"/>
      <c r="B4173" s="1"/>
      <c r="C4173" s="69" t="s">
        <v>5</v>
      </c>
      <c r="D4173" s="70" t="s">
        <v>42</v>
      </c>
      <c r="E4173" s="71" t="s">
        <v>43</v>
      </c>
      <c r="F4173" s="70"/>
      <c r="G4173" s="70" t="s">
        <v>1229</v>
      </c>
      <c r="H4173" s="72" t="s">
        <v>1230</v>
      </c>
      <c r="I4173" s="72" t="s">
        <v>213</v>
      </c>
      <c r="J4173" s="74"/>
      <c r="K4173" s="74">
        <v>0</v>
      </c>
      <c r="L4173" s="74"/>
      <c r="M4173" s="77">
        <v>0</v>
      </c>
    </row>
    <row r="4174" spans="1:13" ht="24">
      <c r="A4174" s="1"/>
      <c r="B4174" s="1"/>
      <c r="C4174" s="69"/>
      <c r="D4174" s="70"/>
      <c r="E4174" s="71"/>
      <c r="F4174" s="70"/>
      <c r="G4174" s="70"/>
      <c r="H4174" s="78" t="s">
        <v>214</v>
      </c>
      <c r="I4174" s="79"/>
      <c r="J4174" s="80"/>
      <c r="K4174" s="80"/>
      <c r="L4174" s="80"/>
      <c r="M4174" s="81"/>
    </row>
    <row r="4175" spans="1:13" ht="24">
      <c r="A4175" s="1"/>
      <c r="B4175" s="1"/>
      <c r="C4175" s="69" t="s">
        <v>5</v>
      </c>
      <c r="D4175" s="70" t="s">
        <v>42</v>
      </c>
      <c r="E4175" s="71" t="s">
        <v>43</v>
      </c>
      <c r="F4175" s="70"/>
      <c r="G4175" s="70" t="s">
        <v>1229</v>
      </c>
      <c r="H4175" s="72" t="s">
        <v>1230</v>
      </c>
      <c r="I4175" s="73" t="s">
        <v>215</v>
      </c>
      <c r="J4175" s="74"/>
      <c r="K4175" s="74"/>
      <c r="L4175" s="74">
        <v>0</v>
      </c>
      <c r="M4175" s="77"/>
    </row>
    <row r="4176" spans="1:13" ht="24">
      <c r="A4176" s="1"/>
      <c r="B4176" s="1"/>
      <c r="C4176" s="69" t="s">
        <v>5</v>
      </c>
      <c r="D4176" s="70" t="s">
        <v>42</v>
      </c>
      <c r="E4176" s="71" t="s">
        <v>43</v>
      </c>
      <c r="F4176" s="70"/>
      <c r="G4176" s="70" t="s">
        <v>1229</v>
      </c>
      <c r="H4176" s="72" t="s">
        <v>1230</v>
      </c>
      <c r="I4176" s="72" t="s">
        <v>216</v>
      </c>
      <c r="J4176" s="74">
        <v>484800</v>
      </c>
      <c r="K4176" s="74">
        <v>0</v>
      </c>
      <c r="L4176" s="74">
        <v>0</v>
      </c>
      <c r="M4176" s="77">
        <v>0</v>
      </c>
    </row>
    <row r="4177" spans="1:13" ht="24">
      <c r="A4177" s="1"/>
      <c r="B4177" s="1"/>
      <c r="C4177" s="69" t="s">
        <v>5</v>
      </c>
      <c r="D4177" s="70" t="s">
        <v>42</v>
      </c>
      <c r="E4177" s="71" t="s">
        <v>43</v>
      </c>
      <c r="F4177" s="70"/>
      <c r="G4177" s="70" t="s">
        <v>1229</v>
      </c>
      <c r="H4177" s="72" t="s">
        <v>1230</v>
      </c>
      <c r="I4177" s="72" t="s">
        <v>217</v>
      </c>
      <c r="J4177" s="74">
        <v>484800</v>
      </c>
      <c r="K4177" s="74">
        <v>0</v>
      </c>
      <c r="L4177" s="74"/>
      <c r="M4177" s="77">
        <v>0</v>
      </c>
    </row>
    <row r="4178" spans="1:13" ht="24">
      <c r="A4178" s="1"/>
      <c r="B4178" s="1"/>
      <c r="C4178" s="69"/>
      <c r="D4178" s="70"/>
      <c r="E4178" s="71"/>
      <c r="F4178" s="70"/>
      <c r="G4178" s="70"/>
      <c r="H4178" s="83" t="s">
        <v>218</v>
      </c>
      <c r="I4178" s="84"/>
      <c r="J4178" s="85"/>
      <c r="K4178" s="85">
        <v>-484800</v>
      </c>
      <c r="L4178" s="85"/>
      <c r="M4178" s="86"/>
    </row>
    <row r="4179" spans="1:13" ht="24">
      <c r="A4179" s="1"/>
      <c r="B4179" s="1"/>
      <c r="C4179" s="69" t="s">
        <v>5</v>
      </c>
      <c r="D4179" s="70" t="s">
        <v>42</v>
      </c>
      <c r="E4179" s="71" t="s">
        <v>43</v>
      </c>
      <c r="F4179" s="70"/>
      <c r="G4179" s="70" t="s">
        <v>1231</v>
      </c>
      <c r="H4179" s="72" t="s">
        <v>1232</v>
      </c>
      <c r="I4179" s="73" t="s">
        <v>207</v>
      </c>
      <c r="J4179" s="74"/>
      <c r="K4179" s="74">
        <v>3</v>
      </c>
      <c r="L4179" s="74">
        <v>0</v>
      </c>
      <c r="M4179" s="77"/>
    </row>
    <row r="4180" spans="1:13" ht="24">
      <c r="A4180" s="1"/>
      <c r="B4180" s="1"/>
      <c r="C4180" s="69" t="s">
        <v>5</v>
      </c>
      <c r="D4180" s="70" t="s">
        <v>42</v>
      </c>
      <c r="E4180" s="71" t="s">
        <v>43</v>
      </c>
      <c r="F4180" s="70"/>
      <c r="G4180" s="70" t="s">
        <v>1231</v>
      </c>
      <c r="H4180" s="72" t="s">
        <v>1232</v>
      </c>
      <c r="I4180" s="72" t="s">
        <v>208</v>
      </c>
      <c r="J4180" s="74">
        <v>0</v>
      </c>
      <c r="K4180" s="74">
        <v>1300000</v>
      </c>
      <c r="L4180" s="74">
        <v>0</v>
      </c>
      <c r="M4180" s="77">
        <v>0</v>
      </c>
    </row>
    <row r="4181" spans="1:13" ht="24">
      <c r="A4181" s="1"/>
      <c r="B4181" s="1"/>
      <c r="C4181" s="69" t="s">
        <v>5</v>
      </c>
      <c r="D4181" s="70" t="s">
        <v>42</v>
      </c>
      <c r="E4181" s="71" t="s">
        <v>43</v>
      </c>
      <c r="F4181" s="70"/>
      <c r="G4181" s="70" t="s">
        <v>1231</v>
      </c>
      <c r="H4181" s="72" t="s">
        <v>1232</v>
      </c>
      <c r="I4181" s="72" t="s">
        <v>209</v>
      </c>
      <c r="J4181" s="74">
        <v>0</v>
      </c>
      <c r="K4181" s="74">
        <v>433333</v>
      </c>
      <c r="L4181" s="74"/>
      <c r="M4181" s="77">
        <v>0</v>
      </c>
    </row>
    <row r="4182" spans="1:13" ht="24">
      <c r="A4182" s="1"/>
      <c r="B4182" s="1"/>
      <c r="C4182" s="69"/>
      <c r="D4182" s="70"/>
      <c r="E4182" s="71"/>
      <c r="F4182" s="70"/>
      <c r="G4182" s="70"/>
      <c r="H4182" s="78" t="s">
        <v>210</v>
      </c>
      <c r="I4182" s="79"/>
      <c r="J4182" s="80"/>
      <c r="K4182" s="80">
        <v>433333</v>
      </c>
      <c r="L4182" s="80"/>
      <c r="M4182" s="81"/>
    </row>
    <row r="4183" spans="1:13" ht="24">
      <c r="A4183" s="1"/>
      <c r="B4183" s="1"/>
      <c r="C4183" s="69" t="s">
        <v>5</v>
      </c>
      <c r="D4183" s="70" t="s">
        <v>42</v>
      </c>
      <c r="E4183" s="71" t="s">
        <v>43</v>
      </c>
      <c r="F4183" s="70"/>
      <c r="G4183" s="70" t="s">
        <v>1231</v>
      </c>
      <c r="H4183" s="72" t="s">
        <v>1232</v>
      </c>
      <c r="I4183" s="73" t="s">
        <v>211</v>
      </c>
      <c r="J4183" s="74"/>
      <c r="K4183" s="74">
        <v>3</v>
      </c>
      <c r="L4183" s="74">
        <v>0</v>
      </c>
      <c r="M4183" s="77"/>
    </row>
    <row r="4184" spans="1:13" ht="24">
      <c r="A4184" s="1"/>
      <c r="B4184" s="1"/>
      <c r="C4184" s="69" t="s">
        <v>5</v>
      </c>
      <c r="D4184" s="70" t="s">
        <v>42</v>
      </c>
      <c r="E4184" s="71" t="s">
        <v>43</v>
      </c>
      <c r="F4184" s="70"/>
      <c r="G4184" s="70" t="s">
        <v>1231</v>
      </c>
      <c r="H4184" s="72" t="s">
        <v>1232</v>
      </c>
      <c r="I4184" s="72" t="s">
        <v>212</v>
      </c>
      <c r="J4184" s="74">
        <v>0</v>
      </c>
      <c r="K4184" s="74">
        <v>1300000</v>
      </c>
      <c r="L4184" s="74">
        <v>0</v>
      </c>
      <c r="M4184" s="77">
        <v>0</v>
      </c>
    </row>
    <row r="4185" spans="1:13" ht="24">
      <c r="A4185" s="1"/>
      <c r="B4185" s="1"/>
      <c r="C4185" s="69" t="s">
        <v>5</v>
      </c>
      <c r="D4185" s="70" t="s">
        <v>42</v>
      </c>
      <c r="E4185" s="71" t="s">
        <v>43</v>
      </c>
      <c r="F4185" s="70"/>
      <c r="G4185" s="70" t="s">
        <v>1231</v>
      </c>
      <c r="H4185" s="72" t="s">
        <v>1232</v>
      </c>
      <c r="I4185" s="72" t="s">
        <v>213</v>
      </c>
      <c r="J4185" s="74">
        <v>0</v>
      </c>
      <c r="K4185" s="74">
        <v>433333</v>
      </c>
      <c r="L4185" s="74"/>
      <c r="M4185" s="77">
        <v>0</v>
      </c>
    </row>
    <row r="4186" spans="1:13" ht="24">
      <c r="A4186" s="1"/>
      <c r="B4186" s="1"/>
      <c r="C4186" s="69"/>
      <c r="D4186" s="70"/>
      <c r="E4186" s="71"/>
      <c r="F4186" s="70"/>
      <c r="G4186" s="70"/>
      <c r="H4186" s="78" t="s">
        <v>214</v>
      </c>
      <c r="I4186" s="79"/>
      <c r="J4186" s="80"/>
      <c r="K4186" s="80">
        <v>433333</v>
      </c>
      <c r="L4186" s="80"/>
      <c r="M4186" s="81"/>
    </row>
    <row r="4187" spans="1:13" ht="24">
      <c r="A4187" s="1"/>
      <c r="B4187" s="1"/>
      <c r="C4187" s="69" t="s">
        <v>5</v>
      </c>
      <c r="D4187" s="70" t="s">
        <v>42</v>
      </c>
      <c r="E4187" s="71" t="s">
        <v>43</v>
      </c>
      <c r="F4187" s="70"/>
      <c r="G4187" s="70" t="s">
        <v>1231</v>
      </c>
      <c r="H4187" s="72" t="s">
        <v>1232</v>
      </c>
      <c r="I4187" s="73" t="s">
        <v>215</v>
      </c>
      <c r="J4187" s="74"/>
      <c r="K4187" s="74"/>
      <c r="L4187" s="74"/>
      <c r="M4187" s="77"/>
    </row>
    <row r="4188" spans="1:13" ht="24">
      <c r="A4188" s="1"/>
      <c r="B4188" s="1"/>
      <c r="C4188" s="69" t="s">
        <v>5</v>
      </c>
      <c r="D4188" s="70" t="s">
        <v>42</v>
      </c>
      <c r="E4188" s="71" t="s">
        <v>43</v>
      </c>
      <c r="F4188" s="70"/>
      <c r="G4188" s="70" t="s">
        <v>1231</v>
      </c>
      <c r="H4188" s="72" t="s">
        <v>1232</v>
      </c>
      <c r="I4188" s="72" t="s">
        <v>216</v>
      </c>
      <c r="J4188" s="74">
        <v>0</v>
      </c>
      <c r="K4188" s="74">
        <v>1284000</v>
      </c>
      <c r="L4188" s="74">
        <v>0</v>
      </c>
      <c r="M4188" s="77">
        <v>0</v>
      </c>
    </row>
    <row r="4189" spans="1:13" ht="24">
      <c r="A4189" s="1"/>
      <c r="B4189" s="1"/>
      <c r="C4189" s="69" t="s">
        <v>5</v>
      </c>
      <c r="D4189" s="70" t="s">
        <v>42</v>
      </c>
      <c r="E4189" s="71" t="s">
        <v>43</v>
      </c>
      <c r="F4189" s="70"/>
      <c r="G4189" s="70" t="s">
        <v>1231</v>
      </c>
      <c r="H4189" s="72" t="s">
        <v>1232</v>
      </c>
      <c r="I4189" s="72" t="s">
        <v>217</v>
      </c>
      <c r="J4189" s="74">
        <v>0</v>
      </c>
      <c r="K4189" s="74">
        <v>1284000</v>
      </c>
      <c r="L4189" s="74">
        <v>0</v>
      </c>
      <c r="M4189" s="77">
        <v>0</v>
      </c>
    </row>
    <row r="4190" spans="1:13" ht="24">
      <c r="A4190" s="1"/>
      <c r="B4190" s="1"/>
      <c r="C4190" s="69"/>
      <c r="D4190" s="70"/>
      <c r="E4190" s="71"/>
      <c r="F4190" s="70"/>
      <c r="G4190" s="70"/>
      <c r="H4190" s="83" t="s">
        <v>218</v>
      </c>
      <c r="I4190" s="84"/>
      <c r="J4190" s="85"/>
      <c r="K4190" s="85">
        <v>1284000</v>
      </c>
      <c r="L4190" s="85">
        <v>-1284000</v>
      </c>
      <c r="M4190" s="86">
        <v>0</v>
      </c>
    </row>
    <row r="4191" spans="1:13" ht="36">
      <c r="A4191" s="1"/>
      <c r="B4191" s="1"/>
      <c r="C4191" s="69" t="s">
        <v>5</v>
      </c>
      <c r="D4191" s="70" t="s">
        <v>42</v>
      </c>
      <c r="E4191" s="71" t="s">
        <v>43</v>
      </c>
      <c r="F4191" s="70"/>
      <c r="G4191" s="70" t="s">
        <v>1233</v>
      </c>
      <c r="H4191" s="72" t="s">
        <v>1234</v>
      </c>
      <c r="I4191" s="73" t="s">
        <v>207</v>
      </c>
      <c r="J4191" s="74"/>
      <c r="K4191" s="74">
        <v>2</v>
      </c>
      <c r="L4191" s="74">
        <v>0</v>
      </c>
      <c r="M4191" s="77"/>
    </row>
    <row r="4192" spans="1:13" ht="36">
      <c r="A4192" s="1"/>
      <c r="B4192" s="1"/>
      <c r="C4192" s="69" t="s">
        <v>5</v>
      </c>
      <c r="D4192" s="70" t="s">
        <v>42</v>
      </c>
      <c r="E4192" s="71" t="s">
        <v>43</v>
      </c>
      <c r="F4192" s="70"/>
      <c r="G4192" s="70" t="s">
        <v>1233</v>
      </c>
      <c r="H4192" s="72" t="s">
        <v>1234</v>
      </c>
      <c r="I4192" s="72" t="s">
        <v>208</v>
      </c>
      <c r="J4192" s="74">
        <v>0</v>
      </c>
      <c r="K4192" s="74">
        <v>2500000</v>
      </c>
      <c r="L4192" s="74">
        <v>0</v>
      </c>
      <c r="M4192" s="77">
        <v>0</v>
      </c>
    </row>
    <row r="4193" spans="1:13" ht="36">
      <c r="A4193" s="1"/>
      <c r="B4193" s="1"/>
      <c r="C4193" s="69" t="s">
        <v>5</v>
      </c>
      <c r="D4193" s="70" t="s">
        <v>42</v>
      </c>
      <c r="E4193" s="71" t="s">
        <v>43</v>
      </c>
      <c r="F4193" s="70"/>
      <c r="G4193" s="70" t="s">
        <v>1233</v>
      </c>
      <c r="H4193" s="72" t="s">
        <v>1234</v>
      </c>
      <c r="I4193" s="72" t="s">
        <v>209</v>
      </c>
      <c r="J4193" s="74">
        <v>0</v>
      </c>
      <c r="K4193" s="74">
        <v>1250000</v>
      </c>
      <c r="L4193" s="74"/>
      <c r="M4193" s="77">
        <v>0</v>
      </c>
    </row>
    <row r="4194" spans="1:13" ht="24">
      <c r="A4194" s="1"/>
      <c r="B4194" s="1"/>
      <c r="C4194" s="69"/>
      <c r="D4194" s="70"/>
      <c r="E4194" s="71"/>
      <c r="F4194" s="70"/>
      <c r="G4194" s="70"/>
      <c r="H4194" s="78" t="s">
        <v>210</v>
      </c>
      <c r="I4194" s="79"/>
      <c r="J4194" s="80"/>
      <c r="K4194" s="80">
        <v>1250000</v>
      </c>
      <c r="L4194" s="80"/>
      <c r="M4194" s="81"/>
    </row>
    <row r="4195" spans="1:13" ht="36">
      <c r="A4195" s="1"/>
      <c r="B4195" s="1"/>
      <c r="C4195" s="69" t="s">
        <v>5</v>
      </c>
      <c r="D4195" s="70" t="s">
        <v>42</v>
      </c>
      <c r="E4195" s="71" t="s">
        <v>43</v>
      </c>
      <c r="F4195" s="70"/>
      <c r="G4195" s="70" t="s">
        <v>1233</v>
      </c>
      <c r="H4195" s="72" t="s">
        <v>1234</v>
      </c>
      <c r="I4195" s="73" t="s">
        <v>211</v>
      </c>
      <c r="J4195" s="74"/>
      <c r="K4195" s="74">
        <v>2</v>
      </c>
      <c r="L4195" s="74">
        <v>0</v>
      </c>
      <c r="M4195" s="77"/>
    </row>
    <row r="4196" spans="1:13" ht="36">
      <c r="A4196" s="1"/>
      <c r="B4196" s="1"/>
      <c r="C4196" s="69" t="s">
        <v>5</v>
      </c>
      <c r="D4196" s="70" t="s">
        <v>42</v>
      </c>
      <c r="E4196" s="71" t="s">
        <v>43</v>
      </c>
      <c r="F4196" s="70"/>
      <c r="G4196" s="70" t="s">
        <v>1233</v>
      </c>
      <c r="H4196" s="72" t="s">
        <v>1234</v>
      </c>
      <c r="I4196" s="72" t="s">
        <v>212</v>
      </c>
      <c r="J4196" s="74">
        <v>0</v>
      </c>
      <c r="K4196" s="74">
        <v>2500000</v>
      </c>
      <c r="L4196" s="74">
        <v>0</v>
      </c>
      <c r="M4196" s="77">
        <v>0</v>
      </c>
    </row>
    <row r="4197" spans="1:13" ht="36">
      <c r="A4197" s="1"/>
      <c r="B4197" s="1"/>
      <c r="C4197" s="69" t="s">
        <v>5</v>
      </c>
      <c r="D4197" s="70" t="s">
        <v>42</v>
      </c>
      <c r="E4197" s="71" t="s">
        <v>43</v>
      </c>
      <c r="F4197" s="70"/>
      <c r="G4197" s="70" t="s">
        <v>1233</v>
      </c>
      <c r="H4197" s="72" t="s">
        <v>1234</v>
      </c>
      <c r="I4197" s="72" t="s">
        <v>213</v>
      </c>
      <c r="J4197" s="74">
        <v>0</v>
      </c>
      <c r="K4197" s="74">
        <v>1250000</v>
      </c>
      <c r="L4197" s="74"/>
      <c r="M4197" s="77">
        <v>0</v>
      </c>
    </row>
    <row r="4198" spans="1:13" ht="24">
      <c r="A4198" s="1"/>
      <c r="B4198" s="1"/>
      <c r="C4198" s="69"/>
      <c r="D4198" s="70"/>
      <c r="E4198" s="71"/>
      <c r="F4198" s="70"/>
      <c r="G4198" s="70"/>
      <c r="H4198" s="78" t="s">
        <v>214</v>
      </c>
      <c r="I4198" s="79"/>
      <c r="J4198" s="80"/>
      <c r="K4198" s="80">
        <v>1250000</v>
      </c>
      <c r="L4198" s="80"/>
      <c r="M4198" s="81"/>
    </row>
    <row r="4199" spans="1:13" ht="36">
      <c r="A4199" s="1"/>
      <c r="B4199" s="1"/>
      <c r="C4199" s="69" t="s">
        <v>5</v>
      </c>
      <c r="D4199" s="70" t="s">
        <v>42</v>
      </c>
      <c r="E4199" s="71" t="s">
        <v>43</v>
      </c>
      <c r="F4199" s="70"/>
      <c r="G4199" s="70" t="s">
        <v>1233</v>
      </c>
      <c r="H4199" s="72" t="s">
        <v>1234</v>
      </c>
      <c r="I4199" s="73" t="s">
        <v>215</v>
      </c>
      <c r="J4199" s="74"/>
      <c r="K4199" s="74">
        <v>2</v>
      </c>
      <c r="L4199" s="74"/>
      <c r="M4199" s="77"/>
    </row>
    <row r="4200" spans="1:13" ht="36">
      <c r="A4200" s="1"/>
      <c r="B4200" s="1"/>
      <c r="C4200" s="69" t="s">
        <v>5</v>
      </c>
      <c r="D4200" s="70" t="s">
        <v>42</v>
      </c>
      <c r="E4200" s="71" t="s">
        <v>43</v>
      </c>
      <c r="F4200" s="70"/>
      <c r="G4200" s="70" t="s">
        <v>1233</v>
      </c>
      <c r="H4200" s="72" t="s">
        <v>1234</v>
      </c>
      <c r="I4200" s="72" t="s">
        <v>216</v>
      </c>
      <c r="J4200" s="74">
        <v>0</v>
      </c>
      <c r="K4200" s="74">
        <v>2458641</v>
      </c>
      <c r="L4200" s="74">
        <v>0</v>
      </c>
      <c r="M4200" s="77">
        <v>0</v>
      </c>
    </row>
    <row r="4201" spans="1:13" ht="36">
      <c r="A4201" s="1"/>
      <c r="B4201" s="1"/>
      <c r="C4201" s="69" t="s">
        <v>5</v>
      </c>
      <c r="D4201" s="70" t="s">
        <v>42</v>
      </c>
      <c r="E4201" s="71" t="s">
        <v>43</v>
      </c>
      <c r="F4201" s="70"/>
      <c r="G4201" s="70" t="s">
        <v>1233</v>
      </c>
      <c r="H4201" s="72" t="s">
        <v>1234</v>
      </c>
      <c r="I4201" s="72" t="s">
        <v>217</v>
      </c>
      <c r="J4201" s="74">
        <v>0</v>
      </c>
      <c r="K4201" s="74">
        <v>1229321</v>
      </c>
      <c r="L4201" s="74">
        <v>0</v>
      </c>
      <c r="M4201" s="77">
        <v>0</v>
      </c>
    </row>
    <row r="4202" spans="1:13" ht="24">
      <c r="A4202" s="1"/>
      <c r="B4202" s="1"/>
      <c r="C4202" s="69"/>
      <c r="D4202" s="70"/>
      <c r="E4202" s="71"/>
      <c r="F4202" s="70"/>
      <c r="G4202" s="70"/>
      <c r="H4202" s="83" t="s">
        <v>218</v>
      </c>
      <c r="I4202" s="84"/>
      <c r="J4202" s="85"/>
      <c r="K4202" s="85">
        <v>1229321</v>
      </c>
      <c r="L4202" s="85">
        <v>-1229321</v>
      </c>
      <c r="M4202" s="86">
        <v>0</v>
      </c>
    </row>
    <row r="4203" spans="1:13" ht="24">
      <c r="A4203" s="1"/>
      <c r="B4203" s="1"/>
      <c r="C4203" s="69" t="s">
        <v>5</v>
      </c>
      <c r="D4203" s="70" t="s">
        <v>42</v>
      </c>
      <c r="E4203" s="71" t="s">
        <v>43</v>
      </c>
      <c r="F4203" s="70"/>
      <c r="G4203" s="70" t="s">
        <v>1235</v>
      </c>
      <c r="H4203" s="72" t="s">
        <v>1236</v>
      </c>
      <c r="I4203" s="73" t="s">
        <v>207</v>
      </c>
      <c r="J4203" s="74"/>
      <c r="K4203" s="74">
        <v>1</v>
      </c>
      <c r="L4203" s="74">
        <v>0</v>
      </c>
      <c r="M4203" s="77"/>
    </row>
    <row r="4204" spans="1:13" ht="24">
      <c r="A4204" s="1"/>
      <c r="B4204" s="1"/>
      <c r="C4204" s="69" t="s">
        <v>5</v>
      </c>
      <c r="D4204" s="70" t="s">
        <v>42</v>
      </c>
      <c r="E4204" s="71" t="s">
        <v>43</v>
      </c>
      <c r="F4204" s="70"/>
      <c r="G4204" s="70" t="s">
        <v>1235</v>
      </c>
      <c r="H4204" s="72" t="s">
        <v>1236</v>
      </c>
      <c r="I4204" s="72" t="s">
        <v>208</v>
      </c>
      <c r="J4204" s="74">
        <v>0</v>
      </c>
      <c r="K4204" s="74">
        <v>3500000</v>
      </c>
      <c r="L4204" s="74">
        <v>0</v>
      </c>
      <c r="M4204" s="77">
        <v>0</v>
      </c>
    </row>
    <row r="4205" spans="1:13" ht="24">
      <c r="A4205" s="1"/>
      <c r="B4205" s="1"/>
      <c r="C4205" s="69" t="s">
        <v>5</v>
      </c>
      <c r="D4205" s="70" t="s">
        <v>42</v>
      </c>
      <c r="E4205" s="71" t="s">
        <v>43</v>
      </c>
      <c r="F4205" s="70"/>
      <c r="G4205" s="70" t="s">
        <v>1235</v>
      </c>
      <c r="H4205" s="72" t="s">
        <v>1236</v>
      </c>
      <c r="I4205" s="72" t="s">
        <v>209</v>
      </c>
      <c r="J4205" s="74">
        <v>0</v>
      </c>
      <c r="K4205" s="74">
        <v>3500000</v>
      </c>
      <c r="L4205" s="74"/>
      <c r="M4205" s="77">
        <v>0</v>
      </c>
    </row>
    <row r="4206" spans="1:13" ht="24">
      <c r="A4206" s="1"/>
      <c r="B4206" s="1"/>
      <c r="C4206" s="69"/>
      <c r="D4206" s="70"/>
      <c r="E4206" s="71"/>
      <c r="F4206" s="70"/>
      <c r="G4206" s="70"/>
      <c r="H4206" s="78" t="s">
        <v>210</v>
      </c>
      <c r="I4206" s="79"/>
      <c r="J4206" s="80"/>
      <c r="K4206" s="80">
        <v>3500000</v>
      </c>
      <c r="L4206" s="80"/>
      <c r="M4206" s="81"/>
    </row>
    <row r="4207" spans="1:13" ht="24">
      <c r="A4207" s="1"/>
      <c r="B4207" s="1"/>
      <c r="C4207" s="69" t="s">
        <v>5</v>
      </c>
      <c r="D4207" s="70" t="s">
        <v>42</v>
      </c>
      <c r="E4207" s="71" t="s">
        <v>43</v>
      </c>
      <c r="F4207" s="70"/>
      <c r="G4207" s="70" t="s">
        <v>1235</v>
      </c>
      <c r="H4207" s="72" t="s">
        <v>1236</v>
      </c>
      <c r="I4207" s="73" t="s">
        <v>211</v>
      </c>
      <c r="J4207" s="74"/>
      <c r="K4207" s="74">
        <v>1</v>
      </c>
      <c r="L4207" s="74">
        <v>0</v>
      </c>
      <c r="M4207" s="77"/>
    </row>
    <row r="4208" spans="1:13" ht="24">
      <c r="A4208" s="1"/>
      <c r="B4208" s="1"/>
      <c r="C4208" s="69" t="s">
        <v>5</v>
      </c>
      <c r="D4208" s="70" t="s">
        <v>42</v>
      </c>
      <c r="E4208" s="71" t="s">
        <v>43</v>
      </c>
      <c r="F4208" s="70"/>
      <c r="G4208" s="70" t="s">
        <v>1235</v>
      </c>
      <c r="H4208" s="72" t="s">
        <v>1236</v>
      </c>
      <c r="I4208" s="72" t="s">
        <v>212</v>
      </c>
      <c r="J4208" s="74">
        <v>0</v>
      </c>
      <c r="K4208" s="74">
        <v>3298800</v>
      </c>
      <c r="L4208" s="74">
        <v>0</v>
      </c>
      <c r="M4208" s="77">
        <v>0</v>
      </c>
    </row>
    <row r="4209" spans="1:13" ht="24">
      <c r="A4209" s="1"/>
      <c r="B4209" s="1"/>
      <c r="C4209" s="69" t="s">
        <v>5</v>
      </c>
      <c r="D4209" s="70" t="s">
        <v>42</v>
      </c>
      <c r="E4209" s="71" t="s">
        <v>43</v>
      </c>
      <c r="F4209" s="70"/>
      <c r="G4209" s="70" t="s">
        <v>1235</v>
      </c>
      <c r="H4209" s="72" t="s">
        <v>1236</v>
      </c>
      <c r="I4209" s="72" t="s">
        <v>213</v>
      </c>
      <c r="J4209" s="74">
        <v>0</v>
      </c>
      <c r="K4209" s="74">
        <v>3298800</v>
      </c>
      <c r="L4209" s="74"/>
      <c r="M4209" s="77">
        <v>0</v>
      </c>
    </row>
    <row r="4210" spans="1:13" ht="24">
      <c r="A4210" s="1"/>
      <c r="B4210" s="1"/>
      <c r="C4210" s="69"/>
      <c r="D4210" s="70"/>
      <c r="E4210" s="71"/>
      <c r="F4210" s="70"/>
      <c r="G4210" s="70"/>
      <c r="H4210" s="78" t="s">
        <v>214</v>
      </c>
      <c r="I4210" s="79"/>
      <c r="J4210" s="80"/>
      <c r="K4210" s="80">
        <v>3298800</v>
      </c>
      <c r="L4210" s="80"/>
      <c r="M4210" s="81"/>
    </row>
    <row r="4211" spans="1:13" ht="24">
      <c r="A4211" s="1"/>
      <c r="B4211" s="1"/>
      <c r="C4211" s="69" t="s">
        <v>5</v>
      </c>
      <c r="D4211" s="70" t="s">
        <v>42</v>
      </c>
      <c r="E4211" s="71" t="s">
        <v>43</v>
      </c>
      <c r="F4211" s="70"/>
      <c r="G4211" s="70" t="s">
        <v>1235</v>
      </c>
      <c r="H4211" s="72" t="s">
        <v>1236</v>
      </c>
      <c r="I4211" s="73" t="s">
        <v>215</v>
      </c>
      <c r="J4211" s="74"/>
      <c r="K4211" s="74">
        <v>1</v>
      </c>
      <c r="L4211" s="74"/>
      <c r="M4211" s="77"/>
    </row>
    <row r="4212" spans="1:13" ht="24">
      <c r="A4212" s="1"/>
      <c r="B4212" s="1"/>
      <c r="C4212" s="69" t="s">
        <v>5</v>
      </c>
      <c r="D4212" s="70" t="s">
        <v>42</v>
      </c>
      <c r="E4212" s="71" t="s">
        <v>43</v>
      </c>
      <c r="F4212" s="70"/>
      <c r="G4212" s="70" t="s">
        <v>1235</v>
      </c>
      <c r="H4212" s="72" t="s">
        <v>1236</v>
      </c>
      <c r="I4212" s="72" t="s">
        <v>216</v>
      </c>
      <c r="J4212" s="74">
        <v>0</v>
      </c>
      <c r="K4212" s="74">
        <v>3298800</v>
      </c>
      <c r="L4212" s="74">
        <v>0</v>
      </c>
      <c r="M4212" s="77">
        <v>0</v>
      </c>
    </row>
    <row r="4213" spans="1:13" ht="24">
      <c r="A4213" s="1"/>
      <c r="B4213" s="1"/>
      <c r="C4213" s="69" t="s">
        <v>5</v>
      </c>
      <c r="D4213" s="70" t="s">
        <v>42</v>
      </c>
      <c r="E4213" s="71" t="s">
        <v>43</v>
      </c>
      <c r="F4213" s="70"/>
      <c r="G4213" s="70" t="s">
        <v>1235</v>
      </c>
      <c r="H4213" s="72" t="s">
        <v>1236</v>
      </c>
      <c r="I4213" s="72" t="s">
        <v>217</v>
      </c>
      <c r="J4213" s="74">
        <v>0</v>
      </c>
      <c r="K4213" s="74">
        <v>3298800</v>
      </c>
      <c r="L4213" s="74">
        <v>0</v>
      </c>
      <c r="M4213" s="77">
        <v>0</v>
      </c>
    </row>
    <row r="4214" spans="1:13" ht="24">
      <c r="A4214" s="1"/>
      <c r="B4214" s="1"/>
      <c r="C4214" s="69"/>
      <c r="D4214" s="70"/>
      <c r="E4214" s="71"/>
      <c r="F4214" s="70"/>
      <c r="G4214" s="70"/>
      <c r="H4214" s="83" t="s">
        <v>218</v>
      </c>
      <c r="I4214" s="84"/>
      <c r="J4214" s="85"/>
      <c r="K4214" s="85">
        <v>3298800</v>
      </c>
      <c r="L4214" s="85">
        <v>-3298800</v>
      </c>
      <c r="M4214" s="86">
        <v>0</v>
      </c>
    </row>
    <row r="4215" spans="1:13" ht="24">
      <c r="A4215" s="1"/>
      <c r="B4215" s="1"/>
      <c r="C4215" s="69" t="s">
        <v>5</v>
      </c>
      <c r="D4215" s="70" t="s">
        <v>42</v>
      </c>
      <c r="E4215" s="71" t="s">
        <v>43</v>
      </c>
      <c r="F4215" s="70"/>
      <c r="G4215" s="70" t="s">
        <v>1189</v>
      </c>
      <c r="H4215" s="72" t="s">
        <v>1190</v>
      </c>
      <c r="I4215" s="73" t="s">
        <v>207</v>
      </c>
      <c r="J4215" s="74"/>
      <c r="K4215" s="74">
        <v>1</v>
      </c>
      <c r="L4215" s="74">
        <v>0</v>
      </c>
      <c r="M4215" s="77"/>
    </row>
    <row r="4216" spans="1:13" ht="24">
      <c r="A4216" s="1"/>
      <c r="B4216" s="1"/>
      <c r="C4216" s="69" t="s">
        <v>5</v>
      </c>
      <c r="D4216" s="70" t="s">
        <v>42</v>
      </c>
      <c r="E4216" s="71" t="s">
        <v>43</v>
      </c>
      <c r="F4216" s="70"/>
      <c r="G4216" s="70" t="s">
        <v>1189</v>
      </c>
      <c r="H4216" s="72" t="s">
        <v>1190</v>
      </c>
      <c r="I4216" s="72" t="s">
        <v>208</v>
      </c>
      <c r="J4216" s="74">
        <v>0</v>
      </c>
      <c r="K4216" s="74">
        <v>3000000</v>
      </c>
      <c r="L4216" s="74">
        <v>1600000</v>
      </c>
      <c r="M4216" s="77">
        <v>0</v>
      </c>
    </row>
    <row r="4217" spans="1:13" ht="24">
      <c r="A4217" s="1"/>
      <c r="B4217" s="1"/>
      <c r="C4217" s="69" t="s">
        <v>5</v>
      </c>
      <c r="D4217" s="70" t="s">
        <v>42</v>
      </c>
      <c r="E4217" s="71" t="s">
        <v>43</v>
      </c>
      <c r="F4217" s="70"/>
      <c r="G4217" s="70" t="s">
        <v>1189</v>
      </c>
      <c r="H4217" s="72" t="s">
        <v>1190</v>
      </c>
      <c r="I4217" s="72" t="s">
        <v>209</v>
      </c>
      <c r="J4217" s="74">
        <v>0</v>
      </c>
      <c r="K4217" s="74">
        <v>3000000</v>
      </c>
      <c r="L4217" s="74"/>
      <c r="M4217" s="77">
        <v>0</v>
      </c>
    </row>
    <row r="4218" spans="1:13" ht="24">
      <c r="A4218" s="1"/>
      <c r="B4218" s="1"/>
      <c r="C4218" s="69"/>
      <c r="D4218" s="70"/>
      <c r="E4218" s="71"/>
      <c r="F4218" s="70"/>
      <c r="G4218" s="70"/>
      <c r="H4218" s="78" t="s">
        <v>210</v>
      </c>
      <c r="I4218" s="79"/>
      <c r="J4218" s="80"/>
      <c r="K4218" s="80">
        <v>3000000</v>
      </c>
      <c r="L4218" s="80"/>
      <c r="M4218" s="81"/>
    </row>
    <row r="4219" spans="1:13" ht="24">
      <c r="A4219" s="1"/>
      <c r="B4219" s="1"/>
      <c r="C4219" s="69" t="s">
        <v>5</v>
      </c>
      <c r="D4219" s="70" t="s">
        <v>42</v>
      </c>
      <c r="E4219" s="71" t="s">
        <v>43</v>
      </c>
      <c r="F4219" s="70"/>
      <c r="G4219" s="70" t="s">
        <v>1189</v>
      </c>
      <c r="H4219" s="72" t="s">
        <v>1190</v>
      </c>
      <c r="I4219" s="73" t="s">
        <v>211</v>
      </c>
      <c r="J4219" s="74"/>
      <c r="K4219" s="74">
        <v>1</v>
      </c>
      <c r="L4219" s="74">
        <v>1</v>
      </c>
      <c r="M4219" s="77"/>
    </row>
    <row r="4220" spans="1:13" ht="24">
      <c r="A4220" s="1"/>
      <c r="B4220" s="1"/>
      <c r="C4220" s="69" t="s">
        <v>5</v>
      </c>
      <c r="D4220" s="70" t="s">
        <v>42</v>
      </c>
      <c r="E4220" s="71" t="s">
        <v>43</v>
      </c>
      <c r="F4220" s="70"/>
      <c r="G4220" s="70" t="s">
        <v>1189</v>
      </c>
      <c r="H4220" s="72" t="s">
        <v>1190</v>
      </c>
      <c r="I4220" s="72" t="s">
        <v>212</v>
      </c>
      <c r="J4220" s="74">
        <v>0</v>
      </c>
      <c r="K4220" s="74">
        <v>2586000</v>
      </c>
      <c r="L4220" s="74">
        <v>1600000</v>
      </c>
      <c r="M4220" s="77">
        <v>0</v>
      </c>
    </row>
    <row r="4221" spans="1:13" ht="24">
      <c r="A4221" s="1"/>
      <c r="B4221" s="1"/>
      <c r="C4221" s="69" t="s">
        <v>5</v>
      </c>
      <c r="D4221" s="70" t="s">
        <v>42</v>
      </c>
      <c r="E4221" s="71" t="s">
        <v>43</v>
      </c>
      <c r="F4221" s="70"/>
      <c r="G4221" s="70" t="s">
        <v>1189</v>
      </c>
      <c r="H4221" s="72" t="s">
        <v>1190</v>
      </c>
      <c r="I4221" s="72" t="s">
        <v>213</v>
      </c>
      <c r="J4221" s="74">
        <v>0</v>
      </c>
      <c r="K4221" s="74">
        <v>2586000</v>
      </c>
      <c r="L4221" s="74">
        <v>1600000</v>
      </c>
      <c r="M4221" s="77">
        <v>0</v>
      </c>
    </row>
    <row r="4222" spans="1:13" ht="24">
      <c r="A4222" s="1"/>
      <c r="B4222" s="1"/>
      <c r="C4222" s="69"/>
      <c r="D4222" s="70"/>
      <c r="E4222" s="71"/>
      <c r="F4222" s="70"/>
      <c r="G4222" s="70"/>
      <c r="H4222" s="78" t="s">
        <v>214</v>
      </c>
      <c r="I4222" s="79"/>
      <c r="J4222" s="80"/>
      <c r="K4222" s="80">
        <v>2586000</v>
      </c>
      <c r="L4222" s="80">
        <v>-986000</v>
      </c>
      <c r="M4222" s="81">
        <v>-1600000</v>
      </c>
    </row>
    <row r="4223" spans="1:13" ht="24">
      <c r="A4223" s="1"/>
      <c r="B4223" s="1"/>
      <c r="C4223" s="69" t="s">
        <v>5</v>
      </c>
      <c r="D4223" s="70" t="s">
        <v>42</v>
      </c>
      <c r="E4223" s="71" t="s">
        <v>43</v>
      </c>
      <c r="F4223" s="70"/>
      <c r="G4223" s="70" t="s">
        <v>1189</v>
      </c>
      <c r="H4223" s="72" t="s">
        <v>1190</v>
      </c>
      <c r="I4223" s="73" t="s">
        <v>215</v>
      </c>
      <c r="J4223" s="74"/>
      <c r="K4223" s="74">
        <v>1</v>
      </c>
      <c r="L4223" s="74">
        <v>1</v>
      </c>
      <c r="M4223" s="77"/>
    </row>
    <row r="4224" spans="1:13" ht="24">
      <c r="A4224" s="1"/>
      <c r="B4224" s="1"/>
      <c r="C4224" s="69" t="s">
        <v>5</v>
      </c>
      <c r="D4224" s="70" t="s">
        <v>42</v>
      </c>
      <c r="E4224" s="71" t="s">
        <v>43</v>
      </c>
      <c r="F4224" s="70"/>
      <c r="G4224" s="70" t="s">
        <v>1189</v>
      </c>
      <c r="H4224" s="72" t="s">
        <v>1190</v>
      </c>
      <c r="I4224" s="72" t="s">
        <v>216</v>
      </c>
      <c r="J4224" s="74">
        <v>0</v>
      </c>
      <c r="K4224" s="74">
        <v>2586000</v>
      </c>
      <c r="L4224" s="74">
        <v>1570000</v>
      </c>
      <c r="M4224" s="77">
        <v>0</v>
      </c>
    </row>
    <row r="4225" spans="1:13" ht="24">
      <c r="A4225" s="1"/>
      <c r="B4225" s="1"/>
      <c r="C4225" s="69" t="s">
        <v>5</v>
      </c>
      <c r="D4225" s="70" t="s">
        <v>42</v>
      </c>
      <c r="E4225" s="71" t="s">
        <v>43</v>
      </c>
      <c r="F4225" s="70"/>
      <c r="G4225" s="70" t="s">
        <v>1189</v>
      </c>
      <c r="H4225" s="72" t="s">
        <v>1190</v>
      </c>
      <c r="I4225" s="72" t="s">
        <v>217</v>
      </c>
      <c r="J4225" s="74">
        <v>0</v>
      </c>
      <c r="K4225" s="74">
        <v>2586000</v>
      </c>
      <c r="L4225" s="74">
        <v>1570000</v>
      </c>
      <c r="M4225" s="77">
        <v>0</v>
      </c>
    </row>
    <row r="4226" spans="1:13" ht="24">
      <c r="A4226" s="1"/>
      <c r="B4226" s="1"/>
      <c r="C4226" s="69"/>
      <c r="D4226" s="70"/>
      <c r="E4226" s="71"/>
      <c r="F4226" s="70"/>
      <c r="G4226" s="70"/>
      <c r="H4226" s="83" t="s">
        <v>218</v>
      </c>
      <c r="I4226" s="84"/>
      <c r="J4226" s="85"/>
      <c r="K4226" s="85">
        <v>2586000</v>
      </c>
      <c r="L4226" s="85">
        <v>-1016000</v>
      </c>
      <c r="M4226" s="86">
        <v>-1570000</v>
      </c>
    </row>
    <row r="4227" spans="1:13" ht="24">
      <c r="A4227" s="1"/>
      <c r="B4227" s="1"/>
      <c r="C4227" s="69" t="s">
        <v>5</v>
      </c>
      <c r="D4227" s="70" t="s">
        <v>42</v>
      </c>
      <c r="E4227" s="71" t="s">
        <v>43</v>
      </c>
      <c r="F4227" s="70"/>
      <c r="G4227" s="70" t="s">
        <v>1237</v>
      </c>
      <c r="H4227" s="72" t="s">
        <v>1238</v>
      </c>
      <c r="I4227" s="73" t="s">
        <v>207</v>
      </c>
      <c r="J4227" s="74"/>
      <c r="K4227" s="74">
        <v>3</v>
      </c>
      <c r="L4227" s="74">
        <v>0</v>
      </c>
      <c r="M4227" s="77"/>
    </row>
    <row r="4228" spans="1:13" ht="24">
      <c r="A4228" s="1"/>
      <c r="B4228" s="1"/>
      <c r="C4228" s="69" t="s">
        <v>5</v>
      </c>
      <c r="D4228" s="70" t="s">
        <v>42</v>
      </c>
      <c r="E4228" s="71" t="s">
        <v>43</v>
      </c>
      <c r="F4228" s="70"/>
      <c r="G4228" s="70" t="s">
        <v>1237</v>
      </c>
      <c r="H4228" s="72" t="s">
        <v>1238</v>
      </c>
      <c r="I4228" s="72" t="s">
        <v>208</v>
      </c>
      <c r="J4228" s="74">
        <v>0</v>
      </c>
      <c r="K4228" s="74">
        <v>3500000</v>
      </c>
      <c r="L4228" s="74">
        <v>0</v>
      </c>
      <c r="M4228" s="77">
        <v>0</v>
      </c>
    </row>
    <row r="4229" spans="1:13" ht="24">
      <c r="A4229" s="1"/>
      <c r="B4229" s="1"/>
      <c r="C4229" s="69" t="s">
        <v>5</v>
      </c>
      <c r="D4229" s="70" t="s">
        <v>42</v>
      </c>
      <c r="E4229" s="71" t="s">
        <v>43</v>
      </c>
      <c r="F4229" s="70"/>
      <c r="G4229" s="70" t="s">
        <v>1237</v>
      </c>
      <c r="H4229" s="72" t="s">
        <v>1238</v>
      </c>
      <c r="I4229" s="72" t="s">
        <v>209</v>
      </c>
      <c r="J4229" s="74">
        <v>0</v>
      </c>
      <c r="K4229" s="74">
        <v>1166667</v>
      </c>
      <c r="L4229" s="74"/>
      <c r="M4229" s="77">
        <v>0</v>
      </c>
    </row>
    <row r="4230" spans="1:13" ht="24">
      <c r="A4230" s="1"/>
      <c r="B4230" s="1"/>
      <c r="C4230" s="69"/>
      <c r="D4230" s="70"/>
      <c r="E4230" s="71"/>
      <c r="F4230" s="70"/>
      <c r="G4230" s="70"/>
      <c r="H4230" s="78" t="s">
        <v>210</v>
      </c>
      <c r="I4230" s="79"/>
      <c r="J4230" s="80"/>
      <c r="K4230" s="80">
        <v>1166667</v>
      </c>
      <c r="L4230" s="80"/>
      <c r="M4230" s="81"/>
    </row>
    <row r="4231" spans="1:13" ht="24">
      <c r="A4231" s="1"/>
      <c r="B4231" s="1"/>
      <c r="C4231" s="69" t="s">
        <v>5</v>
      </c>
      <c r="D4231" s="70" t="s">
        <v>42</v>
      </c>
      <c r="E4231" s="71" t="s">
        <v>43</v>
      </c>
      <c r="F4231" s="70"/>
      <c r="G4231" s="70" t="s">
        <v>1237</v>
      </c>
      <c r="H4231" s="72" t="s">
        <v>1238</v>
      </c>
      <c r="I4231" s="73" t="s">
        <v>211</v>
      </c>
      <c r="J4231" s="74"/>
      <c r="K4231" s="74">
        <v>3</v>
      </c>
      <c r="L4231" s="74">
        <v>0</v>
      </c>
      <c r="M4231" s="77"/>
    </row>
    <row r="4232" spans="1:13" ht="24">
      <c r="A4232" s="1"/>
      <c r="B4232" s="1"/>
      <c r="C4232" s="69" t="s">
        <v>5</v>
      </c>
      <c r="D4232" s="70" t="s">
        <v>42</v>
      </c>
      <c r="E4232" s="71" t="s">
        <v>43</v>
      </c>
      <c r="F4232" s="70"/>
      <c r="G4232" s="70" t="s">
        <v>1237</v>
      </c>
      <c r="H4232" s="72" t="s">
        <v>1238</v>
      </c>
      <c r="I4232" s="72" t="s">
        <v>212</v>
      </c>
      <c r="J4232" s="74">
        <v>0</v>
      </c>
      <c r="K4232" s="74">
        <v>3500000</v>
      </c>
      <c r="L4232" s="74">
        <v>0</v>
      </c>
      <c r="M4232" s="77">
        <v>0</v>
      </c>
    </row>
    <row r="4233" spans="1:13" ht="24">
      <c r="A4233" s="1"/>
      <c r="B4233" s="1"/>
      <c r="C4233" s="69" t="s">
        <v>5</v>
      </c>
      <c r="D4233" s="70" t="s">
        <v>42</v>
      </c>
      <c r="E4233" s="71" t="s">
        <v>43</v>
      </c>
      <c r="F4233" s="70"/>
      <c r="G4233" s="70" t="s">
        <v>1237</v>
      </c>
      <c r="H4233" s="72" t="s">
        <v>1238</v>
      </c>
      <c r="I4233" s="72" t="s">
        <v>213</v>
      </c>
      <c r="J4233" s="74">
        <v>0</v>
      </c>
      <c r="K4233" s="74">
        <v>1166667</v>
      </c>
      <c r="L4233" s="74"/>
      <c r="M4233" s="77">
        <v>0</v>
      </c>
    </row>
    <row r="4234" spans="1:13" ht="24">
      <c r="A4234" s="1"/>
      <c r="B4234" s="1"/>
      <c r="C4234" s="69"/>
      <c r="D4234" s="70"/>
      <c r="E4234" s="71"/>
      <c r="F4234" s="70"/>
      <c r="G4234" s="70"/>
      <c r="H4234" s="78" t="s">
        <v>214</v>
      </c>
      <c r="I4234" s="79"/>
      <c r="J4234" s="80"/>
      <c r="K4234" s="80">
        <v>1166667</v>
      </c>
      <c r="L4234" s="80"/>
      <c r="M4234" s="81"/>
    </row>
    <row r="4235" spans="1:13" ht="24">
      <c r="A4235" s="1"/>
      <c r="B4235" s="1"/>
      <c r="C4235" s="69" t="s">
        <v>5</v>
      </c>
      <c r="D4235" s="70" t="s">
        <v>42</v>
      </c>
      <c r="E4235" s="71" t="s">
        <v>43</v>
      </c>
      <c r="F4235" s="70"/>
      <c r="G4235" s="70" t="s">
        <v>1237</v>
      </c>
      <c r="H4235" s="72" t="s">
        <v>1238</v>
      </c>
      <c r="I4235" s="73" t="s">
        <v>215</v>
      </c>
      <c r="J4235" s="74"/>
      <c r="K4235" s="74">
        <v>3</v>
      </c>
      <c r="L4235" s="74"/>
      <c r="M4235" s="77"/>
    </row>
    <row r="4236" spans="1:13" ht="24">
      <c r="A4236" s="1"/>
      <c r="B4236" s="1"/>
      <c r="C4236" s="69" t="s">
        <v>5</v>
      </c>
      <c r="D4236" s="70" t="s">
        <v>42</v>
      </c>
      <c r="E4236" s="71" t="s">
        <v>43</v>
      </c>
      <c r="F4236" s="70"/>
      <c r="G4236" s="70" t="s">
        <v>1237</v>
      </c>
      <c r="H4236" s="72" t="s">
        <v>1238</v>
      </c>
      <c r="I4236" s="72" t="s">
        <v>216</v>
      </c>
      <c r="J4236" s="74">
        <v>0</v>
      </c>
      <c r="K4236" s="74">
        <v>3443000</v>
      </c>
      <c r="L4236" s="74">
        <v>0</v>
      </c>
      <c r="M4236" s="77">
        <v>0</v>
      </c>
    </row>
    <row r="4237" spans="1:13" ht="24">
      <c r="A4237" s="1"/>
      <c r="B4237" s="1"/>
      <c r="C4237" s="69" t="s">
        <v>5</v>
      </c>
      <c r="D4237" s="70" t="s">
        <v>42</v>
      </c>
      <c r="E4237" s="71" t="s">
        <v>43</v>
      </c>
      <c r="F4237" s="70"/>
      <c r="G4237" s="70" t="s">
        <v>1237</v>
      </c>
      <c r="H4237" s="72" t="s">
        <v>1238</v>
      </c>
      <c r="I4237" s="72" t="s">
        <v>217</v>
      </c>
      <c r="J4237" s="74">
        <v>0</v>
      </c>
      <c r="K4237" s="74">
        <v>1147667</v>
      </c>
      <c r="L4237" s="74">
        <v>0</v>
      </c>
      <c r="M4237" s="77">
        <v>0</v>
      </c>
    </row>
    <row r="4238" spans="1:13" ht="24">
      <c r="A4238" s="1"/>
      <c r="B4238" s="1"/>
      <c r="C4238" s="69"/>
      <c r="D4238" s="70"/>
      <c r="E4238" s="71"/>
      <c r="F4238" s="70"/>
      <c r="G4238" s="70"/>
      <c r="H4238" s="83" t="s">
        <v>218</v>
      </c>
      <c r="I4238" s="84"/>
      <c r="J4238" s="85"/>
      <c r="K4238" s="85">
        <v>1147667</v>
      </c>
      <c r="L4238" s="85">
        <v>-1147667</v>
      </c>
      <c r="M4238" s="86">
        <v>0</v>
      </c>
    </row>
    <row r="4239" spans="1:13">
      <c r="A4239" s="1"/>
      <c r="B4239" s="1"/>
      <c r="C4239" s="69" t="s">
        <v>5</v>
      </c>
      <c r="D4239" s="70" t="s">
        <v>42</v>
      </c>
      <c r="E4239" s="71" t="s">
        <v>43</v>
      </c>
      <c r="F4239" s="70"/>
      <c r="G4239" s="70" t="s">
        <v>1191</v>
      </c>
      <c r="H4239" s="72" t="s">
        <v>1192</v>
      </c>
      <c r="I4239" s="73" t="s">
        <v>207</v>
      </c>
      <c r="J4239" s="74"/>
      <c r="K4239" s="74"/>
      <c r="L4239" s="74">
        <v>1</v>
      </c>
      <c r="M4239" s="77"/>
    </row>
    <row r="4240" spans="1:13">
      <c r="A4240" s="1"/>
      <c r="B4240" s="1"/>
      <c r="C4240" s="69" t="s">
        <v>5</v>
      </c>
      <c r="D4240" s="70" t="s">
        <v>42</v>
      </c>
      <c r="E4240" s="71" t="s">
        <v>43</v>
      </c>
      <c r="F4240" s="70"/>
      <c r="G4240" s="70" t="s">
        <v>1191</v>
      </c>
      <c r="H4240" s="72" t="s">
        <v>1192</v>
      </c>
      <c r="I4240" s="72" t="s">
        <v>208</v>
      </c>
      <c r="J4240" s="74">
        <v>0</v>
      </c>
      <c r="K4240" s="74">
        <v>0</v>
      </c>
      <c r="L4240" s="74">
        <v>6500000</v>
      </c>
      <c r="M4240" s="77">
        <v>0</v>
      </c>
    </row>
    <row r="4241" spans="1:13">
      <c r="A4241" s="1"/>
      <c r="B4241" s="1"/>
      <c r="C4241" s="69" t="s">
        <v>5</v>
      </c>
      <c r="D4241" s="70" t="s">
        <v>42</v>
      </c>
      <c r="E4241" s="71" t="s">
        <v>43</v>
      </c>
      <c r="F4241" s="70"/>
      <c r="G4241" s="70" t="s">
        <v>1191</v>
      </c>
      <c r="H4241" s="72" t="s">
        <v>1192</v>
      </c>
      <c r="I4241" s="72" t="s">
        <v>209</v>
      </c>
      <c r="J4241" s="74">
        <v>0</v>
      </c>
      <c r="K4241" s="74">
        <v>0</v>
      </c>
      <c r="L4241" s="74">
        <v>6500000</v>
      </c>
      <c r="M4241" s="77">
        <v>0</v>
      </c>
    </row>
    <row r="4242" spans="1:13" ht="24">
      <c r="A4242" s="1"/>
      <c r="B4242" s="1"/>
      <c r="C4242" s="69"/>
      <c r="D4242" s="70"/>
      <c r="E4242" s="71"/>
      <c r="F4242" s="70"/>
      <c r="G4242" s="70"/>
      <c r="H4242" s="78" t="s">
        <v>210</v>
      </c>
      <c r="I4242" s="79"/>
      <c r="J4242" s="80"/>
      <c r="K4242" s="80">
        <v>0</v>
      </c>
      <c r="L4242" s="80">
        <v>6500000</v>
      </c>
      <c r="M4242" s="81">
        <v>-6500000</v>
      </c>
    </row>
    <row r="4243" spans="1:13">
      <c r="A4243" s="1"/>
      <c r="B4243" s="1"/>
      <c r="C4243" s="69" t="s">
        <v>5</v>
      </c>
      <c r="D4243" s="70" t="s">
        <v>42</v>
      </c>
      <c r="E4243" s="71" t="s">
        <v>43</v>
      </c>
      <c r="F4243" s="70"/>
      <c r="G4243" s="70" t="s">
        <v>1191</v>
      </c>
      <c r="H4243" s="72" t="s">
        <v>1192</v>
      </c>
      <c r="I4243" s="73" t="s">
        <v>211</v>
      </c>
      <c r="J4243" s="74"/>
      <c r="K4243" s="74"/>
      <c r="L4243" s="74">
        <v>1</v>
      </c>
      <c r="M4243" s="77"/>
    </row>
    <row r="4244" spans="1:13">
      <c r="A4244" s="1"/>
      <c r="B4244" s="1"/>
      <c r="C4244" s="69" t="s">
        <v>5</v>
      </c>
      <c r="D4244" s="70" t="s">
        <v>42</v>
      </c>
      <c r="E4244" s="71" t="s">
        <v>43</v>
      </c>
      <c r="F4244" s="70"/>
      <c r="G4244" s="70" t="s">
        <v>1191</v>
      </c>
      <c r="H4244" s="72" t="s">
        <v>1192</v>
      </c>
      <c r="I4244" s="72" t="s">
        <v>212</v>
      </c>
      <c r="J4244" s="74">
        <v>0</v>
      </c>
      <c r="K4244" s="74">
        <v>0</v>
      </c>
      <c r="L4244" s="74">
        <v>6440000</v>
      </c>
      <c r="M4244" s="77">
        <v>0</v>
      </c>
    </row>
    <row r="4245" spans="1:13">
      <c r="A4245" s="1"/>
      <c r="B4245" s="1"/>
      <c r="C4245" s="69" t="s">
        <v>5</v>
      </c>
      <c r="D4245" s="70" t="s">
        <v>42</v>
      </c>
      <c r="E4245" s="71" t="s">
        <v>43</v>
      </c>
      <c r="F4245" s="70"/>
      <c r="G4245" s="70" t="s">
        <v>1191</v>
      </c>
      <c r="H4245" s="72" t="s">
        <v>1192</v>
      </c>
      <c r="I4245" s="72" t="s">
        <v>213</v>
      </c>
      <c r="J4245" s="74">
        <v>0</v>
      </c>
      <c r="K4245" s="74">
        <v>0</v>
      </c>
      <c r="L4245" s="74">
        <v>6440000</v>
      </c>
      <c r="M4245" s="77">
        <v>0</v>
      </c>
    </row>
    <row r="4246" spans="1:13" ht="24">
      <c r="A4246" s="1"/>
      <c r="B4246" s="1"/>
      <c r="C4246" s="69"/>
      <c r="D4246" s="70"/>
      <c r="E4246" s="71"/>
      <c r="F4246" s="70"/>
      <c r="G4246" s="70"/>
      <c r="H4246" s="78" t="s">
        <v>214</v>
      </c>
      <c r="I4246" s="79"/>
      <c r="J4246" s="80"/>
      <c r="K4246" s="80">
        <v>0</v>
      </c>
      <c r="L4246" s="80">
        <v>6440000</v>
      </c>
      <c r="M4246" s="81">
        <v>-6440000</v>
      </c>
    </row>
    <row r="4247" spans="1:13">
      <c r="A4247" s="1"/>
      <c r="B4247" s="1"/>
      <c r="C4247" s="69" t="s">
        <v>5</v>
      </c>
      <c r="D4247" s="70" t="s">
        <v>42</v>
      </c>
      <c r="E4247" s="71" t="s">
        <v>43</v>
      </c>
      <c r="F4247" s="70"/>
      <c r="G4247" s="70" t="s">
        <v>1191</v>
      </c>
      <c r="H4247" s="72" t="s">
        <v>1192</v>
      </c>
      <c r="I4247" s="73" t="s">
        <v>215</v>
      </c>
      <c r="J4247" s="74"/>
      <c r="K4247" s="74"/>
      <c r="L4247" s="74">
        <v>1</v>
      </c>
      <c r="M4247" s="77"/>
    </row>
    <row r="4248" spans="1:13">
      <c r="A4248" s="1"/>
      <c r="B4248" s="1"/>
      <c r="C4248" s="69" t="s">
        <v>5</v>
      </c>
      <c r="D4248" s="70" t="s">
        <v>42</v>
      </c>
      <c r="E4248" s="71" t="s">
        <v>43</v>
      </c>
      <c r="F4248" s="70"/>
      <c r="G4248" s="70" t="s">
        <v>1191</v>
      </c>
      <c r="H4248" s="72" t="s">
        <v>1192</v>
      </c>
      <c r="I4248" s="72" t="s">
        <v>216</v>
      </c>
      <c r="J4248" s="74">
        <v>0</v>
      </c>
      <c r="K4248" s="74">
        <v>0</v>
      </c>
      <c r="L4248" s="74">
        <v>6438000</v>
      </c>
      <c r="M4248" s="77">
        <v>0</v>
      </c>
    </row>
    <row r="4249" spans="1:13">
      <c r="A4249" s="1"/>
      <c r="B4249" s="1"/>
      <c r="C4249" s="69" t="s">
        <v>5</v>
      </c>
      <c r="D4249" s="70" t="s">
        <v>42</v>
      </c>
      <c r="E4249" s="71" t="s">
        <v>43</v>
      </c>
      <c r="F4249" s="70"/>
      <c r="G4249" s="70" t="s">
        <v>1191</v>
      </c>
      <c r="H4249" s="72" t="s">
        <v>1192</v>
      </c>
      <c r="I4249" s="72" t="s">
        <v>217</v>
      </c>
      <c r="J4249" s="74">
        <v>0</v>
      </c>
      <c r="K4249" s="74">
        <v>0</v>
      </c>
      <c r="L4249" s="74">
        <v>6438000</v>
      </c>
      <c r="M4249" s="77">
        <v>0</v>
      </c>
    </row>
    <row r="4250" spans="1:13" ht="24">
      <c r="A4250" s="1"/>
      <c r="B4250" s="1"/>
      <c r="C4250" s="69"/>
      <c r="D4250" s="70"/>
      <c r="E4250" s="71"/>
      <c r="F4250" s="70"/>
      <c r="G4250" s="70"/>
      <c r="H4250" s="83" t="s">
        <v>218</v>
      </c>
      <c r="I4250" s="84"/>
      <c r="J4250" s="85"/>
      <c r="K4250" s="85">
        <v>0</v>
      </c>
      <c r="L4250" s="85">
        <v>6438000</v>
      </c>
      <c r="M4250" s="86">
        <v>-6438000</v>
      </c>
    </row>
    <row r="4251" spans="1:13" ht="24">
      <c r="A4251" s="1"/>
      <c r="B4251" s="1"/>
      <c r="C4251" s="69" t="s">
        <v>5</v>
      </c>
      <c r="D4251" s="70" t="s">
        <v>42</v>
      </c>
      <c r="E4251" s="71" t="s">
        <v>43</v>
      </c>
      <c r="F4251" s="70"/>
      <c r="G4251" s="70" t="s">
        <v>1193</v>
      </c>
      <c r="H4251" s="72" t="s">
        <v>1194</v>
      </c>
      <c r="I4251" s="73" t="s">
        <v>207</v>
      </c>
      <c r="J4251" s="74"/>
      <c r="K4251" s="74"/>
      <c r="L4251" s="74">
        <v>1</v>
      </c>
      <c r="M4251" s="77"/>
    </row>
    <row r="4252" spans="1:13" ht="24">
      <c r="A4252" s="1"/>
      <c r="B4252" s="1"/>
      <c r="C4252" s="69" t="s">
        <v>5</v>
      </c>
      <c r="D4252" s="70" t="s">
        <v>42</v>
      </c>
      <c r="E4252" s="71" t="s">
        <v>43</v>
      </c>
      <c r="F4252" s="70"/>
      <c r="G4252" s="70" t="s">
        <v>1193</v>
      </c>
      <c r="H4252" s="72" t="s">
        <v>1194</v>
      </c>
      <c r="I4252" s="72" t="s">
        <v>208</v>
      </c>
      <c r="J4252" s="74">
        <v>0</v>
      </c>
      <c r="K4252" s="74">
        <v>0</v>
      </c>
      <c r="L4252" s="74">
        <v>4500000</v>
      </c>
      <c r="M4252" s="77">
        <v>0</v>
      </c>
    </row>
    <row r="4253" spans="1:13" ht="24">
      <c r="A4253" s="1"/>
      <c r="B4253" s="1"/>
      <c r="C4253" s="69" t="s">
        <v>5</v>
      </c>
      <c r="D4253" s="70" t="s">
        <v>42</v>
      </c>
      <c r="E4253" s="71" t="s">
        <v>43</v>
      </c>
      <c r="F4253" s="70"/>
      <c r="G4253" s="70" t="s">
        <v>1193</v>
      </c>
      <c r="H4253" s="72" t="s">
        <v>1194</v>
      </c>
      <c r="I4253" s="72" t="s">
        <v>209</v>
      </c>
      <c r="J4253" s="74">
        <v>0</v>
      </c>
      <c r="K4253" s="74">
        <v>0</v>
      </c>
      <c r="L4253" s="74">
        <v>4500000</v>
      </c>
      <c r="M4253" s="77">
        <v>0</v>
      </c>
    </row>
    <row r="4254" spans="1:13" ht="24">
      <c r="A4254" s="1"/>
      <c r="B4254" s="1"/>
      <c r="C4254" s="69"/>
      <c r="D4254" s="70"/>
      <c r="E4254" s="71"/>
      <c r="F4254" s="70"/>
      <c r="G4254" s="70"/>
      <c r="H4254" s="78" t="s">
        <v>210</v>
      </c>
      <c r="I4254" s="79"/>
      <c r="J4254" s="80"/>
      <c r="K4254" s="80">
        <v>0</v>
      </c>
      <c r="L4254" s="80">
        <v>4500000</v>
      </c>
      <c r="M4254" s="81">
        <v>-4500000</v>
      </c>
    </row>
    <row r="4255" spans="1:13" ht="24">
      <c r="A4255" s="1"/>
      <c r="B4255" s="1"/>
      <c r="C4255" s="69" t="s">
        <v>5</v>
      </c>
      <c r="D4255" s="70" t="s">
        <v>42</v>
      </c>
      <c r="E4255" s="71" t="s">
        <v>43</v>
      </c>
      <c r="F4255" s="70"/>
      <c r="G4255" s="70" t="s">
        <v>1193</v>
      </c>
      <c r="H4255" s="72" t="s">
        <v>1194</v>
      </c>
      <c r="I4255" s="73" t="s">
        <v>211</v>
      </c>
      <c r="J4255" s="74"/>
      <c r="K4255" s="74"/>
      <c r="L4255" s="74">
        <v>1</v>
      </c>
      <c r="M4255" s="77"/>
    </row>
    <row r="4256" spans="1:13" ht="24">
      <c r="A4256" s="1"/>
      <c r="B4256" s="1"/>
      <c r="C4256" s="69" t="s">
        <v>5</v>
      </c>
      <c r="D4256" s="70" t="s">
        <v>42</v>
      </c>
      <c r="E4256" s="71" t="s">
        <v>43</v>
      </c>
      <c r="F4256" s="70"/>
      <c r="G4256" s="70" t="s">
        <v>1193</v>
      </c>
      <c r="H4256" s="72" t="s">
        <v>1194</v>
      </c>
      <c r="I4256" s="72" t="s">
        <v>212</v>
      </c>
      <c r="J4256" s="74">
        <v>0</v>
      </c>
      <c r="K4256" s="74">
        <v>0</v>
      </c>
      <c r="L4256" s="74">
        <v>4320000</v>
      </c>
      <c r="M4256" s="77">
        <v>0</v>
      </c>
    </row>
    <row r="4257" spans="1:13" ht="24">
      <c r="A4257" s="1"/>
      <c r="B4257" s="1"/>
      <c r="C4257" s="69" t="s">
        <v>5</v>
      </c>
      <c r="D4257" s="70" t="s">
        <v>42</v>
      </c>
      <c r="E4257" s="71" t="s">
        <v>43</v>
      </c>
      <c r="F4257" s="70"/>
      <c r="G4257" s="70" t="s">
        <v>1193</v>
      </c>
      <c r="H4257" s="72" t="s">
        <v>1194</v>
      </c>
      <c r="I4257" s="72" t="s">
        <v>213</v>
      </c>
      <c r="J4257" s="74">
        <v>0</v>
      </c>
      <c r="K4257" s="74">
        <v>0</v>
      </c>
      <c r="L4257" s="74">
        <v>4320000</v>
      </c>
      <c r="M4257" s="77">
        <v>0</v>
      </c>
    </row>
    <row r="4258" spans="1:13" ht="24">
      <c r="A4258" s="1"/>
      <c r="B4258" s="1"/>
      <c r="C4258" s="69"/>
      <c r="D4258" s="70"/>
      <c r="E4258" s="71"/>
      <c r="F4258" s="70"/>
      <c r="G4258" s="70"/>
      <c r="H4258" s="78" t="s">
        <v>214</v>
      </c>
      <c r="I4258" s="79"/>
      <c r="J4258" s="80"/>
      <c r="K4258" s="80">
        <v>0</v>
      </c>
      <c r="L4258" s="80">
        <v>4320000</v>
      </c>
      <c r="M4258" s="81">
        <v>-4320000</v>
      </c>
    </row>
    <row r="4259" spans="1:13" ht="24">
      <c r="A4259" s="1"/>
      <c r="B4259" s="1"/>
      <c r="C4259" s="69" t="s">
        <v>5</v>
      </c>
      <c r="D4259" s="70" t="s">
        <v>42</v>
      </c>
      <c r="E4259" s="71" t="s">
        <v>43</v>
      </c>
      <c r="F4259" s="70"/>
      <c r="G4259" s="70" t="s">
        <v>1193</v>
      </c>
      <c r="H4259" s="72" t="s">
        <v>1194</v>
      </c>
      <c r="I4259" s="73" t="s">
        <v>215</v>
      </c>
      <c r="J4259" s="74"/>
      <c r="K4259" s="74"/>
      <c r="L4259" s="74">
        <v>1</v>
      </c>
      <c r="M4259" s="77"/>
    </row>
    <row r="4260" spans="1:13" ht="24">
      <c r="A4260" s="1"/>
      <c r="B4260" s="1"/>
      <c r="C4260" s="69" t="s">
        <v>5</v>
      </c>
      <c r="D4260" s="70" t="s">
        <v>42</v>
      </c>
      <c r="E4260" s="71" t="s">
        <v>43</v>
      </c>
      <c r="F4260" s="70"/>
      <c r="G4260" s="70" t="s">
        <v>1193</v>
      </c>
      <c r="H4260" s="72" t="s">
        <v>1194</v>
      </c>
      <c r="I4260" s="72" t="s">
        <v>216</v>
      </c>
      <c r="J4260" s="74">
        <v>0</v>
      </c>
      <c r="K4260" s="74">
        <v>0</v>
      </c>
      <c r="L4260" s="74">
        <v>4320000</v>
      </c>
      <c r="M4260" s="77">
        <v>0</v>
      </c>
    </row>
    <row r="4261" spans="1:13" ht="24">
      <c r="A4261" s="1"/>
      <c r="B4261" s="1"/>
      <c r="C4261" s="69" t="s">
        <v>5</v>
      </c>
      <c r="D4261" s="70" t="s">
        <v>42</v>
      </c>
      <c r="E4261" s="71" t="s">
        <v>43</v>
      </c>
      <c r="F4261" s="70"/>
      <c r="G4261" s="70" t="s">
        <v>1193</v>
      </c>
      <c r="H4261" s="72" t="s">
        <v>1194</v>
      </c>
      <c r="I4261" s="72" t="s">
        <v>217</v>
      </c>
      <c r="J4261" s="74">
        <v>0</v>
      </c>
      <c r="K4261" s="74">
        <v>0</v>
      </c>
      <c r="L4261" s="74">
        <v>4320000</v>
      </c>
      <c r="M4261" s="77">
        <v>0</v>
      </c>
    </row>
    <row r="4262" spans="1:13" ht="24">
      <c r="A4262" s="1"/>
      <c r="B4262" s="1"/>
      <c r="C4262" s="69"/>
      <c r="D4262" s="70"/>
      <c r="E4262" s="71"/>
      <c r="F4262" s="70"/>
      <c r="G4262" s="70"/>
      <c r="H4262" s="83" t="s">
        <v>218</v>
      </c>
      <c r="I4262" s="84"/>
      <c r="J4262" s="85"/>
      <c r="K4262" s="85">
        <v>0</v>
      </c>
      <c r="L4262" s="85">
        <v>4320000</v>
      </c>
      <c r="M4262" s="86">
        <v>-4320000</v>
      </c>
    </row>
    <row r="4263" spans="1:13" ht="24">
      <c r="A4263" s="1"/>
      <c r="B4263" s="1"/>
      <c r="C4263" s="69" t="s">
        <v>5</v>
      </c>
      <c r="D4263" s="70" t="s">
        <v>42</v>
      </c>
      <c r="E4263" s="71" t="s">
        <v>43</v>
      </c>
      <c r="F4263" s="70"/>
      <c r="G4263" s="70" t="s">
        <v>1195</v>
      </c>
      <c r="H4263" s="72" t="s">
        <v>1196</v>
      </c>
      <c r="I4263" s="73" t="s">
        <v>207</v>
      </c>
      <c r="J4263" s="74"/>
      <c r="K4263" s="74"/>
      <c r="L4263" s="74">
        <v>0</v>
      </c>
      <c r="M4263" s="77">
        <v>5</v>
      </c>
    </row>
    <row r="4264" spans="1:13" ht="24">
      <c r="A4264" s="1"/>
      <c r="B4264" s="1"/>
      <c r="C4264" s="69" t="s">
        <v>5</v>
      </c>
      <c r="D4264" s="70" t="s">
        <v>42</v>
      </c>
      <c r="E4264" s="71" t="s">
        <v>43</v>
      </c>
      <c r="F4264" s="70"/>
      <c r="G4264" s="70" t="s">
        <v>1195</v>
      </c>
      <c r="H4264" s="72" t="s">
        <v>1196</v>
      </c>
      <c r="I4264" s="72" t="s">
        <v>208</v>
      </c>
      <c r="J4264" s="74">
        <v>0</v>
      </c>
      <c r="K4264" s="74">
        <v>0</v>
      </c>
      <c r="L4264" s="74">
        <v>0</v>
      </c>
      <c r="M4264" s="77">
        <v>3900000</v>
      </c>
    </row>
    <row r="4265" spans="1:13" ht="24">
      <c r="A4265" s="1"/>
      <c r="B4265" s="1"/>
      <c r="C4265" s="69" t="s">
        <v>5</v>
      </c>
      <c r="D4265" s="70" t="s">
        <v>42</v>
      </c>
      <c r="E4265" s="71" t="s">
        <v>43</v>
      </c>
      <c r="F4265" s="70"/>
      <c r="G4265" s="70" t="s">
        <v>1195</v>
      </c>
      <c r="H4265" s="72" t="s">
        <v>1196</v>
      </c>
      <c r="I4265" s="72" t="s">
        <v>209</v>
      </c>
      <c r="J4265" s="74">
        <v>0</v>
      </c>
      <c r="K4265" s="74">
        <v>0</v>
      </c>
      <c r="L4265" s="74"/>
      <c r="M4265" s="77">
        <f>M4264/M4263</f>
        <v>780000</v>
      </c>
    </row>
    <row r="4266" spans="1:13" ht="24">
      <c r="A4266" s="1"/>
      <c r="B4266" s="1"/>
      <c r="C4266" s="69"/>
      <c r="D4266" s="70"/>
      <c r="E4266" s="71"/>
      <c r="F4266" s="70"/>
      <c r="G4266" s="70"/>
      <c r="H4266" s="78" t="s">
        <v>210</v>
      </c>
      <c r="I4266" s="79"/>
      <c r="J4266" s="80"/>
      <c r="K4266" s="80">
        <v>0</v>
      </c>
      <c r="L4266" s="80"/>
      <c r="M4266" s="81"/>
    </row>
    <row r="4267" spans="1:13" ht="24">
      <c r="A4267" s="1"/>
      <c r="B4267" s="1"/>
      <c r="C4267" s="69" t="s">
        <v>5</v>
      </c>
      <c r="D4267" s="70" t="s">
        <v>42</v>
      </c>
      <c r="E4267" s="71" t="s">
        <v>43</v>
      </c>
      <c r="F4267" s="70"/>
      <c r="G4267" s="70" t="s">
        <v>1195</v>
      </c>
      <c r="H4267" s="72" t="s">
        <v>1196</v>
      </c>
      <c r="I4267" s="73" t="s">
        <v>211</v>
      </c>
      <c r="J4267" s="74"/>
      <c r="K4267" s="74"/>
      <c r="L4267" s="74">
        <v>0</v>
      </c>
      <c r="M4267" s="77">
        <v>4</v>
      </c>
    </row>
    <row r="4268" spans="1:13" ht="24">
      <c r="A4268" s="1"/>
      <c r="B4268" s="1"/>
      <c r="C4268" s="69" t="s">
        <v>5</v>
      </c>
      <c r="D4268" s="70" t="s">
        <v>42</v>
      </c>
      <c r="E4268" s="71" t="s">
        <v>43</v>
      </c>
      <c r="F4268" s="70"/>
      <c r="G4268" s="70" t="s">
        <v>1195</v>
      </c>
      <c r="H4268" s="72" t="s">
        <v>1196</v>
      </c>
      <c r="I4268" s="72" t="s">
        <v>212</v>
      </c>
      <c r="J4268" s="74">
        <v>0</v>
      </c>
      <c r="K4268" s="74">
        <v>0</v>
      </c>
      <c r="L4268" s="74">
        <v>0</v>
      </c>
      <c r="M4268" s="77">
        <v>1422000</v>
      </c>
    </row>
    <row r="4269" spans="1:13" ht="24">
      <c r="A4269" s="1"/>
      <c r="B4269" s="1"/>
      <c r="C4269" s="69" t="s">
        <v>5</v>
      </c>
      <c r="D4269" s="70" t="s">
        <v>42</v>
      </c>
      <c r="E4269" s="71" t="s">
        <v>43</v>
      </c>
      <c r="F4269" s="70"/>
      <c r="G4269" s="70" t="s">
        <v>1195</v>
      </c>
      <c r="H4269" s="72" t="s">
        <v>1196</v>
      </c>
      <c r="I4269" s="72" t="s">
        <v>213</v>
      </c>
      <c r="J4269" s="74">
        <v>0</v>
      </c>
      <c r="K4269" s="74">
        <v>0</v>
      </c>
      <c r="L4269" s="74"/>
      <c r="M4269" s="77">
        <f>M4268/M4267</f>
        <v>355500</v>
      </c>
    </row>
    <row r="4270" spans="1:13" ht="24">
      <c r="A4270" s="1"/>
      <c r="B4270" s="1"/>
      <c r="C4270" s="69"/>
      <c r="D4270" s="70"/>
      <c r="E4270" s="71"/>
      <c r="F4270" s="70"/>
      <c r="G4270" s="70"/>
      <c r="H4270" s="78" t="s">
        <v>214</v>
      </c>
      <c r="I4270" s="79"/>
      <c r="J4270" s="80"/>
      <c r="K4270" s="80">
        <v>0</v>
      </c>
      <c r="L4270" s="80"/>
      <c r="M4270" s="81"/>
    </row>
    <row r="4271" spans="1:13" ht="24">
      <c r="A4271" s="1"/>
      <c r="B4271" s="1"/>
      <c r="C4271" s="69" t="s">
        <v>5</v>
      </c>
      <c r="D4271" s="70" t="s">
        <v>42</v>
      </c>
      <c r="E4271" s="71" t="s">
        <v>43</v>
      </c>
      <c r="F4271" s="70"/>
      <c r="G4271" s="70" t="s">
        <v>1195</v>
      </c>
      <c r="H4271" s="72" t="s">
        <v>1196</v>
      </c>
      <c r="I4271" s="73" t="s">
        <v>215</v>
      </c>
      <c r="J4271" s="74"/>
      <c r="K4271" s="74"/>
      <c r="L4271" s="74"/>
      <c r="M4271" s="77">
        <v>4</v>
      </c>
    </row>
    <row r="4272" spans="1:13" ht="24">
      <c r="A4272" s="1"/>
      <c r="B4272" s="1"/>
      <c r="C4272" s="69" t="s">
        <v>5</v>
      </c>
      <c r="D4272" s="70" t="s">
        <v>42</v>
      </c>
      <c r="E4272" s="71" t="s">
        <v>43</v>
      </c>
      <c r="F4272" s="70"/>
      <c r="G4272" s="70" t="s">
        <v>1195</v>
      </c>
      <c r="H4272" s="72" t="s">
        <v>1196</v>
      </c>
      <c r="I4272" s="72" t="s">
        <v>216</v>
      </c>
      <c r="J4272" s="74">
        <v>0</v>
      </c>
      <c r="K4272" s="74">
        <v>0</v>
      </c>
      <c r="L4272" s="74">
        <v>0</v>
      </c>
      <c r="M4272" s="77">
        <v>1422000</v>
      </c>
    </row>
    <row r="4273" spans="1:13" ht="24">
      <c r="A4273" s="1"/>
      <c r="B4273" s="1"/>
      <c r="C4273" s="69" t="s">
        <v>5</v>
      </c>
      <c r="D4273" s="70" t="s">
        <v>42</v>
      </c>
      <c r="E4273" s="71" t="s">
        <v>43</v>
      </c>
      <c r="F4273" s="70"/>
      <c r="G4273" s="70" t="s">
        <v>1195</v>
      </c>
      <c r="H4273" s="72" t="s">
        <v>1196</v>
      </c>
      <c r="I4273" s="72" t="s">
        <v>217</v>
      </c>
      <c r="J4273" s="74">
        <v>0</v>
      </c>
      <c r="K4273" s="74">
        <v>0</v>
      </c>
      <c r="L4273" s="74">
        <v>0</v>
      </c>
      <c r="M4273" s="77">
        <v>0</v>
      </c>
    </row>
    <row r="4274" spans="1:13" ht="24">
      <c r="A4274" s="1"/>
      <c r="B4274" s="1"/>
      <c r="C4274" s="69"/>
      <c r="D4274" s="70"/>
      <c r="E4274" s="71"/>
      <c r="F4274" s="70"/>
      <c r="G4274" s="70"/>
      <c r="H4274" s="83" t="s">
        <v>218</v>
      </c>
      <c r="I4274" s="84"/>
      <c r="J4274" s="85"/>
      <c r="K4274" s="85">
        <v>0</v>
      </c>
      <c r="L4274" s="85">
        <v>0</v>
      </c>
      <c r="M4274" s="86">
        <v>0</v>
      </c>
    </row>
    <row r="4275" spans="1:13" ht="24">
      <c r="A4275" s="1"/>
      <c r="B4275" s="1"/>
      <c r="C4275" s="69" t="s">
        <v>5</v>
      </c>
      <c r="D4275" s="70" t="s">
        <v>42</v>
      </c>
      <c r="E4275" s="71" t="s">
        <v>43</v>
      </c>
      <c r="F4275" s="70"/>
      <c r="G4275" s="70" t="s">
        <v>1197</v>
      </c>
      <c r="H4275" s="72" t="s">
        <v>1198</v>
      </c>
      <c r="I4275" s="73" t="s">
        <v>207</v>
      </c>
      <c r="J4275" s="74"/>
      <c r="K4275" s="74"/>
      <c r="L4275" s="74">
        <v>0</v>
      </c>
      <c r="M4275" s="77">
        <v>2</v>
      </c>
    </row>
    <row r="4276" spans="1:13" ht="24">
      <c r="A4276" s="1"/>
      <c r="B4276" s="1"/>
      <c r="C4276" s="69" t="s">
        <v>5</v>
      </c>
      <c r="D4276" s="70" t="s">
        <v>42</v>
      </c>
      <c r="E4276" s="71" t="s">
        <v>43</v>
      </c>
      <c r="F4276" s="70"/>
      <c r="G4276" s="70" t="s">
        <v>1197</v>
      </c>
      <c r="H4276" s="72" t="s">
        <v>1198</v>
      </c>
      <c r="I4276" s="72" t="s">
        <v>208</v>
      </c>
      <c r="J4276" s="74">
        <v>0</v>
      </c>
      <c r="K4276" s="74">
        <v>0</v>
      </c>
      <c r="L4276" s="74">
        <v>0</v>
      </c>
      <c r="M4276" s="77">
        <v>2000000</v>
      </c>
    </row>
    <row r="4277" spans="1:13" ht="24">
      <c r="A4277" s="1"/>
      <c r="B4277" s="1"/>
      <c r="C4277" s="69" t="s">
        <v>5</v>
      </c>
      <c r="D4277" s="70" t="s">
        <v>42</v>
      </c>
      <c r="E4277" s="71" t="s">
        <v>43</v>
      </c>
      <c r="F4277" s="70"/>
      <c r="G4277" s="70" t="s">
        <v>1197</v>
      </c>
      <c r="H4277" s="72" t="s">
        <v>1198</v>
      </c>
      <c r="I4277" s="72" t="s">
        <v>209</v>
      </c>
      <c r="J4277" s="74">
        <v>0</v>
      </c>
      <c r="K4277" s="74">
        <v>0</v>
      </c>
      <c r="L4277" s="74"/>
      <c r="M4277" s="77">
        <f>M4276/M4275</f>
        <v>1000000</v>
      </c>
    </row>
    <row r="4278" spans="1:13" ht="24">
      <c r="A4278" s="1"/>
      <c r="B4278" s="1"/>
      <c r="C4278" s="69"/>
      <c r="D4278" s="70"/>
      <c r="E4278" s="71"/>
      <c r="F4278" s="70"/>
      <c r="G4278" s="70"/>
      <c r="H4278" s="78" t="s">
        <v>210</v>
      </c>
      <c r="I4278" s="79"/>
      <c r="J4278" s="80"/>
      <c r="K4278" s="80">
        <v>0</v>
      </c>
      <c r="L4278" s="80"/>
      <c r="M4278" s="81"/>
    </row>
    <row r="4279" spans="1:13" ht="24">
      <c r="A4279" s="1"/>
      <c r="B4279" s="1"/>
      <c r="C4279" s="69" t="s">
        <v>5</v>
      </c>
      <c r="D4279" s="70" t="s">
        <v>42</v>
      </c>
      <c r="E4279" s="71" t="s">
        <v>43</v>
      </c>
      <c r="F4279" s="70"/>
      <c r="G4279" s="70" t="s">
        <v>1197</v>
      </c>
      <c r="H4279" s="72" t="s">
        <v>1198</v>
      </c>
      <c r="I4279" s="73" t="s">
        <v>211</v>
      </c>
      <c r="J4279" s="74"/>
      <c r="K4279" s="74"/>
      <c r="L4279" s="74">
        <v>0</v>
      </c>
      <c r="M4279" s="77">
        <v>2</v>
      </c>
    </row>
    <row r="4280" spans="1:13" ht="24">
      <c r="A4280" s="1"/>
      <c r="B4280" s="1"/>
      <c r="C4280" s="69" t="s">
        <v>5</v>
      </c>
      <c r="D4280" s="70" t="s">
        <v>42</v>
      </c>
      <c r="E4280" s="71" t="s">
        <v>43</v>
      </c>
      <c r="F4280" s="70"/>
      <c r="G4280" s="70" t="s">
        <v>1197</v>
      </c>
      <c r="H4280" s="72" t="s">
        <v>1198</v>
      </c>
      <c r="I4280" s="72" t="s">
        <v>212</v>
      </c>
      <c r="J4280" s="74">
        <v>0</v>
      </c>
      <c r="K4280" s="74">
        <v>0</v>
      </c>
      <c r="L4280" s="74">
        <v>0</v>
      </c>
      <c r="M4280" s="77">
        <v>2000000</v>
      </c>
    </row>
    <row r="4281" spans="1:13" ht="24">
      <c r="A4281" s="1"/>
      <c r="B4281" s="1"/>
      <c r="C4281" s="69" t="s">
        <v>5</v>
      </c>
      <c r="D4281" s="70" t="s">
        <v>42</v>
      </c>
      <c r="E4281" s="71" t="s">
        <v>43</v>
      </c>
      <c r="F4281" s="70"/>
      <c r="G4281" s="70" t="s">
        <v>1197</v>
      </c>
      <c r="H4281" s="72" t="s">
        <v>1198</v>
      </c>
      <c r="I4281" s="72" t="s">
        <v>213</v>
      </c>
      <c r="J4281" s="74">
        <v>0</v>
      </c>
      <c r="K4281" s="74">
        <v>0</v>
      </c>
      <c r="L4281" s="74"/>
      <c r="M4281" s="77">
        <f>M4280/M4279</f>
        <v>1000000</v>
      </c>
    </row>
    <row r="4282" spans="1:13" ht="24">
      <c r="A4282" s="1"/>
      <c r="B4282" s="1"/>
      <c r="C4282" s="69"/>
      <c r="D4282" s="70"/>
      <c r="E4282" s="71"/>
      <c r="F4282" s="70"/>
      <c r="G4282" s="70"/>
      <c r="H4282" s="78" t="s">
        <v>214</v>
      </c>
      <c r="I4282" s="79"/>
      <c r="J4282" s="80"/>
      <c r="K4282" s="80">
        <v>0</v>
      </c>
      <c r="L4282" s="80"/>
      <c r="M4282" s="81"/>
    </row>
    <row r="4283" spans="1:13" ht="24">
      <c r="A4283" s="1"/>
      <c r="B4283" s="1"/>
      <c r="C4283" s="69" t="s">
        <v>5</v>
      </c>
      <c r="D4283" s="70" t="s">
        <v>42</v>
      </c>
      <c r="E4283" s="71" t="s">
        <v>43</v>
      </c>
      <c r="F4283" s="70"/>
      <c r="G4283" s="70" t="s">
        <v>1197</v>
      </c>
      <c r="H4283" s="72" t="s">
        <v>1198</v>
      </c>
      <c r="I4283" s="73" t="s">
        <v>215</v>
      </c>
      <c r="J4283" s="74"/>
      <c r="K4283" s="74"/>
      <c r="L4283" s="74"/>
      <c r="M4283" s="77">
        <v>0</v>
      </c>
    </row>
    <row r="4284" spans="1:13" ht="24">
      <c r="A4284" s="1"/>
      <c r="B4284" s="1"/>
      <c r="C4284" s="69" t="s">
        <v>5</v>
      </c>
      <c r="D4284" s="70" t="s">
        <v>42</v>
      </c>
      <c r="E4284" s="71" t="s">
        <v>43</v>
      </c>
      <c r="F4284" s="70"/>
      <c r="G4284" s="70" t="s">
        <v>1197</v>
      </c>
      <c r="H4284" s="72" t="s">
        <v>1198</v>
      </c>
      <c r="I4284" s="72" t="s">
        <v>216</v>
      </c>
      <c r="J4284" s="74">
        <v>0</v>
      </c>
      <c r="K4284" s="74">
        <v>0</v>
      </c>
      <c r="L4284" s="74">
        <v>0</v>
      </c>
      <c r="M4284" s="77">
        <v>0</v>
      </c>
    </row>
    <row r="4285" spans="1:13" ht="24">
      <c r="A4285" s="1"/>
      <c r="B4285" s="1"/>
      <c r="C4285" s="69" t="s">
        <v>5</v>
      </c>
      <c r="D4285" s="70" t="s">
        <v>42</v>
      </c>
      <c r="E4285" s="71" t="s">
        <v>43</v>
      </c>
      <c r="F4285" s="70"/>
      <c r="G4285" s="70" t="s">
        <v>1197</v>
      </c>
      <c r="H4285" s="72" t="s">
        <v>1198</v>
      </c>
      <c r="I4285" s="72" t="s">
        <v>217</v>
      </c>
      <c r="J4285" s="74">
        <v>0</v>
      </c>
      <c r="K4285" s="74">
        <v>0</v>
      </c>
      <c r="L4285" s="74">
        <v>0</v>
      </c>
      <c r="M4285" s="77">
        <v>0</v>
      </c>
    </row>
    <row r="4286" spans="1:13" ht="24">
      <c r="A4286" s="1"/>
      <c r="B4286" s="1"/>
      <c r="C4286" s="69"/>
      <c r="D4286" s="70"/>
      <c r="E4286" s="71"/>
      <c r="F4286" s="70"/>
      <c r="G4286" s="70"/>
      <c r="H4286" s="83" t="s">
        <v>218</v>
      </c>
      <c r="I4286" s="84"/>
      <c r="J4286" s="85"/>
      <c r="K4286" s="85">
        <v>0</v>
      </c>
      <c r="L4286" s="85">
        <v>0</v>
      </c>
      <c r="M4286" s="86">
        <v>0</v>
      </c>
    </row>
    <row r="4287" spans="1:13">
      <c r="A4287" s="1"/>
      <c r="B4287" s="1"/>
      <c r="C4287" s="69" t="s">
        <v>5</v>
      </c>
      <c r="D4287" s="70" t="s">
        <v>42</v>
      </c>
      <c r="E4287" s="71" t="s">
        <v>43</v>
      </c>
      <c r="F4287" s="70"/>
      <c r="G4287" s="70" t="s">
        <v>1199</v>
      </c>
      <c r="H4287" s="72" t="s">
        <v>1200</v>
      </c>
      <c r="I4287" s="73" t="s">
        <v>207</v>
      </c>
      <c r="J4287" s="74"/>
      <c r="K4287" s="74"/>
      <c r="L4287" s="74">
        <v>0</v>
      </c>
      <c r="M4287" s="77">
        <v>10</v>
      </c>
    </row>
    <row r="4288" spans="1:13">
      <c r="A4288" s="1"/>
      <c r="B4288" s="1"/>
      <c r="C4288" s="69" t="s">
        <v>5</v>
      </c>
      <c r="D4288" s="70" t="s">
        <v>42</v>
      </c>
      <c r="E4288" s="71" t="s">
        <v>43</v>
      </c>
      <c r="F4288" s="70"/>
      <c r="G4288" s="70" t="s">
        <v>1199</v>
      </c>
      <c r="H4288" s="72" t="s">
        <v>1200</v>
      </c>
      <c r="I4288" s="72" t="s">
        <v>208</v>
      </c>
      <c r="J4288" s="74">
        <v>0</v>
      </c>
      <c r="K4288" s="74">
        <v>0</v>
      </c>
      <c r="L4288" s="74">
        <v>0</v>
      </c>
      <c r="M4288" s="77">
        <v>400000</v>
      </c>
    </row>
    <row r="4289" spans="1:13">
      <c r="A4289" s="1"/>
      <c r="B4289" s="1"/>
      <c r="C4289" s="69" t="s">
        <v>5</v>
      </c>
      <c r="D4289" s="70" t="s">
        <v>42</v>
      </c>
      <c r="E4289" s="71" t="s">
        <v>43</v>
      </c>
      <c r="F4289" s="70"/>
      <c r="G4289" s="70" t="s">
        <v>1199</v>
      </c>
      <c r="H4289" s="72" t="s">
        <v>1200</v>
      </c>
      <c r="I4289" s="72" t="s">
        <v>209</v>
      </c>
      <c r="J4289" s="74">
        <v>0</v>
      </c>
      <c r="K4289" s="74">
        <v>0</v>
      </c>
      <c r="L4289" s="74"/>
      <c r="M4289" s="77">
        <f>M4288/M4287</f>
        <v>40000</v>
      </c>
    </row>
    <row r="4290" spans="1:13" ht="24">
      <c r="A4290" s="1"/>
      <c r="B4290" s="1"/>
      <c r="C4290" s="69"/>
      <c r="D4290" s="70"/>
      <c r="E4290" s="71"/>
      <c r="F4290" s="70"/>
      <c r="G4290" s="70"/>
      <c r="H4290" s="78" t="s">
        <v>210</v>
      </c>
      <c r="I4290" s="79"/>
      <c r="J4290" s="80"/>
      <c r="K4290" s="80">
        <v>0</v>
      </c>
      <c r="L4290" s="80"/>
      <c r="M4290" s="81"/>
    </row>
    <row r="4291" spans="1:13">
      <c r="A4291" s="1"/>
      <c r="B4291" s="1"/>
      <c r="C4291" s="69" t="s">
        <v>5</v>
      </c>
      <c r="D4291" s="70" t="s">
        <v>42</v>
      </c>
      <c r="E4291" s="71" t="s">
        <v>43</v>
      </c>
      <c r="F4291" s="70"/>
      <c r="G4291" s="70" t="s">
        <v>1199</v>
      </c>
      <c r="H4291" s="72" t="s">
        <v>1200</v>
      </c>
      <c r="I4291" s="73" t="s">
        <v>211</v>
      </c>
      <c r="J4291" s="74"/>
      <c r="K4291" s="74"/>
      <c r="L4291" s="74">
        <v>0</v>
      </c>
      <c r="M4291" s="77">
        <v>10</v>
      </c>
    </row>
    <row r="4292" spans="1:13">
      <c r="A4292" s="1"/>
      <c r="B4292" s="1"/>
      <c r="C4292" s="69" t="s">
        <v>5</v>
      </c>
      <c r="D4292" s="70" t="s">
        <v>42</v>
      </c>
      <c r="E4292" s="71" t="s">
        <v>43</v>
      </c>
      <c r="F4292" s="70"/>
      <c r="G4292" s="70" t="s">
        <v>1199</v>
      </c>
      <c r="H4292" s="72" t="s">
        <v>1200</v>
      </c>
      <c r="I4292" s="72" t="s">
        <v>212</v>
      </c>
      <c r="J4292" s="74">
        <v>0</v>
      </c>
      <c r="K4292" s="74">
        <v>0</v>
      </c>
      <c r="L4292" s="74">
        <v>0</v>
      </c>
      <c r="M4292" s="77">
        <v>361000</v>
      </c>
    </row>
    <row r="4293" spans="1:13">
      <c r="A4293" s="1"/>
      <c r="B4293" s="1"/>
      <c r="C4293" s="69" t="s">
        <v>5</v>
      </c>
      <c r="D4293" s="70" t="s">
        <v>42</v>
      </c>
      <c r="E4293" s="71" t="s">
        <v>43</v>
      </c>
      <c r="F4293" s="70"/>
      <c r="G4293" s="70" t="s">
        <v>1199</v>
      </c>
      <c r="H4293" s="72" t="s">
        <v>1200</v>
      </c>
      <c r="I4293" s="72" t="s">
        <v>213</v>
      </c>
      <c r="J4293" s="74">
        <v>0</v>
      </c>
      <c r="K4293" s="74">
        <v>0</v>
      </c>
      <c r="L4293" s="74"/>
      <c r="M4293" s="77">
        <f>M4292/M4291</f>
        <v>36100</v>
      </c>
    </row>
    <row r="4294" spans="1:13" ht="24">
      <c r="A4294" s="1"/>
      <c r="B4294" s="1"/>
      <c r="C4294" s="69"/>
      <c r="D4294" s="70"/>
      <c r="E4294" s="71"/>
      <c r="F4294" s="70"/>
      <c r="G4294" s="70"/>
      <c r="H4294" s="78" t="s">
        <v>214</v>
      </c>
      <c r="I4294" s="79"/>
      <c r="J4294" s="80"/>
      <c r="K4294" s="80">
        <v>0</v>
      </c>
      <c r="L4294" s="80"/>
      <c r="M4294" s="81"/>
    </row>
    <row r="4295" spans="1:13">
      <c r="A4295" s="1"/>
      <c r="B4295" s="1"/>
      <c r="C4295" s="69" t="s">
        <v>5</v>
      </c>
      <c r="D4295" s="70" t="s">
        <v>42</v>
      </c>
      <c r="E4295" s="71" t="s">
        <v>43</v>
      </c>
      <c r="F4295" s="70"/>
      <c r="G4295" s="70" t="s">
        <v>1199</v>
      </c>
      <c r="H4295" s="72" t="s">
        <v>1200</v>
      </c>
      <c r="I4295" s="73" t="s">
        <v>215</v>
      </c>
      <c r="J4295" s="74"/>
      <c r="K4295" s="74"/>
      <c r="L4295" s="74"/>
      <c r="M4295" s="77">
        <v>10</v>
      </c>
    </row>
    <row r="4296" spans="1:13">
      <c r="A4296" s="1"/>
      <c r="B4296" s="1"/>
      <c r="C4296" s="69" t="s">
        <v>5</v>
      </c>
      <c r="D4296" s="70" t="s">
        <v>42</v>
      </c>
      <c r="E4296" s="71" t="s">
        <v>43</v>
      </c>
      <c r="F4296" s="70"/>
      <c r="G4296" s="70" t="s">
        <v>1199</v>
      </c>
      <c r="H4296" s="72" t="s">
        <v>1200</v>
      </c>
      <c r="I4296" s="72" t="s">
        <v>216</v>
      </c>
      <c r="J4296" s="74">
        <v>0</v>
      </c>
      <c r="K4296" s="74">
        <v>0</v>
      </c>
      <c r="L4296" s="74">
        <v>0</v>
      </c>
      <c r="M4296" s="77">
        <v>360960</v>
      </c>
    </row>
    <row r="4297" spans="1:13">
      <c r="A4297" s="1"/>
      <c r="B4297" s="1"/>
      <c r="C4297" s="69" t="s">
        <v>5</v>
      </c>
      <c r="D4297" s="70" t="s">
        <v>42</v>
      </c>
      <c r="E4297" s="71" t="s">
        <v>43</v>
      </c>
      <c r="F4297" s="70"/>
      <c r="G4297" s="70" t="s">
        <v>1199</v>
      </c>
      <c r="H4297" s="72" t="s">
        <v>1200</v>
      </c>
      <c r="I4297" s="72" t="s">
        <v>217</v>
      </c>
      <c r="J4297" s="74">
        <v>0</v>
      </c>
      <c r="K4297" s="74">
        <v>0</v>
      </c>
      <c r="L4297" s="74">
        <v>0</v>
      </c>
      <c r="M4297" s="77">
        <f>M4296/M4295</f>
        <v>36096</v>
      </c>
    </row>
    <row r="4298" spans="1:13" ht="24">
      <c r="A4298" s="1"/>
      <c r="B4298" s="1"/>
      <c r="C4298" s="69"/>
      <c r="D4298" s="70"/>
      <c r="E4298" s="71"/>
      <c r="F4298" s="70"/>
      <c r="G4298" s="70"/>
      <c r="H4298" s="83" t="s">
        <v>218</v>
      </c>
      <c r="I4298" s="84"/>
      <c r="J4298" s="85"/>
      <c r="K4298" s="85">
        <v>0</v>
      </c>
      <c r="L4298" s="85">
        <v>0</v>
      </c>
      <c r="M4298" s="86">
        <v>0</v>
      </c>
    </row>
    <row r="4299" spans="1:13">
      <c r="A4299" s="1"/>
      <c r="B4299" s="1"/>
      <c r="C4299" s="69" t="s">
        <v>5</v>
      </c>
      <c r="D4299" s="70" t="s">
        <v>42</v>
      </c>
      <c r="E4299" s="71" t="s">
        <v>43</v>
      </c>
      <c r="F4299" s="70"/>
      <c r="G4299" s="70" t="s">
        <v>1201</v>
      </c>
      <c r="H4299" s="72" t="s">
        <v>1202</v>
      </c>
      <c r="I4299" s="73" t="s">
        <v>207</v>
      </c>
      <c r="J4299" s="74"/>
      <c r="K4299" s="74"/>
      <c r="L4299" s="74">
        <v>0</v>
      </c>
      <c r="M4299" s="77">
        <v>10</v>
      </c>
    </row>
    <row r="4300" spans="1:13">
      <c r="A4300" s="1"/>
      <c r="B4300" s="1"/>
      <c r="C4300" s="69" t="s">
        <v>5</v>
      </c>
      <c r="D4300" s="70" t="s">
        <v>42</v>
      </c>
      <c r="E4300" s="71" t="s">
        <v>43</v>
      </c>
      <c r="F4300" s="70"/>
      <c r="G4300" s="70" t="s">
        <v>1201</v>
      </c>
      <c r="H4300" s="72" t="s">
        <v>1202</v>
      </c>
      <c r="I4300" s="72" t="s">
        <v>208</v>
      </c>
      <c r="J4300" s="74">
        <v>0</v>
      </c>
      <c r="K4300" s="74">
        <v>0</v>
      </c>
      <c r="L4300" s="74">
        <v>0</v>
      </c>
      <c r="M4300" s="77">
        <v>360960</v>
      </c>
    </row>
    <row r="4301" spans="1:13">
      <c r="A4301" s="1"/>
      <c r="B4301" s="1"/>
      <c r="C4301" s="69" t="s">
        <v>5</v>
      </c>
      <c r="D4301" s="70" t="s">
        <v>42</v>
      </c>
      <c r="E4301" s="71" t="s">
        <v>43</v>
      </c>
      <c r="F4301" s="70"/>
      <c r="G4301" s="70" t="s">
        <v>1201</v>
      </c>
      <c r="H4301" s="72" t="s">
        <v>1202</v>
      </c>
      <c r="I4301" s="72" t="s">
        <v>209</v>
      </c>
      <c r="J4301" s="74">
        <v>0</v>
      </c>
      <c r="K4301" s="74">
        <v>0</v>
      </c>
      <c r="L4301" s="74"/>
      <c r="M4301" s="77">
        <f>M4300/M4299</f>
        <v>36096</v>
      </c>
    </row>
    <row r="4302" spans="1:13" ht="24">
      <c r="A4302" s="1"/>
      <c r="B4302" s="1"/>
      <c r="C4302" s="69"/>
      <c r="D4302" s="70"/>
      <c r="E4302" s="71"/>
      <c r="F4302" s="70"/>
      <c r="G4302" s="70"/>
      <c r="H4302" s="78" t="s">
        <v>210</v>
      </c>
      <c r="I4302" s="79"/>
      <c r="J4302" s="80"/>
      <c r="K4302" s="80">
        <v>0</v>
      </c>
      <c r="L4302" s="80"/>
      <c r="M4302" s="81"/>
    </row>
    <row r="4303" spans="1:13">
      <c r="A4303" s="1"/>
      <c r="B4303" s="1"/>
      <c r="C4303" s="69" t="s">
        <v>5</v>
      </c>
      <c r="D4303" s="70" t="s">
        <v>42</v>
      </c>
      <c r="E4303" s="71" t="s">
        <v>43</v>
      </c>
      <c r="F4303" s="70"/>
      <c r="G4303" s="70" t="s">
        <v>1201</v>
      </c>
      <c r="H4303" s="72" t="s">
        <v>1202</v>
      </c>
      <c r="I4303" s="73" t="s">
        <v>211</v>
      </c>
      <c r="J4303" s="74"/>
      <c r="K4303" s="74"/>
      <c r="L4303" s="74">
        <v>0</v>
      </c>
      <c r="M4303" s="77">
        <v>11</v>
      </c>
    </row>
    <row r="4304" spans="1:13">
      <c r="A4304" s="1"/>
      <c r="B4304" s="1"/>
      <c r="C4304" s="69" t="s">
        <v>5</v>
      </c>
      <c r="D4304" s="70" t="s">
        <v>42</v>
      </c>
      <c r="E4304" s="71" t="s">
        <v>43</v>
      </c>
      <c r="F4304" s="70"/>
      <c r="G4304" s="70" t="s">
        <v>1201</v>
      </c>
      <c r="H4304" s="72" t="s">
        <v>1202</v>
      </c>
      <c r="I4304" s="72" t="s">
        <v>212</v>
      </c>
      <c r="J4304" s="74">
        <v>0</v>
      </c>
      <c r="K4304" s="74">
        <v>0</v>
      </c>
      <c r="L4304" s="74">
        <v>0</v>
      </c>
      <c r="M4304" s="77">
        <v>203000</v>
      </c>
    </row>
    <row r="4305" spans="1:13">
      <c r="A4305" s="1"/>
      <c r="B4305" s="1"/>
      <c r="C4305" s="69" t="s">
        <v>5</v>
      </c>
      <c r="D4305" s="70" t="s">
        <v>42</v>
      </c>
      <c r="E4305" s="71" t="s">
        <v>43</v>
      </c>
      <c r="F4305" s="70"/>
      <c r="G4305" s="70" t="s">
        <v>1201</v>
      </c>
      <c r="H4305" s="72" t="s">
        <v>1202</v>
      </c>
      <c r="I4305" s="72" t="s">
        <v>213</v>
      </c>
      <c r="J4305" s="74">
        <v>0</v>
      </c>
      <c r="K4305" s="74">
        <v>0</v>
      </c>
      <c r="L4305" s="74"/>
      <c r="M4305" s="77">
        <f>M4304/M4303</f>
        <v>18454.545454545456</v>
      </c>
    </row>
    <row r="4306" spans="1:13" ht="24">
      <c r="A4306" s="1"/>
      <c r="B4306" s="1"/>
      <c r="C4306" s="69"/>
      <c r="D4306" s="70"/>
      <c r="E4306" s="71"/>
      <c r="F4306" s="70"/>
      <c r="G4306" s="70"/>
      <c r="H4306" s="78" t="s">
        <v>214</v>
      </c>
      <c r="I4306" s="79"/>
      <c r="J4306" s="80"/>
      <c r="K4306" s="80">
        <v>0</v>
      </c>
      <c r="L4306" s="80"/>
      <c r="M4306" s="81"/>
    </row>
    <row r="4307" spans="1:13">
      <c r="A4307" s="1"/>
      <c r="B4307" s="1"/>
      <c r="C4307" s="69" t="s">
        <v>5</v>
      </c>
      <c r="D4307" s="70" t="s">
        <v>42</v>
      </c>
      <c r="E4307" s="71" t="s">
        <v>43</v>
      </c>
      <c r="F4307" s="70"/>
      <c r="G4307" s="70" t="s">
        <v>1201</v>
      </c>
      <c r="H4307" s="72" t="s">
        <v>1202</v>
      </c>
      <c r="I4307" s="73" t="s">
        <v>215</v>
      </c>
      <c r="J4307" s="74"/>
      <c r="K4307" s="74"/>
      <c r="L4307" s="74"/>
      <c r="M4307" s="77">
        <v>11</v>
      </c>
    </row>
    <row r="4308" spans="1:13">
      <c r="A4308" s="1"/>
      <c r="B4308" s="1"/>
      <c r="C4308" s="69" t="s">
        <v>5</v>
      </c>
      <c r="D4308" s="70" t="s">
        <v>42</v>
      </c>
      <c r="E4308" s="71" t="s">
        <v>43</v>
      </c>
      <c r="F4308" s="70"/>
      <c r="G4308" s="70" t="s">
        <v>1201</v>
      </c>
      <c r="H4308" s="72" t="s">
        <v>1202</v>
      </c>
      <c r="I4308" s="72" t="s">
        <v>216</v>
      </c>
      <c r="J4308" s="74">
        <v>0</v>
      </c>
      <c r="K4308" s="74">
        <v>0</v>
      </c>
      <c r="L4308" s="74">
        <v>0</v>
      </c>
      <c r="M4308" s="77">
        <v>202133</v>
      </c>
    </row>
    <row r="4309" spans="1:13">
      <c r="A4309" s="1"/>
      <c r="B4309" s="1"/>
      <c r="C4309" s="69" t="s">
        <v>5</v>
      </c>
      <c r="D4309" s="70" t="s">
        <v>42</v>
      </c>
      <c r="E4309" s="71" t="s">
        <v>43</v>
      </c>
      <c r="F4309" s="70"/>
      <c r="G4309" s="70" t="s">
        <v>1201</v>
      </c>
      <c r="H4309" s="72" t="s">
        <v>1202</v>
      </c>
      <c r="I4309" s="72" t="s">
        <v>217</v>
      </c>
      <c r="J4309" s="74">
        <v>0</v>
      </c>
      <c r="K4309" s="74">
        <v>0</v>
      </c>
      <c r="L4309" s="74">
        <v>0</v>
      </c>
      <c r="M4309" s="77">
        <f>M4308/M4307</f>
        <v>18375.727272727272</v>
      </c>
    </row>
    <row r="4310" spans="1:13" ht="24">
      <c r="A4310" s="1"/>
      <c r="B4310" s="1"/>
      <c r="C4310" s="69"/>
      <c r="D4310" s="70"/>
      <c r="E4310" s="71"/>
      <c r="F4310" s="70"/>
      <c r="G4310" s="70"/>
      <c r="H4310" s="83" t="s">
        <v>218</v>
      </c>
      <c r="I4310" s="84"/>
      <c r="J4310" s="85"/>
      <c r="K4310" s="85">
        <v>0</v>
      </c>
      <c r="L4310" s="85">
        <v>0</v>
      </c>
      <c r="M4310" s="86">
        <v>0</v>
      </c>
    </row>
    <row r="4311" spans="1:13" ht="60">
      <c r="A4311" s="1"/>
      <c r="B4311" s="1"/>
      <c r="C4311" s="69" t="s">
        <v>5</v>
      </c>
      <c r="D4311" s="70" t="s">
        <v>42</v>
      </c>
      <c r="E4311" s="71" t="s">
        <v>43</v>
      </c>
      <c r="F4311" s="70"/>
      <c r="G4311" s="70" t="s">
        <v>1239</v>
      </c>
      <c r="H4311" s="72" t="s">
        <v>1240</v>
      </c>
      <c r="I4311" s="73" t="s">
        <v>207</v>
      </c>
      <c r="J4311" s="74"/>
      <c r="K4311" s="74"/>
      <c r="L4311" s="74"/>
      <c r="M4311" s="77"/>
    </row>
    <row r="4312" spans="1:13" ht="60">
      <c r="A4312" s="1"/>
      <c r="B4312" s="1"/>
      <c r="C4312" s="69" t="s">
        <v>5</v>
      </c>
      <c r="D4312" s="70" t="s">
        <v>42</v>
      </c>
      <c r="E4312" s="71" t="s">
        <v>43</v>
      </c>
      <c r="F4312" s="70"/>
      <c r="G4312" s="70" t="s">
        <v>1239</v>
      </c>
      <c r="H4312" s="72" t="s">
        <v>1240</v>
      </c>
      <c r="I4312" s="72" t="s">
        <v>208</v>
      </c>
      <c r="J4312" s="74">
        <v>156000000</v>
      </c>
      <c r="K4312" s="74">
        <v>0</v>
      </c>
      <c r="L4312" s="74">
        <v>0</v>
      </c>
      <c r="M4312" s="77">
        <v>0</v>
      </c>
    </row>
    <row r="4313" spans="1:13" ht="60">
      <c r="A4313" s="1"/>
      <c r="B4313" s="1"/>
      <c r="C4313" s="69" t="s">
        <v>5</v>
      </c>
      <c r="D4313" s="70" t="s">
        <v>42</v>
      </c>
      <c r="E4313" s="71" t="s">
        <v>43</v>
      </c>
      <c r="F4313" s="70"/>
      <c r="G4313" s="70" t="s">
        <v>1239</v>
      </c>
      <c r="H4313" s="72" t="s">
        <v>1240</v>
      </c>
      <c r="I4313" s="72" t="s">
        <v>209</v>
      </c>
      <c r="J4313" s="74">
        <v>156000000</v>
      </c>
      <c r="K4313" s="74">
        <v>0</v>
      </c>
      <c r="L4313" s="74">
        <v>0</v>
      </c>
      <c r="M4313" s="77">
        <v>0</v>
      </c>
    </row>
    <row r="4314" spans="1:13" ht="24">
      <c r="A4314" s="1"/>
      <c r="B4314" s="1"/>
      <c r="C4314" s="69"/>
      <c r="D4314" s="70"/>
      <c r="E4314" s="71"/>
      <c r="F4314" s="70"/>
      <c r="G4314" s="70"/>
      <c r="H4314" s="78" t="s">
        <v>210</v>
      </c>
      <c r="I4314" s="79"/>
      <c r="J4314" s="80"/>
      <c r="K4314" s="80">
        <v>-156000000</v>
      </c>
      <c r="L4314" s="80">
        <v>0</v>
      </c>
      <c r="M4314" s="81">
        <v>0</v>
      </c>
    </row>
    <row r="4315" spans="1:13" ht="60">
      <c r="A4315" s="1"/>
      <c r="B4315" s="1"/>
      <c r="C4315" s="69" t="s">
        <v>5</v>
      </c>
      <c r="D4315" s="70" t="s">
        <v>42</v>
      </c>
      <c r="E4315" s="71" t="s">
        <v>43</v>
      </c>
      <c r="F4315" s="70"/>
      <c r="G4315" s="70" t="s">
        <v>1239</v>
      </c>
      <c r="H4315" s="72" t="s">
        <v>1240</v>
      </c>
      <c r="I4315" s="73" t="s">
        <v>211</v>
      </c>
      <c r="J4315" s="74"/>
      <c r="K4315" s="74"/>
      <c r="L4315" s="74"/>
      <c r="M4315" s="77"/>
    </row>
    <row r="4316" spans="1:13" ht="60">
      <c r="A4316" s="1"/>
      <c r="B4316" s="1"/>
      <c r="C4316" s="69" t="s">
        <v>5</v>
      </c>
      <c r="D4316" s="70" t="s">
        <v>42</v>
      </c>
      <c r="E4316" s="71" t="s">
        <v>43</v>
      </c>
      <c r="F4316" s="70"/>
      <c r="G4316" s="70" t="s">
        <v>1239</v>
      </c>
      <c r="H4316" s="72" t="s">
        <v>1240</v>
      </c>
      <c r="I4316" s="72" t="s">
        <v>212</v>
      </c>
      <c r="J4316" s="74">
        <v>156000000</v>
      </c>
      <c r="K4316" s="74">
        <v>29500000</v>
      </c>
      <c r="L4316" s="74">
        <v>0</v>
      </c>
      <c r="M4316" s="77">
        <v>0</v>
      </c>
    </row>
    <row r="4317" spans="1:13" ht="60">
      <c r="A4317" s="1"/>
      <c r="B4317" s="1"/>
      <c r="C4317" s="69" t="s">
        <v>5</v>
      </c>
      <c r="D4317" s="70" t="s">
        <v>42</v>
      </c>
      <c r="E4317" s="71" t="s">
        <v>43</v>
      </c>
      <c r="F4317" s="70"/>
      <c r="G4317" s="70" t="s">
        <v>1239</v>
      </c>
      <c r="H4317" s="72" t="s">
        <v>1240</v>
      </c>
      <c r="I4317" s="72" t="s">
        <v>213</v>
      </c>
      <c r="J4317" s="74">
        <v>156000000</v>
      </c>
      <c r="K4317" s="74">
        <v>29500000</v>
      </c>
      <c r="L4317" s="74">
        <v>0</v>
      </c>
      <c r="M4317" s="77">
        <v>0</v>
      </c>
    </row>
    <row r="4318" spans="1:13" ht="24">
      <c r="A4318" s="1"/>
      <c r="B4318" s="1"/>
      <c r="C4318" s="69"/>
      <c r="D4318" s="70"/>
      <c r="E4318" s="71"/>
      <c r="F4318" s="70"/>
      <c r="G4318" s="70"/>
      <c r="H4318" s="78" t="s">
        <v>214</v>
      </c>
      <c r="I4318" s="79"/>
      <c r="J4318" s="80"/>
      <c r="K4318" s="80">
        <v>-126500000</v>
      </c>
      <c r="L4318" s="80">
        <v>-29500000</v>
      </c>
      <c r="M4318" s="81">
        <v>0</v>
      </c>
    </row>
    <row r="4319" spans="1:13" ht="60">
      <c r="A4319" s="1"/>
      <c r="B4319" s="1"/>
      <c r="C4319" s="69" t="s">
        <v>5</v>
      </c>
      <c r="D4319" s="70" t="s">
        <v>42</v>
      </c>
      <c r="E4319" s="71" t="s">
        <v>43</v>
      </c>
      <c r="F4319" s="70"/>
      <c r="G4319" s="70" t="s">
        <v>1239</v>
      </c>
      <c r="H4319" s="72" t="s">
        <v>1240</v>
      </c>
      <c r="I4319" s="73" t="s">
        <v>215</v>
      </c>
      <c r="J4319" s="74"/>
      <c r="K4319" s="74"/>
      <c r="L4319" s="74"/>
      <c r="M4319" s="77"/>
    </row>
    <row r="4320" spans="1:13" ht="60">
      <c r="A4320" s="1"/>
      <c r="B4320" s="1"/>
      <c r="C4320" s="69" t="s">
        <v>5</v>
      </c>
      <c r="D4320" s="70" t="s">
        <v>42</v>
      </c>
      <c r="E4320" s="71" t="s">
        <v>43</v>
      </c>
      <c r="F4320" s="70"/>
      <c r="G4320" s="70" t="s">
        <v>1239</v>
      </c>
      <c r="H4320" s="72" t="s">
        <v>1240</v>
      </c>
      <c r="I4320" s="72" t="s">
        <v>216</v>
      </c>
      <c r="J4320" s="74">
        <v>156000000</v>
      </c>
      <c r="K4320" s="74">
        <v>29488793</v>
      </c>
      <c r="L4320" s="74">
        <v>0</v>
      </c>
      <c r="M4320" s="77">
        <v>0</v>
      </c>
    </row>
    <row r="4321" spans="1:13" ht="60">
      <c r="A4321" s="1"/>
      <c r="B4321" s="1"/>
      <c r="C4321" s="69" t="s">
        <v>5</v>
      </c>
      <c r="D4321" s="70" t="s">
        <v>42</v>
      </c>
      <c r="E4321" s="71" t="s">
        <v>43</v>
      </c>
      <c r="F4321" s="70"/>
      <c r="G4321" s="70" t="s">
        <v>1239</v>
      </c>
      <c r="H4321" s="72" t="s">
        <v>1240</v>
      </c>
      <c r="I4321" s="72" t="s">
        <v>217</v>
      </c>
      <c r="J4321" s="74">
        <v>156000000</v>
      </c>
      <c r="K4321" s="74">
        <v>29488793</v>
      </c>
      <c r="L4321" s="74">
        <v>0</v>
      </c>
      <c r="M4321" s="77">
        <v>0</v>
      </c>
    </row>
    <row r="4322" spans="1:13" ht="24">
      <c r="A4322" s="1"/>
      <c r="B4322" s="1"/>
      <c r="C4322" s="69"/>
      <c r="D4322" s="70"/>
      <c r="E4322" s="71"/>
      <c r="F4322" s="70"/>
      <c r="G4322" s="70"/>
      <c r="H4322" s="83" t="s">
        <v>218</v>
      </c>
      <c r="I4322" s="84"/>
      <c r="J4322" s="85"/>
      <c r="K4322" s="85">
        <v>-126511207</v>
      </c>
      <c r="L4322" s="85">
        <v>-29488793</v>
      </c>
      <c r="M4322" s="86">
        <v>0</v>
      </c>
    </row>
    <row r="4323" spans="1:13">
      <c r="A4323" s="1"/>
      <c r="B4323" s="1"/>
      <c r="C4323" s="69" t="s">
        <v>5</v>
      </c>
      <c r="D4323" s="70" t="s">
        <v>42</v>
      </c>
      <c r="E4323" s="71" t="s">
        <v>43</v>
      </c>
      <c r="F4323" s="70"/>
      <c r="G4323" s="70" t="s">
        <v>1216</v>
      </c>
      <c r="H4323" s="72" t="s">
        <v>1217</v>
      </c>
      <c r="I4323" s="73" t="s">
        <v>207</v>
      </c>
      <c r="J4323" s="74"/>
      <c r="K4323" s="74"/>
      <c r="L4323" s="74"/>
      <c r="M4323" s="77"/>
    </row>
    <row r="4324" spans="1:13">
      <c r="A4324" s="1"/>
      <c r="B4324" s="1"/>
      <c r="C4324" s="69" t="s">
        <v>5</v>
      </c>
      <c r="D4324" s="70" t="s">
        <v>42</v>
      </c>
      <c r="E4324" s="71" t="s">
        <v>43</v>
      </c>
      <c r="F4324" s="70"/>
      <c r="G4324" s="70" t="s">
        <v>1216</v>
      </c>
      <c r="H4324" s="72" t="s">
        <v>1217</v>
      </c>
      <c r="I4324" s="72" t="s">
        <v>208</v>
      </c>
      <c r="J4324" s="74">
        <v>0</v>
      </c>
      <c r="K4324" s="74">
        <v>0</v>
      </c>
      <c r="L4324" s="74">
        <v>0</v>
      </c>
      <c r="M4324" s="77">
        <v>0</v>
      </c>
    </row>
    <row r="4325" spans="1:13">
      <c r="A4325" s="1"/>
      <c r="B4325" s="1"/>
      <c r="C4325" s="69" t="s">
        <v>5</v>
      </c>
      <c r="D4325" s="70" t="s">
        <v>42</v>
      </c>
      <c r="E4325" s="71" t="s">
        <v>43</v>
      </c>
      <c r="F4325" s="70"/>
      <c r="G4325" s="70" t="s">
        <v>1216</v>
      </c>
      <c r="H4325" s="72" t="s">
        <v>1217</v>
      </c>
      <c r="I4325" s="72" t="s">
        <v>209</v>
      </c>
      <c r="J4325" s="74">
        <v>0</v>
      </c>
      <c r="K4325" s="74">
        <v>0</v>
      </c>
      <c r="L4325" s="74">
        <v>0</v>
      </c>
      <c r="M4325" s="77">
        <v>0</v>
      </c>
    </row>
    <row r="4326" spans="1:13" ht="24">
      <c r="A4326" s="1"/>
      <c r="B4326" s="1"/>
      <c r="C4326" s="69"/>
      <c r="D4326" s="70"/>
      <c r="E4326" s="71"/>
      <c r="F4326" s="70"/>
      <c r="G4326" s="70"/>
      <c r="H4326" s="78" t="s">
        <v>210</v>
      </c>
      <c r="I4326" s="79"/>
      <c r="J4326" s="80"/>
      <c r="K4326" s="80">
        <v>0</v>
      </c>
      <c r="L4326" s="80">
        <v>0</v>
      </c>
      <c r="M4326" s="81">
        <v>0</v>
      </c>
    </row>
    <row r="4327" spans="1:13">
      <c r="A4327" s="1"/>
      <c r="B4327" s="1"/>
      <c r="C4327" s="69" t="s">
        <v>5</v>
      </c>
      <c r="D4327" s="70" t="s">
        <v>42</v>
      </c>
      <c r="E4327" s="71" t="s">
        <v>43</v>
      </c>
      <c r="F4327" s="70"/>
      <c r="G4327" s="70" t="s">
        <v>1216</v>
      </c>
      <c r="H4327" s="72" t="s">
        <v>1217</v>
      </c>
      <c r="I4327" s="73" t="s">
        <v>211</v>
      </c>
      <c r="J4327" s="74"/>
      <c r="K4327" s="74"/>
      <c r="L4327" s="74"/>
      <c r="M4327" s="77"/>
    </row>
    <row r="4328" spans="1:13">
      <c r="A4328" s="1"/>
      <c r="B4328" s="1"/>
      <c r="C4328" s="69" t="s">
        <v>5</v>
      </c>
      <c r="D4328" s="70" t="s">
        <v>42</v>
      </c>
      <c r="E4328" s="71" t="s">
        <v>43</v>
      </c>
      <c r="F4328" s="70"/>
      <c r="G4328" s="70" t="s">
        <v>1216</v>
      </c>
      <c r="H4328" s="72" t="s">
        <v>1217</v>
      </c>
      <c r="I4328" s="72" t="s">
        <v>212</v>
      </c>
      <c r="J4328" s="74">
        <v>0</v>
      </c>
      <c r="K4328" s="74">
        <v>0</v>
      </c>
      <c r="L4328" s="74">
        <v>0</v>
      </c>
      <c r="M4328" s="77">
        <v>0</v>
      </c>
    </row>
    <row r="4329" spans="1:13">
      <c r="A4329" s="1"/>
      <c r="B4329" s="1"/>
      <c r="C4329" s="69" t="s">
        <v>5</v>
      </c>
      <c r="D4329" s="70" t="s">
        <v>42</v>
      </c>
      <c r="E4329" s="71" t="s">
        <v>43</v>
      </c>
      <c r="F4329" s="70"/>
      <c r="G4329" s="70" t="s">
        <v>1216</v>
      </c>
      <c r="H4329" s="72" t="s">
        <v>1217</v>
      </c>
      <c r="I4329" s="72" t="s">
        <v>213</v>
      </c>
      <c r="J4329" s="74">
        <v>0</v>
      </c>
      <c r="K4329" s="74">
        <v>0</v>
      </c>
      <c r="L4329" s="74">
        <v>0</v>
      </c>
      <c r="M4329" s="77">
        <v>0</v>
      </c>
    </row>
    <row r="4330" spans="1:13" ht="24">
      <c r="A4330" s="1"/>
      <c r="B4330" s="1"/>
      <c r="C4330" s="69"/>
      <c r="D4330" s="70"/>
      <c r="E4330" s="71"/>
      <c r="F4330" s="70"/>
      <c r="G4330" s="70"/>
      <c r="H4330" s="78" t="s">
        <v>214</v>
      </c>
      <c r="I4330" s="79"/>
      <c r="J4330" s="80"/>
      <c r="K4330" s="80">
        <v>0</v>
      </c>
      <c r="L4330" s="80">
        <v>0</v>
      </c>
      <c r="M4330" s="81">
        <v>0</v>
      </c>
    </row>
    <row r="4331" spans="1:13">
      <c r="A4331" s="1"/>
      <c r="B4331" s="1"/>
      <c r="C4331" s="69" t="s">
        <v>5</v>
      </c>
      <c r="D4331" s="70" t="s">
        <v>42</v>
      </c>
      <c r="E4331" s="71" t="s">
        <v>43</v>
      </c>
      <c r="F4331" s="70"/>
      <c r="G4331" s="70" t="s">
        <v>1216</v>
      </c>
      <c r="H4331" s="72" t="s">
        <v>1217</v>
      </c>
      <c r="I4331" s="73" t="s">
        <v>215</v>
      </c>
      <c r="J4331" s="74"/>
      <c r="K4331" s="74"/>
      <c r="L4331" s="74"/>
      <c r="M4331" s="77"/>
    </row>
    <row r="4332" spans="1:13">
      <c r="A4332" s="1"/>
      <c r="B4332" s="1"/>
      <c r="C4332" s="69" t="s">
        <v>5</v>
      </c>
      <c r="D4332" s="70" t="s">
        <v>42</v>
      </c>
      <c r="E4332" s="71" t="s">
        <v>43</v>
      </c>
      <c r="F4332" s="70"/>
      <c r="G4332" s="70" t="s">
        <v>1216</v>
      </c>
      <c r="H4332" s="72" t="s">
        <v>1217</v>
      </c>
      <c r="I4332" s="72" t="s">
        <v>216</v>
      </c>
      <c r="J4332" s="74">
        <v>314880</v>
      </c>
      <c r="K4332" s="74">
        <v>3300</v>
      </c>
      <c r="L4332" s="74">
        <v>3600</v>
      </c>
      <c r="M4332" s="77"/>
    </row>
    <row r="4333" spans="1:13">
      <c r="A4333" s="1"/>
      <c r="B4333" s="1"/>
      <c r="C4333" s="69" t="s">
        <v>5</v>
      </c>
      <c r="D4333" s="70" t="s">
        <v>42</v>
      </c>
      <c r="E4333" s="71" t="s">
        <v>43</v>
      </c>
      <c r="F4333" s="70"/>
      <c r="G4333" s="70" t="s">
        <v>1216</v>
      </c>
      <c r="H4333" s="72" t="s">
        <v>1217</v>
      </c>
      <c r="I4333" s="72" t="s">
        <v>217</v>
      </c>
      <c r="J4333" s="74">
        <v>314880</v>
      </c>
      <c r="K4333" s="74">
        <v>3300</v>
      </c>
      <c r="L4333" s="74">
        <v>3600</v>
      </c>
      <c r="M4333" s="77"/>
    </row>
    <row r="4334" spans="1:13" ht="24">
      <c r="A4334" s="1"/>
      <c r="B4334" s="1"/>
      <c r="C4334" s="69"/>
      <c r="D4334" s="70"/>
      <c r="E4334" s="71"/>
      <c r="F4334" s="70"/>
      <c r="G4334" s="70"/>
      <c r="H4334" s="83" t="s">
        <v>218</v>
      </c>
      <c r="I4334" s="84"/>
      <c r="J4334" s="85"/>
      <c r="K4334" s="85">
        <v>-311580</v>
      </c>
      <c r="L4334" s="85">
        <v>300</v>
      </c>
      <c r="M4334" s="86">
        <v>-2700</v>
      </c>
    </row>
    <row r="4335" spans="1:13" ht="24">
      <c r="A4335" s="1"/>
      <c r="B4335" s="1"/>
      <c r="C4335" s="69" t="s">
        <v>5</v>
      </c>
      <c r="D4335" s="70" t="s">
        <v>42</v>
      </c>
      <c r="E4335" s="71" t="s">
        <v>43</v>
      </c>
      <c r="F4335" s="70"/>
      <c r="G4335" s="70" t="s">
        <v>1241</v>
      </c>
      <c r="H4335" s="72" t="s">
        <v>1242</v>
      </c>
      <c r="I4335" s="73" t="s">
        <v>207</v>
      </c>
      <c r="J4335" s="74"/>
      <c r="K4335" s="74"/>
      <c r="L4335" s="74"/>
      <c r="M4335" s="77"/>
    </row>
    <row r="4336" spans="1:13" ht="24">
      <c r="A4336" s="1"/>
      <c r="B4336" s="1"/>
      <c r="C4336" s="69" t="s">
        <v>5</v>
      </c>
      <c r="D4336" s="70" t="s">
        <v>42</v>
      </c>
      <c r="E4336" s="71" t="s">
        <v>43</v>
      </c>
      <c r="F4336" s="70"/>
      <c r="G4336" s="70" t="s">
        <v>1241</v>
      </c>
      <c r="H4336" s="72" t="s">
        <v>1242</v>
      </c>
      <c r="I4336" s="72" t="s">
        <v>208</v>
      </c>
      <c r="J4336" s="74">
        <v>4000000</v>
      </c>
      <c r="K4336" s="74">
        <v>0</v>
      </c>
      <c r="L4336" s="74">
        <v>0</v>
      </c>
      <c r="M4336" s="77">
        <v>0</v>
      </c>
    </row>
    <row r="4337" spans="1:13" ht="24">
      <c r="A4337" s="1"/>
      <c r="B4337" s="1"/>
      <c r="C4337" s="69" t="s">
        <v>5</v>
      </c>
      <c r="D4337" s="70" t="s">
        <v>42</v>
      </c>
      <c r="E4337" s="71" t="s">
        <v>43</v>
      </c>
      <c r="F4337" s="70"/>
      <c r="G4337" s="70" t="s">
        <v>1241</v>
      </c>
      <c r="H4337" s="72" t="s">
        <v>1242</v>
      </c>
      <c r="I4337" s="72" t="s">
        <v>209</v>
      </c>
      <c r="J4337" s="74">
        <v>4000000</v>
      </c>
      <c r="K4337" s="74">
        <v>0</v>
      </c>
      <c r="L4337" s="74">
        <v>0</v>
      </c>
      <c r="M4337" s="77">
        <v>0</v>
      </c>
    </row>
    <row r="4338" spans="1:13" ht="24">
      <c r="A4338" s="1"/>
      <c r="B4338" s="1"/>
      <c r="C4338" s="69"/>
      <c r="D4338" s="70"/>
      <c r="E4338" s="71"/>
      <c r="F4338" s="70"/>
      <c r="G4338" s="70"/>
      <c r="H4338" s="78" t="s">
        <v>210</v>
      </c>
      <c r="I4338" s="79"/>
      <c r="J4338" s="80"/>
      <c r="K4338" s="80">
        <v>-4000000</v>
      </c>
      <c r="L4338" s="80">
        <v>0</v>
      </c>
      <c r="M4338" s="81">
        <v>0</v>
      </c>
    </row>
    <row r="4339" spans="1:13" ht="24">
      <c r="A4339" s="1"/>
      <c r="B4339" s="1"/>
      <c r="C4339" s="69" t="s">
        <v>5</v>
      </c>
      <c r="D4339" s="70" t="s">
        <v>42</v>
      </c>
      <c r="E4339" s="71" t="s">
        <v>43</v>
      </c>
      <c r="F4339" s="70"/>
      <c r="G4339" s="70" t="s">
        <v>1241</v>
      </c>
      <c r="H4339" s="72" t="s">
        <v>1242</v>
      </c>
      <c r="I4339" s="73" t="s">
        <v>211</v>
      </c>
      <c r="J4339" s="74"/>
      <c r="K4339" s="74"/>
      <c r="L4339" s="74"/>
      <c r="M4339" s="77"/>
    </row>
    <row r="4340" spans="1:13" ht="24">
      <c r="A4340" s="1"/>
      <c r="B4340" s="1"/>
      <c r="C4340" s="69" t="s">
        <v>5</v>
      </c>
      <c r="D4340" s="70" t="s">
        <v>42</v>
      </c>
      <c r="E4340" s="71" t="s">
        <v>43</v>
      </c>
      <c r="F4340" s="70"/>
      <c r="G4340" s="70" t="s">
        <v>1241</v>
      </c>
      <c r="H4340" s="72" t="s">
        <v>1242</v>
      </c>
      <c r="I4340" s="72" t="s">
        <v>212</v>
      </c>
      <c r="J4340" s="74">
        <v>4000000</v>
      </c>
      <c r="K4340" s="74">
        <v>0</v>
      </c>
      <c r="L4340" s="74">
        <v>0</v>
      </c>
      <c r="M4340" s="77">
        <v>0</v>
      </c>
    </row>
    <row r="4341" spans="1:13" ht="24">
      <c r="A4341" s="1"/>
      <c r="B4341" s="1"/>
      <c r="C4341" s="69" t="s">
        <v>5</v>
      </c>
      <c r="D4341" s="70" t="s">
        <v>42</v>
      </c>
      <c r="E4341" s="71" t="s">
        <v>43</v>
      </c>
      <c r="F4341" s="70"/>
      <c r="G4341" s="70" t="s">
        <v>1241</v>
      </c>
      <c r="H4341" s="72" t="s">
        <v>1242</v>
      </c>
      <c r="I4341" s="72" t="s">
        <v>213</v>
      </c>
      <c r="J4341" s="74">
        <v>4000000</v>
      </c>
      <c r="K4341" s="74">
        <v>0</v>
      </c>
      <c r="L4341" s="74">
        <v>0</v>
      </c>
      <c r="M4341" s="77">
        <v>0</v>
      </c>
    </row>
    <row r="4342" spans="1:13" ht="24">
      <c r="A4342" s="1"/>
      <c r="B4342" s="1"/>
      <c r="C4342" s="69"/>
      <c r="D4342" s="70"/>
      <c r="E4342" s="71"/>
      <c r="F4342" s="70"/>
      <c r="G4342" s="70"/>
      <c r="H4342" s="78" t="s">
        <v>214</v>
      </c>
      <c r="I4342" s="79"/>
      <c r="J4342" s="80"/>
      <c r="K4342" s="80">
        <v>-4000000</v>
      </c>
      <c r="L4342" s="80">
        <v>0</v>
      </c>
      <c r="M4342" s="81">
        <v>0</v>
      </c>
    </row>
    <row r="4343" spans="1:13" ht="24">
      <c r="A4343" s="1"/>
      <c r="B4343" s="1"/>
      <c r="C4343" s="69" t="s">
        <v>5</v>
      </c>
      <c r="D4343" s="70" t="s">
        <v>42</v>
      </c>
      <c r="E4343" s="71" t="s">
        <v>43</v>
      </c>
      <c r="F4343" s="70"/>
      <c r="G4343" s="70" t="s">
        <v>1241</v>
      </c>
      <c r="H4343" s="72" t="s">
        <v>1242</v>
      </c>
      <c r="I4343" s="73" t="s">
        <v>215</v>
      </c>
      <c r="J4343" s="74"/>
      <c r="K4343" s="74"/>
      <c r="L4343" s="74"/>
      <c r="M4343" s="77"/>
    </row>
    <row r="4344" spans="1:13" ht="24">
      <c r="A4344" s="1"/>
      <c r="B4344" s="1"/>
      <c r="C4344" s="69" t="s">
        <v>5</v>
      </c>
      <c r="D4344" s="70" t="s">
        <v>42</v>
      </c>
      <c r="E4344" s="71" t="s">
        <v>43</v>
      </c>
      <c r="F4344" s="70"/>
      <c r="G4344" s="70" t="s">
        <v>1241</v>
      </c>
      <c r="H4344" s="72" t="s">
        <v>1242</v>
      </c>
      <c r="I4344" s="72" t="s">
        <v>216</v>
      </c>
      <c r="J4344" s="74">
        <v>3984465</v>
      </c>
      <c r="K4344" s="74">
        <v>0</v>
      </c>
      <c r="L4344" s="74">
        <v>0</v>
      </c>
      <c r="M4344" s="77">
        <v>0</v>
      </c>
    </row>
    <row r="4345" spans="1:13" ht="24">
      <c r="A4345" s="1"/>
      <c r="B4345" s="1"/>
      <c r="C4345" s="69" t="s">
        <v>5</v>
      </c>
      <c r="D4345" s="70" t="s">
        <v>42</v>
      </c>
      <c r="E4345" s="71" t="s">
        <v>43</v>
      </c>
      <c r="F4345" s="70"/>
      <c r="G4345" s="70" t="s">
        <v>1241</v>
      </c>
      <c r="H4345" s="72" t="s">
        <v>1242</v>
      </c>
      <c r="I4345" s="72" t="s">
        <v>217</v>
      </c>
      <c r="J4345" s="74">
        <v>3984465</v>
      </c>
      <c r="K4345" s="74">
        <v>0</v>
      </c>
      <c r="L4345" s="74">
        <v>0</v>
      </c>
      <c r="M4345" s="77">
        <v>0</v>
      </c>
    </row>
    <row r="4346" spans="1:13" ht="24">
      <c r="A4346" s="1"/>
      <c r="B4346" s="1"/>
      <c r="C4346" s="69"/>
      <c r="D4346" s="70"/>
      <c r="E4346" s="71"/>
      <c r="F4346" s="70"/>
      <c r="G4346" s="70"/>
      <c r="H4346" s="83" t="s">
        <v>218</v>
      </c>
      <c r="I4346" s="84"/>
      <c r="J4346" s="85"/>
      <c r="K4346" s="85">
        <v>-3984465</v>
      </c>
      <c r="L4346" s="85">
        <v>0</v>
      </c>
      <c r="M4346" s="86">
        <v>0</v>
      </c>
    </row>
    <row r="4347" spans="1:13">
      <c r="A4347" s="1"/>
      <c r="B4347" s="1"/>
      <c r="C4347" s="69" t="s">
        <v>5</v>
      </c>
      <c r="D4347" s="70" t="s">
        <v>42</v>
      </c>
      <c r="E4347" s="71" t="s">
        <v>43</v>
      </c>
      <c r="F4347" s="70"/>
      <c r="G4347" s="70" t="s">
        <v>1203</v>
      </c>
      <c r="H4347" s="72" t="s">
        <v>1326</v>
      </c>
      <c r="I4347" s="73" t="s">
        <v>207</v>
      </c>
      <c r="J4347" s="74"/>
      <c r="K4347" s="74"/>
      <c r="L4347" s="74"/>
      <c r="M4347" s="77">
        <v>10</v>
      </c>
    </row>
    <row r="4348" spans="1:13">
      <c r="A4348" s="1"/>
      <c r="B4348" s="1"/>
      <c r="C4348" s="69" t="s">
        <v>5</v>
      </c>
      <c r="D4348" s="70" t="s">
        <v>42</v>
      </c>
      <c r="E4348" s="71" t="s">
        <v>43</v>
      </c>
      <c r="F4348" s="70"/>
      <c r="G4348" s="70" t="s">
        <v>1203</v>
      </c>
      <c r="H4348" s="72" t="s">
        <v>1326</v>
      </c>
      <c r="I4348" s="72" t="s">
        <v>208</v>
      </c>
      <c r="J4348" s="74">
        <v>0</v>
      </c>
      <c r="K4348" s="74">
        <v>0</v>
      </c>
      <c r="L4348" s="74">
        <v>400000</v>
      </c>
      <c r="M4348" s="77">
        <v>300000</v>
      </c>
    </row>
    <row r="4349" spans="1:13">
      <c r="A4349" s="1"/>
      <c r="B4349" s="1"/>
      <c r="C4349" s="69" t="s">
        <v>5</v>
      </c>
      <c r="D4349" s="70" t="s">
        <v>42</v>
      </c>
      <c r="E4349" s="71" t="s">
        <v>43</v>
      </c>
      <c r="F4349" s="70"/>
      <c r="G4349" s="70" t="s">
        <v>1203</v>
      </c>
      <c r="H4349" s="72" t="s">
        <v>1326</v>
      </c>
      <c r="I4349" s="72" t="s">
        <v>209</v>
      </c>
      <c r="J4349" s="74">
        <v>0</v>
      </c>
      <c r="K4349" s="74">
        <v>0</v>
      </c>
      <c r="L4349" s="74">
        <v>400000</v>
      </c>
      <c r="M4349" s="77">
        <f>M4348/M4347</f>
        <v>30000</v>
      </c>
    </row>
    <row r="4350" spans="1:13" ht="24">
      <c r="A4350" s="1"/>
      <c r="B4350" s="1"/>
      <c r="C4350" s="69"/>
      <c r="D4350" s="70"/>
      <c r="E4350" s="71"/>
      <c r="F4350" s="70"/>
      <c r="G4350" s="70"/>
      <c r="H4350" s="78" t="s">
        <v>210</v>
      </c>
      <c r="I4350" s="79"/>
      <c r="J4350" s="80"/>
      <c r="K4350" s="80">
        <v>0</v>
      </c>
      <c r="L4350" s="80">
        <v>400000</v>
      </c>
      <c r="M4350" s="81">
        <v>-100000</v>
      </c>
    </row>
    <row r="4351" spans="1:13">
      <c r="A4351" s="1"/>
      <c r="B4351" s="1"/>
      <c r="C4351" s="69" t="s">
        <v>5</v>
      </c>
      <c r="D4351" s="70" t="s">
        <v>42</v>
      </c>
      <c r="E4351" s="71" t="s">
        <v>43</v>
      </c>
      <c r="F4351" s="70"/>
      <c r="G4351" s="70" t="s">
        <v>1203</v>
      </c>
      <c r="H4351" s="72" t="s">
        <v>1326</v>
      </c>
      <c r="I4351" s="73" t="s">
        <v>211</v>
      </c>
      <c r="J4351" s="74"/>
      <c r="K4351" s="74"/>
      <c r="L4351" s="74"/>
      <c r="M4351" s="77">
        <v>10</v>
      </c>
    </row>
    <row r="4352" spans="1:13">
      <c r="A4352" s="1"/>
      <c r="B4352" s="1"/>
      <c r="C4352" s="69" t="s">
        <v>5</v>
      </c>
      <c r="D4352" s="70" t="s">
        <v>42</v>
      </c>
      <c r="E4352" s="71" t="s">
        <v>43</v>
      </c>
      <c r="F4352" s="70"/>
      <c r="G4352" s="70" t="s">
        <v>1203</v>
      </c>
      <c r="H4352" s="72" t="s">
        <v>1326</v>
      </c>
      <c r="I4352" s="72" t="s">
        <v>212</v>
      </c>
      <c r="J4352" s="74">
        <v>0</v>
      </c>
      <c r="K4352" s="74">
        <v>1097200</v>
      </c>
      <c r="L4352" s="74">
        <v>400000</v>
      </c>
      <c r="M4352" s="77">
        <v>250000</v>
      </c>
    </row>
    <row r="4353" spans="1:13">
      <c r="A4353" s="1"/>
      <c r="B4353" s="1"/>
      <c r="C4353" s="69" t="s">
        <v>5</v>
      </c>
      <c r="D4353" s="70" t="s">
        <v>42</v>
      </c>
      <c r="E4353" s="71" t="s">
        <v>43</v>
      </c>
      <c r="F4353" s="70"/>
      <c r="G4353" s="70" t="s">
        <v>1203</v>
      </c>
      <c r="H4353" s="72" t="s">
        <v>1326</v>
      </c>
      <c r="I4353" s="72" t="s">
        <v>213</v>
      </c>
      <c r="J4353" s="74">
        <v>0</v>
      </c>
      <c r="K4353" s="74">
        <v>1097200</v>
      </c>
      <c r="L4353" s="74">
        <v>400000</v>
      </c>
      <c r="M4353" s="77">
        <f>M4352/M4351</f>
        <v>25000</v>
      </c>
    </row>
    <row r="4354" spans="1:13" ht="24">
      <c r="A4354" s="1"/>
      <c r="B4354" s="1"/>
      <c r="C4354" s="69"/>
      <c r="D4354" s="70"/>
      <c r="E4354" s="71"/>
      <c r="F4354" s="70"/>
      <c r="G4354" s="70"/>
      <c r="H4354" s="78" t="s">
        <v>214</v>
      </c>
      <c r="I4354" s="79"/>
      <c r="J4354" s="80"/>
      <c r="K4354" s="80">
        <v>1097200</v>
      </c>
      <c r="L4354" s="80">
        <v>-697200</v>
      </c>
      <c r="M4354" s="81">
        <v>-100000</v>
      </c>
    </row>
    <row r="4355" spans="1:13">
      <c r="A4355" s="1"/>
      <c r="B4355" s="1"/>
      <c r="C4355" s="69" t="s">
        <v>5</v>
      </c>
      <c r="D4355" s="70" t="s">
        <v>42</v>
      </c>
      <c r="E4355" s="71" t="s">
        <v>43</v>
      </c>
      <c r="F4355" s="70"/>
      <c r="G4355" s="70" t="s">
        <v>1203</v>
      </c>
      <c r="H4355" s="72" t="s">
        <v>1326</v>
      </c>
      <c r="I4355" s="73" t="s">
        <v>215</v>
      </c>
      <c r="J4355" s="74"/>
      <c r="K4355" s="74"/>
      <c r="L4355" s="74"/>
      <c r="M4355" s="77">
        <v>10</v>
      </c>
    </row>
    <row r="4356" spans="1:13">
      <c r="A4356" s="1"/>
      <c r="B4356" s="1"/>
      <c r="C4356" s="69" t="s">
        <v>5</v>
      </c>
      <c r="D4356" s="70" t="s">
        <v>42</v>
      </c>
      <c r="E4356" s="71" t="s">
        <v>43</v>
      </c>
      <c r="F4356" s="70"/>
      <c r="G4356" s="70" t="s">
        <v>1203</v>
      </c>
      <c r="H4356" s="72" t="s">
        <v>1326</v>
      </c>
      <c r="I4356" s="72" t="s">
        <v>216</v>
      </c>
      <c r="J4356" s="74">
        <v>0</v>
      </c>
      <c r="K4356" s="74">
        <v>805705</v>
      </c>
      <c r="L4356" s="74">
        <v>370800</v>
      </c>
      <c r="M4356" s="77">
        <v>249600</v>
      </c>
    </row>
    <row r="4357" spans="1:13">
      <c r="A4357" s="1"/>
      <c r="B4357" s="1"/>
      <c r="C4357" s="69" t="s">
        <v>5</v>
      </c>
      <c r="D4357" s="70" t="s">
        <v>42</v>
      </c>
      <c r="E4357" s="71" t="s">
        <v>43</v>
      </c>
      <c r="F4357" s="70"/>
      <c r="G4357" s="70" t="s">
        <v>1203</v>
      </c>
      <c r="H4357" s="72" t="s">
        <v>1326</v>
      </c>
      <c r="I4357" s="72" t="s">
        <v>217</v>
      </c>
      <c r="J4357" s="74">
        <v>0</v>
      </c>
      <c r="K4357" s="74">
        <v>805705</v>
      </c>
      <c r="L4357" s="74">
        <v>370800</v>
      </c>
      <c r="M4357" s="77">
        <f>M4356/M4355</f>
        <v>24960</v>
      </c>
    </row>
    <row r="4358" spans="1:13" ht="24">
      <c r="A4358" s="1"/>
      <c r="B4358" s="1"/>
      <c r="C4358" s="69"/>
      <c r="D4358" s="70"/>
      <c r="E4358" s="71"/>
      <c r="F4358" s="70"/>
      <c r="G4358" s="70"/>
      <c r="H4358" s="83" t="s">
        <v>218</v>
      </c>
      <c r="I4358" s="84"/>
      <c r="J4358" s="85"/>
      <c r="K4358" s="85">
        <v>805705</v>
      </c>
      <c r="L4358" s="85">
        <v>-434905</v>
      </c>
      <c r="M4358" s="86">
        <v>-370800</v>
      </c>
    </row>
    <row r="4359" spans="1:13">
      <c r="A4359" s="1"/>
      <c r="B4359" s="1"/>
      <c r="C4359" s="69" t="s">
        <v>5</v>
      </c>
      <c r="D4359" s="70" t="s">
        <v>42</v>
      </c>
      <c r="E4359" s="71" t="s">
        <v>43</v>
      </c>
      <c r="F4359" s="70"/>
      <c r="G4359" s="70" t="s">
        <v>398</v>
      </c>
      <c r="H4359" s="72" t="s">
        <v>399</v>
      </c>
      <c r="I4359" s="73" t="s">
        <v>207</v>
      </c>
      <c r="J4359" s="74"/>
      <c r="K4359" s="74"/>
      <c r="L4359" s="74"/>
      <c r="M4359" s="77"/>
    </row>
    <row r="4360" spans="1:13">
      <c r="A4360" s="1"/>
      <c r="B4360" s="1"/>
      <c r="C4360" s="69" t="s">
        <v>5</v>
      </c>
      <c r="D4360" s="70" t="s">
        <v>42</v>
      </c>
      <c r="E4360" s="71" t="s">
        <v>43</v>
      </c>
      <c r="F4360" s="70"/>
      <c r="G4360" s="70" t="s">
        <v>398</v>
      </c>
      <c r="H4360" s="72" t="s">
        <v>399</v>
      </c>
      <c r="I4360" s="72" t="s">
        <v>208</v>
      </c>
      <c r="J4360" s="74">
        <v>0</v>
      </c>
      <c r="K4360" s="74">
        <v>0</v>
      </c>
      <c r="L4360" s="74">
        <v>0</v>
      </c>
      <c r="M4360" s="77">
        <v>0</v>
      </c>
    </row>
    <row r="4361" spans="1:13">
      <c r="A4361" s="1"/>
      <c r="B4361" s="1"/>
      <c r="C4361" s="69" t="s">
        <v>5</v>
      </c>
      <c r="D4361" s="70" t="s">
        <v>42</v>
      </c>
      <c r="E4361" s="71" t="s">
        <v>43</v>
      </c>
      <c r="F4361" s="70"/>
      <c r="G4361" s="70" t="s">
        <v>398</v>
      </c>
      <c r="H4361" s="72" t="s">
        <v>399</v>
      </c>
      <c r="I4361" s="72" t="s">
        <v>209</v>
      </c>
      <c r="J4361" s="74">
        <v>0</v>
      </c>
      <c r="K4361" s="74">
        <v>0</v>
      </c>
      <c r="L4361" s="74">
        <v>0</v>
      </c>
      <c r="M4361" s="77">
        <v>0</v>
      </c>
    </row>
    <row r="4362" spans="1:13" ht="24">
      <c r="A4362" s="1"/>
      <c r="B4362" s="1"/>
      <c r="C4362" s="69"/>
      <c r="D4362" s="70"/>
      <c r="E4362" s="71"/>
      <c r="F4362" s="70"/>
      <c r="G4362" s="70"/>
      <c r="H4362" s="78" t="s">
        <v>210</v>
      </c>
      <c r="I4362" s="79"/>
      <c r="J4362" s="80"/>
      <c r="K4362" s="80">
        <v>0</v>
      </c>
      <c r="L4362" s="80">
        <v>0</v>
      </c>
      <c r="M4362" s="81">
        <v>0</v>
      </c>
    </row>
    <row r="4363" spans="1:13">
      <c r="A4363" s="1"/>
      <c r="B4363" s="1"/>
      <c r="C4363" s="69" t="s">
        <v>5</v>
      </c>
      <c r="D4363" s="70" t="s">
        <v>42</v>
      </c>
      <c r="E4363" s="71" t="s">
        <v>43</v>
      </c>
      <c r="F4363" s="70"/>
      <c r="G4363" s="70" t="s">
        <v>398</v>
      </c>
      <c r="H4363" s="72" t="s">
        <v>399</v>
      </c>
      <c r="I4363" s="73" t="s">
        <v>211</v>
      </c>
      <c r="J4363" s="74"/>
      <c r="K4363" s="74"/>
      <c r="L4363" s="74"/>
      <c r="M4363" s="77"/>
    </row>
    <row r="4364" spans="1:13">
      <c r="A4364" s="1"/>
      <c r="B4364" s="1"/>
      <c r="C4364" s="69" t="s">
        <v>5</v>
      </c>
      <c r="D4364" s="70" t="s">
        <v>42</v>
      </c>
      <c r="E4364" s="71" t="s">
        <v>43</v>
      </c>
      <c r="F4364" s="70"/>
      <c r="G4364" s="70" t="s">
        <v>398</v>
      </c>
      <c r="H4364" s="72" t="s">
        <v>399</v>
      </c>
      <c r="I4364" s="72" t="s">
        <v>212</v>
      </c>
      <c r="J4364" s="74">
        <v>0</v>
      </c>
      <c r="K4364" s="74">
        <v>657200</v>
      </c>
      <c r="L4364" s="74">
        <v>0</v>
      </c>
      <c r="M4364" s="77">
        <v>0</v>
      </c>
    </row>
    <row r="4365" spans="1:13">
      <c r="A4365" s="1"/>
      <c r="B4365" s="1"/>
      <c r="C4365" s="69" t="s">
        <v>5</v>
      </c>
      <c r="D4365" s="70" t="s">
        <v>42</v>
      </c>
      <c r="E4365" s="71" t="s">
        <v>43</v>
      </c>
      <c r="F4365" s="70"/>
      <c r="G4365" s="70" t="s">
        <v>398</v>
      </c>
      <c r="H4365" s="72" t="s">
        <v>399</v>
      </c>
      <c r="I4365" s="72" t="s">
        <v>213</v>
      </c>
      <c r="J4365" s="74">
        <v>0</v>
      </c>
      <c r="K4365" s="74">
        <v>657200</v>
      </c>
      <c r="L4365" s="74">
        <v>0</v>
      </c>
      <c r="M4365" s="77">
        <v>0</v>
      </c>
    </row>
    <row r="4366" spans="1:13" ht="24">
      <c r="A4366" s="1"/>
      <c r="B4366" s="1"/>
      <c r="C4366" s="69"/>
      <c r="D4366" s="70"/>
      <c r="E4366" s="71"/>
      <c r="F4366" s="70"/>
      <c r="G4366" s="70"/>
      <c r="H4366" s="78" t="s">
        <v>214</v>
      </c>
      <c r="I4366" s="79"/>
      <c r="J4366" s="80"/>
      <c r="K4366" s="80">
        <v>657200</v>
      </c>
      <c r="L4366" s="80">
        <v>-657200</v>
      </c>
      <c r="M4366" s="81">
        <v>0</v>
      </c>
    </row>
    <row r="4367" spans="1:13">
      <c r="A4367" s="1"/>
      <c r="B4367" s="1"/>
      <c r="C4367" s="69" t="s">
        <v>5</v>
      </c>
      <c r="D4367" s="70" t="s">
        <v>42</v>
      </c>
      <c r="E4367" s="71" t="s">
        <v>43</v>
      </c>
      <c r="F4367" s="70"/>
      <c r="G4367" s="70" t="s">
        <v>398</v>
      </c>
      <c r="H4367" s="72" t="s">
        <v>399</v>
      </c>
      <c r="I4367" s="73" t="s">
        <v>215</v>
      </c>
      <c r="J4367" s="74"/>
      <c r="K4367" s="74"/>
      <c r="L4367" s="74"/>
      <c r="M4367" s="77"/>
    </row>
    <row r="4368" spans="1:13">
      <c r="A4368" s="1"/>
      <c r="B4368" s="1"/>
      <c r="C4368" s="69" t="s">
        <v>5</v>
      </c>
      <c r="D4368" s="70" t="s">
        <v>42</v>
      </c>
      <c r="E4368" s="71" t="s">
        <v>43</v>
      </c>
      <c r="F4368" s="70"/>
      <c r="G4368" s="70" t="s">
        <v>398</v>
      </c>
      <c r="H4368" s="72" t="s">
        <v>399</v>
      </c>
      <c r="I4368" s="72" t="s">
        <v>216</v>
      </c>
      <c r="J4368" s="74">
        <v>0</v>
      </c>
      <c r="K4368" s="74">
        <v>619200</v>
      </c>
      <c r="L4368" s="74">
        <v>0</v>
      </c>
      <c r="M4368" s="77">
        <v>0</v>
      </c>
    </row>
    <row r="4369" spans="1:13">
      <c r="A4369" s="1"/>
      <c r="B4369" s="1"/>
      <c r="C4369" s="69" t="s">
        <v>5</v>
      </c>
      <c r="D4369" s="70" t="s">
        <v>42</v>
      </c>
      <c r="E4369" s="71" t="s">
        <v>43</v>
      </c>
      <c r="F4369" s="70"/>
      <c r="G4369" s="70" t="s">
        <v>398</v>
      </c>
      <c r="H4369" s="72" t="s">
        <v>399</v>
      </c>
      <c r="I4369" s="72" t="s">
        <v>217</v>
      </c>
      <c r="J4369" s="74">
        <v>0</v>
      </c>
      <c r="K4369" s="74">
        <v>619200</v>
      </c>
      <c r="L4369" s="74">
        <v>0</v>
      </c>
      <c r="M4369" s="77">
        <v>0</v>
      </c>
    </row>
    <row r="4370" spans="1:13" ht="24">
      <c r="A4370" s="1"/>
      <c r="B4370" s="1"/>
      <c r="C4370" s="69"/>
      <c r="D4370" s="70"/>
      <c r="E4370" s="71"/>
      <c r="F4370" s="70"/>
      <c r="G4370" s="70"/>
      <c r="H4370" s="83" t="s">
        <v>218</v>
      </c>
      <c r="I4370" s="84"/>
      <c r="J4370" s="85"/>
      <c r="K4370" s="85">
        <v>619200</v>
      </c>
      <c r="L4370" s="85">
        <v>-619200</v>
      </c>
      <c r="M4370" s="86">
        <v>0</v>
      </c>
    </row>
    <row r="4371" spans="1:13" ht="24">
      <c r="A4371" s="1"/>
      <c r="B4371" s="1"/>
      <c r="C4371" s="69" t="s">
        <v>5</v>
      </c>
      <c r="D4371" s="70" t="s">
        <v>42</v>
      </c>
      <c r="E4371" s="71" t="s">
        <v>43</v>
      </c>
      <c r="F4371" s="70"/>
      <c r="G4371" s="70" t="s">
        <v>1204</v>
      </c>
      <c r="H4371" s="72" t="s">
        <v>1205</v>
      </c>
      <c r="I4371" s="73" t="s">
        <v>207</v>
      </c>
      <c r="J4371" s="74"/>
      <c r="K4371" s="74"/>
      <c r="L4371" s="74"/>
      <c r="M4371" s="77"/>
    </row>
    <row r="4372" spans="1:13" ht="24">
      <c r="A4372" s="1"/>
      <c r="B4372" s="1"/>
      <c r="C4372" s="69" t="s">
        <v>5</v>
      </c>
      <c r="D4372" s="70" t="s">
        <v>42</v>
      </c>
      <c r="E4372" s="71" t="s">
        <v>43</v>
      </c>
      <c r="F4372" s="70"/>
      <c r="G4372" s="70" t="s">
        <v>1204</v>
      </c>
      <c r="H4372" s="72" t="s">
        <v>1205</v>
      </c>
      <c r="I4372" s="72" t="s">
        <v>208</v>
      </c>
      <c r="J4372" s="74">
        <v>2000000</v>
      </c>
      <c r="K4372" s="74">
        <v>2000000</v>
      </c>
      <c r="L4372" s="74">
        <v>1200000</v>
      </c>
      <c r="M4372" s="77">
        <v>0</v>
      </c>
    </row>
    <row r="4373" spans="1:13" ht="24">
      <c r="A4373" s="1"/>
      <c r="B4373" s="1"/>
      <c r="C4373" s="69" t="s">
        <v>5</v>
      </c>
      <c r="D4373" s="70" t="s">
        <v>42</v>
      </c>
      <c r="E4373" s="71" t="s">
        <v>43</v>
      </c>
      <c r="F4373" s="70"/>
      <c r="G4373" s="70" t="s">
        <v>1204</v>
      </c>
      <c r="H4373" s="72" t="s">
        <v>1205</v>
      </c>
      <c r="I4373" s="72" t="s">
        <v>209</v>
      </c>
      <c r="J4373" s="74">
        <v>2000000</v>
      </c>
      <c r="K4373" s="74">
        <v>2000000</v>
      </c>
      <c r="L4373" s="74">
        <v>1200000</v>
      </c>
      <c r="M4373" s="77">
        <v>0</v>
      </c>
    </row>
    <row r="4374" spans="1:13" ht="24">
      <c r="A4374" s="1"/>
      <c r="B4374" s="1"/>
      <c r="C4374" s="69"/>
      <c r="D4374" s="70"/>
      <c r="E4374" s="71"/>
      <c r="F4374" s="70"/>
      <c r="G4374" s="70"/>
      <c r="H4374" s="78" t="s">
        <v>210</v>
      </c>
      <c r="I4374" s="79"/>
      <c r="J4374" s="80"/>
      <c r="K4374" s="80">
        <v>0</v>
      </c>
      <c r="L4374" s="80">
        <v>-800000</v>
      </c>
      <c r="M4374" s="81">
        <v>-1200000</v>
      </c>
    </row>
    <row r="4375" spans="1:13" ht="24">
      <c r="A4375" s="1"/>
      <c r="B4375" s="1"/>
      <c r="C4375" s="69" t="s">
        <v>5</v>
      </c>
      <c r="D4375" s="70" t="s">
        <v>42</v>
      </c>
      <c r="E4375" s="71" t="s">
        <v>43</v>
      </c>
      <c r="F4375" s="70"/>
      <c r="G4375" s="70" t="s">
        <v>1204</v>
      </c>
      <c r="H4375" s="72" t="s">
        <v>1205</v>
      </c>
      <c r="I4375" s="73" t="s">
        <v>211</v>
      </c>
      <c r="J4375" s="74"/>
      <c r="K4375" s="74"/>
      <c r="L4375" s="74"/>
      <c r="M4375" s="77"/>
    </row>
    <row r="4376" spans="1:13" ht="24">
      <c r="A4376" s="1"/>
      <c r="B4376" s="1"/>
      <c r="C4376" s="69" t="s">
        <v>5</v>
      </c>
      <c r="D4376" s="70" t="s">
        <v>42</v>
      </c>
      <c r="E4376" s="71" t="s">
        <v>43</v>
      </c>
      <c r="F4376" s="70"/>
      <c r="G4376" s="70" t="s">
        <v>1204</v>
      </c>
      <c r="H4376" s="72" t="s">
        <v>1205</v>
      </c>
      <c r="I4376" s="72" t="s">
        <v>212</v>
      </c>
      <c r="J4376" s="74">
        <v>0</v>
      </c>
      <c r="K4376" s="74">
        <v>0</v>
      </c>
      <c r="L4376" s="74">
        <v>720000</v>
      </c>
      <c r="M4376" s="77">
        <v>0</v>
      </c>
    </row>
    <row r="4377" spans="1:13" ht="24">
      <c r="A4377" s="1"/>
      <c r="B4377" s="1"/>
      <c r="C4377" s="69" t="s">
        <v>5</v>
      </c>
      <c r="D4377" s="70" t="s">
        <v>42</v>
      </c>
      <c r="E4377" s="71" t="s">
        <v>43</v>
      </c>
      <c r="F4377" s="70"/>
      <c r="G4377" s="70" t="s">
        <v>1204</v>
      </c>
      <c r="H4377" s="72" t="s">
        <v>1205</v>
      </c>
      <c r="I4377" s="72" t="s">
        <v>213</v>
      </c>
      <c r="J4377" s="74">
        <v>0</v>
      </c>
      <c r="K4377" s="74">
        <v>0</v>
      </c>
      <c r="L4377" s="74">
        <v>720000</v>
      </c>
      <c r="M4377" s="77">
        <v>0</v>
      </c>
    </row>
    <row r="4378" spans="1:13" ht="24">
      <c r="A4378" s="1"/>
      <c r="B4378" s="1"/>
      <c r="C4378" s="69"/>
      <c r="D4378" s="70"/>
      <c r="E4378" s="71"/>
      <c r="F4378" s="70"/>
      <c r="G4378" s="70"/>
      <c r="H4378" s="78" t="s">
        <v>214</v>
      </c>
      <c r="I4378" s="79"/>
      <c r="J4378" s="80"/>
      <c r="K4378" s="80">
        <v>0</v>
      </c>
      <c r="L4378" s="80">
        <v>720000</v>
      </c>
      <c r="M4378" s="81">
        <v>-720000</v>
      </c>
    </row>
    <row r="4379" spans="1:13" ht="24">
      <c r="A4379" s="1"/>
      <c r="B4379" s="1"/>
      <c r="C4379" s="69" t="s">
        <v>5</v>
      </c>
      <c r="D4379" s="70" t="s">
        <v>42</v>
      </c>
      <c r="E4379" s="71" t="s">
        <v>43</v>
      </c>
      <c r="F4379" s="70"/>
      <c r="G4379" s="70" t="s">
        <v>1204</v>
      </c>
      <c r="H4379" s="72" t="s">
        <v>1205</v>
      </c>
      <c r="I4379" s="73" t="s">
        <v>215</v>
      </c>
      <c r="J4379" s="74"/>
      <c r="K4379" s="74"/>
      <c r="L4379" s="74"/>
      <c r="M4379" s="77"/>
    </row>
    <row r="4380" spans="1:13" ht="24">
      <c r="A4380" s="1"/>
      <c r="B4380" s="1"/>
      <c r="C4380" s="69" t="s">
        <v>5</v>
      </c>
      <c r="D4380" s="70" t="s">
        <v>42</v>
      </c>
      <c r="E4380" s="71" t="s">
        <v>43</v>
      </c>
      <c r="F4380" s="70"/>
      <c r="G4380" s="70" t="s">
        <v>1204</v>
      </c>
      <c r="H4380" s="72" t="s">
        <v>1205</v>
      </c>
      <c r="I4380" s="72" t="s">
        <v>216</v>
      </c>
      <c r="J4380" s="74">
        <v>0</v>
      </c>
      <c r="K4380" s="74">
        <v>0</v>
      </c>
      <c r="L4380" s="74">
        <v>717600</v>
      </c>
      <c r="M4380" s="77">
        <v>0</v>
      </c>
    </row>
    <row r="4381" spans="1:13" ht="24">
      <c r="A4381" s="1"/>
      <c r="B4381" s="1"/>
      <c r="C4381" s="69" t="s">
        <v>5</v>
      </c>
      <c r="D4381" s="70" t="s">
        <v>42</v>
      </c>
      <c r="E4381" s="71" t="s">
        <v>43</v>
      </c>
      <c r="F4381" s="70"/>
      <c r="G4381" s="70" t="s">
        <v>1204</v>
      </c>
      <c r="H4381" s="72" t="s">
        <v>1205</v>
      </c>
      <c r="I4381" s="72" t="s">
        <v>217</v>
      </c>
      <c r="J4381" s="74">
        <v>0</v>
      </c>
      <c r="K4381" s="74">
        <v>0</v>
      </c>
      <c r="L4381" s="74">
        <v>717600</v>
      </c>
      <c r="M4381" s="77">
        <v>0</v>
      </c>
    </row>
    <row r="4382" spans="1:13" ht="24">
      <c r="A4382" s="1"/>
      <c r="B4382" s="1"/>
      <c r="C4382" s="69"/>
      <c r="D4382" s="70"/>
      <c r="E4382" s="71"/>
      <c r="F4382" s="70"/>
      <c r="G4382" s="70"/>
      <c r="H4382" s="83" t="s">
        <v>218</v>
      </c>
      <c r="I4382" s="84"/>
      <c r="J4382" s="85"/>
      <c r="K4382" s="85">
        <v>0</v>
      </c>
      <c r="L4382" s="85">
        <v>717600</v>
      </c>
      <c r="M4382" s="86">
        <v>-717600</v>
      </c>
    </row>
    <row r="4383" spans="1:13">
      <c r="A4383" s="1"/>
      <c r="B4383" s="1"/>
      <c r="C4383" s="69" t="s">
        <v>5</v>
      </c>
      <c r="D4383" s="70" t="s">
        <v>42</v>
      </c>
      <c r="E4383" s="71" t="s">
        <v>43</v>
      </c>
      <c r="F4383" s="70"/>
      <c r="G4383" s="70" t="s">
        <v>118</v>
      </c>
      <c r="H4383" s="72" t="s">
        <v>119</v>
      </c>
      <c r="I4383" s="73" t="s">
        <v>207</v>
      </c>
      <c r="J4383" s="74"/>
      <c r="K4383" s="74"/>
      <c r="L4383" s="74"/>
      <c r="M4383" s="77"/>
    </row>
    <row r="4384" spans="1:13">
      <c r="A4384" s="1"/>
      <c r="B4384" s="1"/>
      <c r="C4384" s="69" t="s">
        <v>5</v>
      </c>
      <c r="D4384" s="70" t="s">
        <v>42</v>
      </c>
      <c r="E4384" s="71" t="s">
        <v>43</v>
      </c>
      <c r="F4384" s="70"/>
      <c r="G4384" s="70" t="s">
        <v>118</v>
      </c>
      <c r="H4384" s="72" t="s">
        <v>119</v>
      </c>
      <c r="I4384" s="72" t="s">
        <v>208</v>
      </c>
      <c r="J4384" s="74">
        <v>0</v>
      </c>
      <c r="K4384" s="74">
        <v>0</v>
      </c>
      <c r="L4384" s="74">
        <v>0</v>
      </c>
      <c r="M4384" s="77">
        <v>30000000</v>
      </c>
    </row>
    <row r="4385" spans="1:13">
      <c r="A4385" s="1"/>
      <c r="B4385" s="1"/>
      <c r="C4385" s="69" t="s">
        <v>5</v>
      </c>
      <c r="D4385" s="70" t="s">
        <v>42</v>
      </c>
      <c r="E4385" s="71" t="s">
        <v>43</v>
      </c>
      <c r="F4385" s="70"/>
      <c r="G4385" s="70" t="s">
        <v>118</v>
      </c>
      <c r="H4385" s="72" t="s">
        <v>119</v>
      </c>
      <c r="I4385" s="72" t="s">
        <v>209</v>
      </c>
      <c r="J4385" s="74">
        <v>0</v>
      </c>
      <c r="K4385" s="74">
        <v>0</v>
      </c>
      <c r="L4385" s="74">
        <v>0</v>
      </c>
      <c r="M4385" s="77">
        <v>30000000</v>
      </c>
    </row>
    <row r="4386" spans="1:13" ht="24">
      <c r="A4386" s="1"/>
      <c r="B4386" s="1"/>
      <c r="C4386" s="69"/>
      <c r="D4386" s="70"/>
      <c r="E4386" s="71"/>
      <c r="F4386" s="70"/>
      <c r="G4386" s="70"/>
      <c r="H4386" s="78" t="s">
        <v>210</v>
      </c>
      <c r="I4386" s="79"/>
      <c r="J4386" s="80"/>
      <c r="K4386" s="80">
        <v>0</v>
      </c>
      <c r="L4386" s="80">
        <v>0</v>
      </c>
      <c r="M4386" s="81">
        <v>30000000</v>
      </c>
    </row>
    <row r="4387" spans="1:13">
      <c r="A4387" s="1"/>
      <c r="B4387" s="1"/>
      <c r="C4387" s="69" t="s">
        <v>5</v>
      </c>
      <c r="D4387" s="70" t="s">
        <v>42</v>
      </c>
      <c r="E4387" s="71" t="s">
        <v>43</v>
      </c>
      <c r="F4387" s="70"/>
      <c r="G4387" s="70" t="s">
        <v>118</v>
      </c>
      <c r="H4387" s="72" t="s">
        <v>119</v>
      </c>
      <c r="I4387" s="73" t="s">
        <v>211</v>
      </c>
      <c r="J4387" s="74"/>
      <c r="K4387" s="74"/>
      <c r="L4387" s="74"/>
      <c r="M4387" s="77"/>
    </row>
    <row r="4388" spans="1:13">
      <c r="A4388" s="1"/>
      <c r="B4388" s="1"/>
      <c r="C4388" s="69" t="s">
        <v>5</v>
      </c>
      <c r="D4388" s="70" t="s">
        <v>42</v>
      </c>
      <c r="E4388" s="71" t="s">
        <v>43</v>
      </c>
      <c r="F4388" s="70"/>
      <c r="G4388" s="70" t="s">
        <v>118</v>
      </c>
      <c r="H4388" s="72" t="s">
        <v>119</v>
      </c>
      <c r="I4388" s="72" t="s">
        <v>212</v>
      </c>
      <c r="J4388" s="74">
        <v>0</v>
      </c>
      <c r="K4388" s="74">
        <v>0</v>
      </c>
      <c r="L4388" s="74">
        <v>0</v>
      </c>
      <c r="M4388" s="77">
        <v>0</v>
      </c>
    </row>
    <row r="4389" spans="1:13">
      <c r="A4389" s="1"/>
      <c r="B4389" s="1"/>
      <c r="C4389" s="69" t="s">
        <v>5</v>
      </c>
      <c r="D4389" s="70" t="s">
        <v>42</v>
      </c>
      <c r="E4389" s="71" t="s">
        <v>43</v>
      </c>
      <c r="F4389" s="70"/>
      <c r="G4389" s="70" t="s">
        <v>118</v>
      </c>
      <c r="H4389" s="72" t="s">
        <v>119</v>
      </c>
      <c r="I4389" s="72" t="s">
        <v>213</v>
      </c>
      <c r="J4389" s="74">
        <v>0</v>
      </c>
      <c r="K4389" s="74">
        <v>0</v>
      </c>
      <c r="L4389" s="74">
        <v>0</v>
      </c>
      <c r="M4389" s="77">
        <v>0</v>
      </c>
    </row>
    <row r="4390" spans="1:13" ht="24">
      <c r="A4390" s="1"/>
      <c r="B4390" s="1"/>
      <c r="C4390" s="69"/>
      <c r="D4390" s="70"/>
      <c r="E4390" s="71"/>
      <c r="F4390" s="70"/>
      <c r="G4390" s="70"/>
      <c r="H4390" s="78" t="s">
        <v>214</v>
      </c>
      <c r="I4390" s="79"/>
      <c r="J4390" s="80"/>
      <c r="K4390" s="80">
        <v>0</v>
      </c>
      <c r="L4390" s="80">
        <v>0</v>
      </c>
      <c r="M4390" s="81">
        <v>30000000</v>
      </c>
    </row>
    <row r="4391" spans="1:13">
      <c r="A4391" s="1"/>
      <c r="B4391" s="1"/>
      <c r="C4391" s="69" t="s">
        <v>5</v>
      </c>
      <c r="D4391" s="70" t="s">
        <v>42</v>
      </c>
      <c r="E4391" s="71" t="s">
        <v>43</v>
      </c>
      <c r="F4391" s="70"/>
      <c r="G4391" s="70" t="s">
        <v>118</v>
      </c>
      <c r="H4391" s="72" t="s">
        <v>119</v>
      </c>
      <c r="I4391" s="73" t="s">
        <v>215</v>
      </c>
      <c r="J4391" s="74"/>
      <c r="K4391" s="74"/>
      <c r="L4391" s="74"/>
      <c r="M4391" s="77"/>
    </row>
    <row r="4392" spans="1:13">
      <c r="A4392" s="1"/>
      <c r="B4392" s="1"/>
      <c r="C4392" s="69" t="s">
        <v>5</v>
      </c>
      <c r="D4392" s="70" t="s">
        <v>42</v>
      </c>
      <c r="E4392" s="71" t="s">
        <v>43</v>
      </c>
      <c r="F4392" s="70"/>
      <c r="G4392" s="70" t="s">
        <v>118</v>
      </c>
      <c r="H4392" s="72" t="s">
        <v>119</v>
      </c>
      <c r="I4392" s="72" t="s">
        <v>216</v>
      </c>
      <c r="J4392" s="74">
        <v>0</v>
      </c>
      <c r="K4392" s="74">
        <v>0</v>
      </c>
      <c r="L4392" s="74">
        <v>0</v>
      </c>
      <c r="M4392" s="77">
        <v>0</v>
      </c>
    </row>
    <row r="4393" spans="1:13">
      <c r="A4393" s="1"/>
      <c r="B4393" s="1"/>
      <c r="C4393" s="69" t="s">
        <v>5</v>
      </c>
      <c r="D4393" s="70" t="s">
        <v>42</v>
      </c>
      <c r="E4393" s="71" t="s">
        <v>43</v>
      </c>
      <c r="F4393" s="70"/>
      <c r="G4393" s="70" t="s">
        <v>118</v>
      </c>
      <c r="H4393" s="72" t="s">
        <v>119</v>
      </c>
      <c r="I4393" s="72" t="s">
        <v>217</v>
      </c>
      <c r="J4393" s="74">
        <v>0</v>
      </c>
      <c r="K4393" s="74">
        <v>0</v>
      </c>
      <c r="L4393" s="74">
        <v>0</v>
      </c>
      <c r="M4393" s="77">
        <v>0</v>
      </c>
    </row>
    <row r="4394" spans="1:13" ht="24">
      <c r="A4394" s="1"/>
      <c r="B4394" s="1"/>
      <c r="C4394" s="69"/>
      <c r="D4394" s="70"/>
      <c r="E4394" s="71"/>
      <c r="F4394" s="70"/>
      <c r="G4394" s="70"/>
      <c r="H4394" s="83" t="s">
        <v>218</v>
      </c>
      <c r="I4394" s="84"/>
      <c r="J4394" s="85"/>
      <c r="K4394" s="85">
        <v>0</v>
      </c>
      <c r="L4394" s="85">
        <v>0</v>
      </c>
      <c r="M4394" s="86">
        <v>0</v>
      </c>
    </row>
    <row r="4395" spans="1:13" ht="24">
      <c r="A4395" s="1"/>
      <c r="B4395" s="1"/>
      <c r="C4395" s="69" t="s">
        <v>5</v>
      </c>
      <c r="D4395" s="70" t="s">
        <v>42</v>
      </c>
      <c r="E4395" s="71" t="s">
        <v>43</v>
      </c>
      <c r="F4395" s="70"/>
      <c r="G4395" s="70" t="s">
        <v>1243</v>
      </c>
      <c r="H4395" s="72" t="s">
        <v>1244</v>
      </c>
      <c r="I4395" s="73" t="s">
        <v>207</v>
      </c>
      <c r="J4395" s="74"/>
      <c r="K4395" s="74"/>
      <c r="L4395" s="74"/>
      <c r="M4395" s="77"/>
    </row>
    <row r="4396" spans="1:13" ht="24">
      <c r="A4396" s="1"/>
      <c r="B4396" s="1"/>
      <c r="C4396" s="69" t="s">
        <v>5</v>
      </c>
      <c r="D4396" s="70" t="s">
        <v>42</v>
      </c>
      <c r="E4396" s="71" t="s">
        <v>43</v>
      </c>
      <c r="F4396" s="70"/>
      <c r="G4396" s="70" t="s">
        <v>1243</v>
      </c>
      <c r="H4396" s="72" t="s">
        <v>1244</v>
      </c>
      <c r="I4396" s="72" t="s">
        <v>208</v>
      </c>
      <c r="J4396" s="74">
        <v>3500000</v>
      </c>
      <c r="K4396" s="74">
        <v>0</v>
      </c>
      <c r="L4396" s="74">
        <v>0</v>
      </c>
      <c r="M4396" s="77">
        <v>0</v>
      </c>
    </row>
    <row r="4397" spans="1:13" ht="24">
      <c r="A4397" s="1"/>
      <c r="B4397" s="1"/>
      <c r="C4397" s="69" t="s">
        <v>5</v>
      </c>
      <c r="D4397" s="70" t="s">
        <v>42</v>
      </c>
      <c r="E4397" s="71" t="s">
        <v>43</v>
      </c>
      <c r="F4397" s="70"/>
      <c r="G4397" s="70" t="s">
        <v>1243</v>
      </c>
      <c r="H4397" s="72" t="s">
        <v>1244</v>
      </c>
      <c r="I4397" s="72" t="s">
        <v>209</v>
      </c>
      <c r="J4397" s="74">
        <v>3500000</v>
      </c>
      <c r="K4397" s="74">
        <v>0</v>
      </c>
      <c r="L4397" s="74">
        <v>0</v>
      </c>
      <c r="M4397" s="77">
        <v>0</v>
      </c>
    </row>
    <row r="4398" spans="1:13" ht="24">
      <c r="A4398" s="1"/>
      <c r="B4398" s="1"/>
      <c r="C4398" s="69"/>
      <c r="D4398" s="70"/>
      <c r="E4398" s="71"/>
      <c r="F4398" s="70"/>
      <c r="G4398" s="70"/>
      <c r="H4398" s="78" t="s">
        <v>210</v>
      </c>
      <c r="I4398" s="79"/>
      <c r="J4398" s="80"/>
      <c r="K4398" s="80">
        <v>-3500000</v>
      </c>
      <c r="L4398" s="80">
        <v>0</v>
      </c>
      <c r="M4398" s="81">
        <v>0</v>
      </c>
    </row>
    <row r="4399" spans="1:13" ht="24">
      <c r="A4399" s="1"/>
      <c r="B4399" s="1"/>
      <c r="C4399" s="69" t="s">
        <v>5</v>
      </c>
      <c r="D4399" s="70" t="s">
        <v>42</v>
      </c>
      <c r="E4399" s="71" t="s">
        <v>43</v>
      </c>
      <c r="F4399" s="70"/>
      <c r="G4399" s="70" t="s">
        <v>1243</v>
      </c>
      <c r="H4399" s="72" t="s">
        <v>1244</v>
      </c>
      <c r="I4399" s="73" t="s">
        <v>211</v>
      </c>
      <c r="J4399" s="74"/>
      <c r="K4399" s="74"/>
      <c r="L4399" s="74"/>
      <c r="M4399" s="77"/>
    </row>
    <row r="4400" spans="1:13" ht="24">
      <c r="A4400" s="1"/>
      <c r="B4400" s="1"/>
      <c r="C4400" s="69" t="s">
        <v>5</v>
      </c>
      <c r="D4400" s="70" t="s">
        <v>42</v>
      </c>
      <c r="E4400" s="71" t="s">
        <v>43</v>
      </c>
      <c r="F4400" s="70"/>
      <c r="G4400" s="70" t="s">
        <v>1243</v>
      </c>
      <c r="H4400" s="72" t="s">
        <v>1244</v>
      </c>
      <c r="I4400" s="72" t="s">
        <v>212</v>
      </c>
      <c r="J4400" s="74">
        <v>3432886</v>
      </c>
      <c r="K4400" s="74">
        <v>0</v>
      </c>
      <c r="L4400" s="74">
        <v>0</v>
      </c>
      <c r="M4400" s="77">
        <v>0</v>
      </c>
    </row>
    <row r="4401" spans="1:13" ht="24">
      <c r="A4401" s="1"/>
      <c r="B4401" s="1"/>
      <c r="C4401" s="69" t="s">
        <v>5</v>
      </c>
      <c r="D4401" s="70" t="s">
        <v>42</v>
      </c>
      <c r="E4401" s="71" t="s">
        <v>43</v>
      </c>
      <c r="F4401" s="70"/>
      <c r="G4401" s="70" t="s">
        <v>1243</v>
      </c>
      <c r="H4401" s="72" t="s">
        <v>1244</v>
      </c>
      <c r="I4401" s="72" t="s">
        <v>213</v>
      </c>
      <c r="J4401" s="74">
        <v>3432886</v>
      </c>
      <c r="K4401" s="74">
        <v>0</v>
      </c>
      <c r="L4401" s="74">
        <v>0</v>
      </c>
      <c r="M4401" s="77">
        <v>0</v>
      </c>
    </row>
    <row r="4402" spans="1:13" ht="24">
      <c r="A4402" s="1"/>
      <c r="B4402" s="1"/>
      <c r="C4402" s="69"/>
      <c r="D4402" s="70"/>
      <c r="E4402" s="71"/>
      <c r="F4402" s="70"/>
      <c r="G4402" s="70"/>
      <c r="H4402" s="78" t="s">
        <v>214</v>
      </c>
      <c r="I4402" s="79"/>
      <c r="J4402" s="80"/>
      <c r="K4402" s="80">
        <v>-3432886</v>
      </c>
      <c r="L4402" s="80">
        <v>0</v>
      </c>
      <c r="M4402" s="81">
        <v>0</v>
      </c>
    </row>
    <row r="4403" spans="1:13" ht="24">
      <c r="A4403" s="1"/>
      <c r="B4403" s="1"/>
      <c r="C4403" s="69" t="s">
        <v>5</v>
      </c>
      <c r="D4403" s="70" t="s">
        <v>42</v>
      </c>
      <c r="E4403" s="71" t="s">
        <v>43</v>
      </c>
      <c r="F4403" s="70"/>
      <c r="G4403" s="70" t="s">
        <v>1243</v>
      </c>
      <c r="H4403" s="72" t="s">
        <v>1244</v>
      </c>
      <c r="I4403" s="73" t="s">
        <v>215</v>
      </c>
      <c r="J4403" s="74"/>
      <c r="K4403" s="74"/>
      <c r="L4403" s="74"/>
      <c r="M4403" s="77"/>
    </row>
    <row r="4404" spans="1:13" ht="24">
      <c r="A4404" s="1"/>
      <c r="B4404" s="1"/>
      <c r="C4404" s="69" t="s">
        <v>5</v>
      </c>
      <c r="D4404" s="70" t="s">
        <v>42</v>
      </c>
      <c r="E4404" s="71" t="s">
        <v>43</v>
      </c>
      <c r="F4404" s="70"/>
      <c r="G4404" s="70" t="s">
        <v>1243</v>
      </c>
      <c r="H4404" s="72" t="s">
        <v>1244</v>
      </c>
      <c r="I4404" s="72" t="s">
        <v>216</v>
      </c>
      <c r="J4404" s="74">
        <v>3381679</v>
      </c>
      <c r="K4404" s="74">
        <v>0</v>
      </c>
      <c r="L4404" s="74">
        <v>0</v>
      </c>
      <c r="M4404" s="77">
        <v>0</v>
      </c>
    </row>
    <row r="4405" spans="1:13" ht="24">
      <c r="A4405" s="1"/>
      <c r="B4405" s="1"/>
      <c r="C4405" s="69" t="s">
        <v>5</v>
      </c>
      <c r="D4405" s="70" t="s">
        <v>42</v>
      </c>
      <c r="E4405" s="71" t="s">
        <v>43</v>
      </c>
      <c r="F4405" s="70"/>
      <c r="G4405" s="70" t="s">
        <v>1243</v>
      </c>
      <c r="H4405" s="72" t="s">
        <v>1244</v>
      </c>
      <c r="I4405" s="72" t="s">
        <v>217</v>
      </c>
      <c r="J4405" s="74">
        <v>3381679</v>
      </c>
      <c r="K4405" s="74">
        <v>0</v>
      </c>
      <c r="L4405" s="74">
        <v>0</v>
      </c>
      <c r="M4405" s="77">
        <v>0</v>
      </c>
    </row>
    <row r="4406" spans="1:13" ht="24">
      <c r="A4406" s="1"/>
      <c r="B4406" s="1"/>
      <c r="C4406" s="69"/>
      <c r="D4406" s="70"/>
      <c r="E4406" s="71"/>
      <c r="F4406" s="70"/>
      <c r="G4406" s="70"/>
      <c r="H4406" s="83" t="s">
        <v>218</v>
      </c>
      <c r="I4406" s="84"/>
      <c r="J4406" s="85"/>
      <c r="K4406" s="85">
        <v>-3381679</v>
      </c>
      <c r="L4406" s="85">
        <v>0</v>
      </c>
      <c r="M4406" s="86">
        <v>0</v>
      </c>
    </row>
    <row r="4407" spans="1:13">
      <c r="A4407" s="1"/>
      <c r="B4407" s="1"/>
      <c r="C4407" s="69" t="s">
        <v>5</v>
      </c>
      <c r="D4407" s="70" t="s">
        <v>42</v>
      </c>
      <c r="E4407" s="71" t="s">
        <v>43</v>
      </c>
      <c r="F4407" s="70"/>
      <c r="G4407" s="70" t="s">
        <v>1245</v>
      </c>
      <c r="H4407" s="72" t="s">
        <v>1246</v>
      </c>
      <c r="I4407" s="73" t="s">
        <v>207</v>
      </c>
      <c r="J4407" s="74"/>
      <c r="K4407" s="74"/>
      <c r="L4407" s="74"/>
      <c r="M4407" s="77"/>
    </row>
    <row r="4408" spans="1:13">
      <c r="A4408" s="1"/>
      <c r="B4408" s="1"/>
      <c r="C4408" s="69" t="s">
        <v>5</v>
      </c>
      <c r="D4408" s="70" t="s">
        <v>42</v>
      </c>
      <c r="E4408" s="71" t="s">
        <v>43</v>
      </c>
      <c r="F4408" s="70"/>
      <c r="G4408" s="70" t="s">
        <v>1245</v>
      </c>
      <c r="H4408" s="72" t="s">
        <v>1246</v>
      </c>
      <c r="I4408" s="72" t="s">
        <v>208</v>
      </c>
      <c r="J4408" s="74">
        <v>0</v>
      </c>
      <c r="K4408" s="74">
        <v>0</v>
      </c>
      <c r="L4408" s="74">
        <v>0</v>
      </c>
      <c r="M4408" s="77">
        <v>0</v>
      </c>
    </row>
    <row r="4409" spans="1:13">
      <c r="A4409" s="1"/>
      <c r="B4409" s="1"/>
      <c r="C4409" s="69" t="s">
        <v>5</v>
      </c>
      <c r="D4409" s="70" t="s">
        <v>42</v>
      </c>
      <c r="E4409" s="71" t="s">
        <v>43</v>
      </c>
      <c r="F4409" s="70"/>
      <c r="G4409" s="70" t="s">
        <v>1245</v>
      </c>
      <c r="H4409" s="72" t="s">
        <v>1246</v>
      </c>
      <c r="I4409" s="72" t="s">
        <v>209</v>
      </c>
      <c r="J4409" s="74">
        <v>0</v>
      </c>
      <c r="K4409" s="74">
        <v>0</v>
      </c>
      <c r="L4409" s="74">
        <v>0</v>
      </c>
      <c r="M4409" s="77">
        <v>0</v>
      </c>
    </row>
    <row r="4410" spans="1:13" ht="24">
      <c r="A4410" s="1"/>
      <c r="B4410" s="1"/>
      <c r="C4410" s="69"/>
      <c r="D4410" s="70"/>
      <c r="E4410" s="71"/>
      <c r="F4410" s="70"/>
      <c r="G4410" s="70"/>
      <c r="H4410" s="78" t="s">
        <v>210</v>
      </c>
      <c r="I4410" s="79"/>
      <c r="J4410" s="80"/>
      <c r="K4410" s="80">
        <v>0</v>
      </c>
      <c r="L4410" s="80">
        <v>0</v>
      </c>
      <c r="M4410" s="81">
        <v>0</v>
      </c>
    </row>
    <row r="4411" spans="1:13">
      <c r="A4411" s="1"/>
      <c r="B4411" s="1"/>
      <c r="C4411" s="69" t="s">
        <v>5</v>
      </c>
      <c r="D4411" s="70" t="s">
        <v>42</v>
      </c>
      <c r="E4411" s="71" t="s">
        <v>43</v>
      </c>
      <c r="F4411" s="70"/>
      <c r="G4411" s="70" t="s">
        <v>1245</v>
      </c>
      <c r="H4411" s="72" t="s">
        <v>1246</v>
      </c>
      <c r="I4411" s="73" t="s">
        <v>211</v>
      </c>
      <c r="J4411" s="74"/>
      <c r="K4411" s="74"/>
      <c r="L4411" s="74"/>
      <c r="M4411" s="77"/>
    </row>
    <row r="4412" spans="1:13">
      <c r="A4412" s="1"/>
      <c r="B4412" s="1"/>
      <c r="C4412" s="69" t="s">
        <v>5</v>
      </c>
      <c r="D4412" s="70" t="s">
        <v>42</v>
      </c>
      <c r="E4412" s="71" t="s">
        <v>43</v>
      </c>
      <c r="F4412" s="70"/>
      <c r="G4412" s="70" t="s">
        <v>1245</v>
      </c>
      <c r="H4412" s="72" t="s">
        <v>1246</v>
      </c>
      <c r="I4412" s="72" t="s">
        <v>212</v>
      </c>
      <c r="J4412" s="74">
        <v>40000</v>
      </c>
      <c r="K4412" s="74">
        <v>0</v>
      </c>
      <c r="L4412" s="74">
        <v>0</v>
      </c>
      <c r="M4412" s="77">
        <v>0</v>
      </c>
    </row>
    <row r="4413" spans="1:13">
      <c r="A4413" s="1"/>
      <c r="B4413" s="1"/>
      <c r="C4413" s="69" t="s">
        <v>5</v>
      </c>
      <c r="D4413" s="70" t="s">
        <v>42</v>
      </c>
      <c r="E4413" s="71" t="s">
        <v>43</v>
      </c>
      <c r="F4413" s="70"/>
      <c r="G4413" s="70" t="s">
        <v>1245</v>
      </c>
      <c r="H4413" s="72" t="s">
        <v>1246</v>
      </c>
      <c r="I4413" s="72" t="s">
        <v>213</v>
      </c>
      <c r="J4413" s="74">
        <v>40000</v>
      </c>
      <c r="K4413" s="74">
        <v>0</v>
      </c>
      <c r="L4413" s="74">
        <v>0</v>
      </c>
      <c r="M4413" s="77">
        <v>0</v>
      </c>
    </row>
    <row r="4414" spans="1:13" ht="24">
      <c r="A4414" s="1"/>
      <c r="B4414" s="1"/>
      <c r="C4414" s="69"/>
      <c r="D4414" s="70"/>
      <c r="E4414" s="71"/>
      <c r="F4414" s="70"/>
      <c r="G4414" s="70"/>
      <c r="H4414" s="78" t="s">
        <v>214</v>
      </c>
      <c r="I4414" s="79"/>
      <c r="J4414" s="80"/>
      <c r="K4414" s="80">
        <v>-40000</v>
      </c>
      <c r="L4414" s="80">
        <v>0</v>
      </c>
      <c r="M4414" s="81">
        <v>0</v>
      </c>
    </row>
    <row r="4415" spans="1:13">
      <c r="A4415" s="1"/>
      <c r="B4415" s="1"/>
      <c r="C4415" s="69" t="s">
        <v>5</v>
      </c>
      <c r="D4415" s="70" t="s">
        <v>42</v>
      </c>
      <c r="E4415" s="71" t="s">
        <v>43</v>
      </c>
      <c r="F4415" s="70"/>
      <c r="G4415" s="70" t="s">
        <v>1245</v>
      </c>
      <c r="H4415" s="72" t="s">
        <v>1246</v>
      </c>
      <c r="I4415" s="73" t="s">
        <v>215</v>
      </c>
      <c r="J4415" s="74"/>
      <c r="K4415" s="74"/>
      <c r="L4415" s="74"/>
      <c r="M4415" s="77"/>
    </row>
    <row r="4416" spans="1:13">
      <c r="A4416" s="1"/>
      <c r="B4416" s="1"/>
      <c r="C4416" s="69" t="s">
        <v>5</v>
      </c>
      <c r="D4416" s="70" t="s">
        <v>42</v>
      </c>
      <c r="E4416" s="71" t="s">
        <v>43</v>
      </c>
      <c r="F4416" s="70"/>
      <c r="G4416" s="70" t="s">
        <v>1245</v>
      </c>
      <c r="H4416" s="72" t="s">
        <v>1246</v>
      </c>
      <c r="I4416" s="72" t="s">
        <v>216</v>
      </c>
      <c r="J4416" s="74">
        <v>39900</v>
      </c>
      <c r="K4416" s="74">
        <v>0</v>
      </c>
      <c r="L4416" s="74">
        <v>0</v>
      </c>
      <c r="M4416" s="77">
        <v>0</v>
      </c>
    </row>
    <row r="4417" spans="1:13">
      <c r="A4417" s="1"/>
      <c r="B4417" s="1"/>
      <c r="C4417" s="69" t="s">
        <v>5</v>
      </c>
      <c r="D4417" s="70" t="s">
        <v>42</v>
      </c>
      <c r="E4417" s="71" t="s">
        <v>43</v>
      </c>
      <c r="F4417" s="70"/>
      <c r="G4417" s="70" t="s">
        <v>1245</v>
      </c>
      <c r="H4417" s="72" t="s">
        <v>1246</v>
      </c>
      <c r="I4417" s="72" t="s">
        <v>217</v>
      </c>
      <c r="J4417" s="74">
        <v>39900</v>
      </c>
      <c r="K4417" s="74">
        <v>0</v>
      </c>
      <c r="L4417" s="74">
        <v>0</v>
      </c>
      <c r="M4417" s="77">
        <v>0</v>
      </c>
    </row>
    <row r="4418" spans="1:13" ht="24">
      <c r="A4418" s="1"/>
      <c r="B4418" s="1"/>
      <c r="C4418" s="69"/>
      <c r="D4418" s="70"/>
      <c r="E4418" s="71"/>
      <c r="F4418" s="70"/>
      <c r="G4418" s="70"/>
      <c r="H4418" s="83" t="s">
        <v>218</v>
      </c>
      <c r="I4418" s="84"/>
      <c r="J4418" s="85"/>
      <c r="K4418" s="85">
        <v>-39900</v>
      </c>
      <c r="L4418" s="85">
        <v>0</v>
      </c>
      <c r="M4418" s="86">
        <v>0</v>
      </c>
    </row>
    <row r="4419" spans="1:13">
      <c r="A4419" s="1"/>
      <c r="B4419" s="1"/>
      <c r="C4419" s="69" t="s">
        <v>5</v>
      </c>
      <c r="D4419" s="70" t="s">
        <v>42</v>
      </c>
      <c r="E4419" s="71" t="s">
        <v>43</v>
      </c>
      <c r="F4419" s="70"/>
      <c r="G4419" s="70" t="s">
        <v>1247</v>
      </c>
      <c r="H4419" s="72" t="s">
        <v>1246</v>
      </c>
      <c r="I4419" s="73" t="s">
        <v>207</v>
      </c>
      <c r="J4419" s="74"/>
      <c r="K4419" s="74"/>
      <c r="L4419" s="74"/>
      <c r="M4419" s="77"/>
    </row>
    <row r="4420" spans="1:13">
      <c r="A4420" s="1"/>
      <c r="B4420" s="1"/>
      <c r="C4420" s="69" t="s">
        <v>5</v>
      </c>
      <c r="D4420" s="70" t="s">
        <v>42</v>
      </c>
      <c r="E4420" s="71" t="s">
        <v>43</v>
      </c>
      <c r="F4420" s="70"/>
      <c r="G4420" s="70" t="s">
        <v>1247</v>
      </c>
      <c r="H4420" s="72" t="s">
        <v>1246</v>
      </c>
      <c r="I4420" s="72" t="s">
        <v>208</v>
      </c>
      <c r="J4420" s="74">
        <v>0</v>
      </c>
      <c r="K4420" s="74">
        <v>0</v>
      </c>
      <c r="L4420" s="74">
        <v>0</v>
      </c>
      <c r="M4420" s="77">
        <v>0</v>
      </c>
    </row>
    <row r="4421" spans="1:13">
      <c r="A4421" s="1"/>
      <c r="B4421" s="1"/>
      <c r="C4421" s="69" t="s">
        <v>5</v>
      </c>
      <c r="D4421" s="70" t="s">
        <v>42</v>
      </c>
      <c r="E4421" s="71" t="s">
        <v>43</v>
      </c>
      <c r="F4421" s="70"/>
      <c r="G4421" s="70" t="s">
        <v>1247</v>
      </c>
      <c r="H4421" s="72" t="s">
        <v>1246</v>
      </c>
      <c r="I4421" s="72" t="s">
        <v>209</v>
      </c>
      <c r="J4421" s="74">
        <v>0</v>
      </c>
      <c r="K4421" s="74">
        <v>0</v>
      </c>
      <c r="L4421" s="74">
        <v>0</v>
      </c>
      <c r="M4421" s="77">
        <v>0</v>
      </c>
    </row>
    <row r="4422" spans="1:13" ht="24">
      <c r="A4422" s="1"/>
      <c r="B4422" s="1"/>
      <c r="C4422" s="69"/>
      <c r="D4422" s="70"/>
      <c r="E4422" s="71"/>
      <c r="F4422" s="70"/>
      <c r="G4422" s="70"/>
      <c r="H4422" s="78" t="s">
        <v>210</v>
      </c>
      <c r="I4422" s="79"/>
      <c r="J4422" s="80"/>
      <c r="K4422" s="80">
        <v>0</v>
      </c>
      <c r="L4422" s="80">
        <v>0</v>
      </c>
      <c r="M4422" s="81">
        <v>0</v>
      </c>
    </row>
    <row r="4423" spans="1:13">
      <c r="A4423" s="1"/>
      <c r="B4423" s="1"/>
      <c r="C4423" s="69" t="s">
        <v>5</v>
      </c>
      <c r="D4423" s="70" t="s">
        <v>42</v>
      </c>
      <c r="E4423" s="71" t="s">
        <v>43</v>
      </c>
      <c r="F4423" s="70"/>
      <c r="G4423" s="70" t="s">
        <v>1247</v>
      </c>
      <c r="H4423" s="72" t="s">
        <v>1246</v>
      </c>
      <c r="I4423" s="73" t="s">
        <v>211</v>
      </c>
      <c r="J4423" s="74"/>
      <c r="K4423" s="74"/>
      <c r="L4423" s="74"/>
      <c r="M4423" s="77"/>
    </row>
    <row r="4424" spans="1:13">
      <c r="A4424" s="1"/>
      <c r="B4424" s="1"/>
      <c r="C4424" s="69" t="s">
        <v>5</v>
      </c>
      <c r="D4424" s="70" t="s">
        <v>42</v>
      </c>
      <c r="E4424" s="71" t="s">
        <v>43</v>
      </c>
      <c r="F4424" s="70"/>
      <c r="G4424" s="70" t="s">
        <v>1247</v>
      </c>
      <c r="H4424" s="72" t="s">
        <v>1246</v>
      </c>
      <c r="I4424" s="72" t="s">
        <v>212</v>
      </c>
      <c r="J4424" s="74">
        <v>50000</v>
      </c>
      <c r="K4424" s="74">
        <v>0</v>
      </c>
      <c r="L4424" s="74">
        <v>0</v>
      </c>
      <c r="M4424" s="77">
        <v>0</v>
      </c>
    </row>
    <row r="4425" spans="1:13">
      <c r="A4425" s="1"/>
      <c r="B4425" s="1"/>
      <c r="C4425" s="69" t="s">
        <v>5</v>
      </c>
      <c r="D4425" s="70" t="s">
        <v>42</v>
      </c>
      <c r="E4425" s="71" t="s">
        <v>43</v>
      </c>
      <c r="F4425" s="70"/>
      <c r="G4425" s="70" t="s">
        <v>1247</v>
      </c>
      <c r="H4425" s="72" t="s">
        <v>1246</v>
      </c>
      <c r="I4425" s="72" t="s">
        <v>213</v>
      </c>
      <c r="J4425" s="74">
        <v>50000</v>
      </c>
      <c r="K4425" s="74">
        <v>0</v>
      </c>
      <c r="L4425" s="74">
        <v>0</v>
      </c>
      <c r="M4425" s="77">
        <v>0</v>
      </c>
    </row>
    <row r="4426" spans="1:13" ht="24">
      <c r="A4426" s="1"/>
      <c r="B4426" s="1"/>
      <c r="C4426" s="69"/>
      <c r="D4426" s="70"/>
      <c r="E4426" s="71"/>
      <c r="F4426" s="70"/>
      <c r="G4426" s="70"/>
      <c r="H4426" s="78" t="s">
        <v>214</v>
      </c>
      <c r="I4426" s="79"/>
      <c r="J4426" s="80"/>
      <c r="K4426" s="80">
        <v>-50000</v>
      </c>
      <c r="L4426" s="80">
        <v>0</v>
      </c>
      <c r="M4426" s="81">
        <v>0</v>
      </c>
    </row>
    <row r="4427" spans="1:13">
      <c r="A4427" s="1"/>
      <c r="B4427" s="1"/>
      <c r="C4427" s="69" t="s">
        <v>5</v>
      </c>
      <c r="D4427" s="70" t="s">
        <v>42</v>
      </c>
      <c r="E4427" s="71" t="s">
        <v>43</v>
      </c>
      <c r="F4427" s="70"/>
      <c r="G4427" s="70" t="s">
        <v>1247</v>
      </c>
      <c r="H4427" s="72" t="s">
        <v>1246</v>
      </c>
      <c r="I4427" s="73" t="s">
        <v>215</v>
      </c>
      <c r="J4427" s="74"/>
      <c r="K4427" s="74"/>
      <c r="L4427" s="74"/>
      <c r="M4427" s="77"/>
    </row>
    <row r="4428" spans="1:13">
      <c r="A4428" s="1"/>
      <c r="B4428" s="1"/>
      <c r="C4428" s="69" t="s">
        <v>5</v>
      </c>
      <c r="D4428" s="70" t="s">
        <v>42</v>
      </c>
      <c r="E4428" s="71" t="s">
        <v>43</v>
      </c>
      <c r="F4428" s="70"/>
      <c r="G4428" s="70" t="s">
        <v>1247</v>
      </c>
      <c r="H4428" s="72" t="s">
        <v>1246</v>
      </c>
      <c r="I4428" s="72" t="s">
        <v>216</v>
      </c>
      <c r="J4428" s="74">
        <v>48000</v>
      </c>
      <c r="K4428" s="74">
        <v>0</v>
      </c>
      <c r="L4428" s="74">
        <v>0</v>
      </c>
      <c r="M4428" s="77">
        <v>0</v>
      </c>
    </row>
    <row r="4429" spans="1:13">
      <c r="A4429" s="1"/>
      <c r="B4429" s="1"/>
      <c r="C4429" s="69" t="s">
        <v>5</v>
      </c>
      <c r="D4429" s="70" t="s">
        <v>42</v>
      </c>
      <c r="E4429" s="71" t="s">
        <v>43</v>
      </c>
      <c r="F4429" s="70"/>
      <c r="G4429" s="70" t="s">
        <v>1247</v>
      </c>
      <c r="H4429" s="72" t="s">
        <v>1246</v>
      </c>
      <c r="I4429" s="72" t="s">
        <v>217</v>
      </c>
      <c r="J4429" s="74">
        <v>48000</v>
      </c>
      <c r="K4429" s="74">
        <v>0</v>
      </c>
      <c r="L4429" s="74">
        <v>0</v>
      </c>
      <c r="M4429" s="77">
        <v>0</v>
      </c>
    </row>
    <row r="4430" spans="1:13" ht="24">
      <c r="A4430" s="1"/>
      <c r="B4430" s="1"/>
      <c r="C4430" s="69"/>
      <c r="D4430" s="70"/>
      <c r="E4430" s="71"/>
      <c r="F4430" s="70"/>
      <c r="G4430" s="70"/>
      <c r="H4430" s="83" t="s">
        <v>218</v>
      </c>
      <c r="I4430" s="84"/>
      <c r="J4430" s="85"/>
      <c r="K4430" s="85">
        <v>-48000</v>
      </c>
      <c r="L4430" s="85">
        <v>0</v>
      </c>
      <c r="M4430" s="86">
        <v>0</v>
      </c>
    </row>
    <row r="4431" spans="1:13">
      <c r="A4431" s="1"/>
      <c r="B4431" s="1"/>
      <c r="C4431" s="69" t="s">
        <v>5</v>
      </c>
      <c r="D4431" s="70" t="s">
        <v>42</v>
      </c>
      <c r="E4431" s="71" t="s">
        <v>43</v>
      </c>
      <c r="F4431" s="70"/>
      <c r="G4431" s="70" t="s">
        <v>1214</v>
      </c>
      <c r="H4431" s="72" t="s">
        <v>1332</v>
      </c>
      <c r="I4431" s="73" t="s">
        <v>207</v>
      </c>
      <c r="J4431" s="74"/>
      <c r="K4431" s="74"/>
      <c r="L4431" s="74"/>
      <c r="M4431" s="77">
        <v>25</v>
      </c>
    </row>
    <row r="4432" spans="1:13">
      <c r="A4432" s="1"/>
      <c r="B4432" s="1"/>
      <c r="C4432" s="69" t="s">
        <v>5</v>
      </c>
      <c r="D4432" s="70" t="s">
        <v>42</v>
      </c>
      <c r="E4432" s="71" t="s">
        <v>43</v>
      </c>
      <c r="F4432" s="70"/>
      <c r="G4432" s="70" t="s">
        <v>1214</v>
      </c>
      <c r="H4432" s="72" t="s">
        <v>1332</v>
      </c>
      <c r="I4432" s="72" t="s">
        <v>208</v>
      </c>
      <c r="J4432" s="74">
        <v>3000000</v>
      </c>
      <c r="K4432" s="74">
        <v>1000000</v>
      </c>
      <c r="L4432" s="74">
        <v>1000000</v>
      </c>
      <c r="M4432" s="77">
        <v>1000000</v>
      </c>
    </row>
    <row r="4433" spans="1:13">
      <c r="A4433" s="1"/>
      <c r="B4433" s="1"/>
      <c r="C4433" s="69" t="s">
        <v>5</v>
      </c>
      <c r="D4433" s="70" t="s">
        <v>42</v>
      </c>
      <c r="E4433" s="71" t="s">
        <v>43</v>
      </c>
      <c r="F4433" s="70"/>
      <c r="G4433" s="70" t="s">
        <v>1214</v>
      </c>
      <c r="H4433" s="72" t="s">
        <v>1332</v>
      </c>
      <c r="I4433" s="72" t="s">
        <v>209</v>
      </c>
      <c r="J4433" s="74">
        <v>3000000</v>
      </c>
      <c r="K4433" s="74">
        <v>1000000</v>
      </c>
      <c r="L4433" s="74">
        <v>1000000</v>
      </c>
      <c r="M4433" s="77">
        <f>M4432/M4431</f>
        <v>40000</v>
      </c>
    </row>
    <row r="4434" spans="1:13" ht="24">
      <c r="A4434" s="1"/>
      <c r="B4434" s="1"/>
      <c r="C4434" s="69"/>
      <c r="D4434" s="70"/>
      <c r="E4434" s="71"/>
      <c r="F4434" s="70"/>
      <c r="G4434" s="70"/>
      <c r="H4434" s="78" t="s">
        <v>210</v>
      </c>
      <c r="I4434" s="79"/>
      <c r="J4434" s="80"/>
      <c r="K4434" s="80">
        <v>-2000000</v>
      </c>
      <c r="L4434" s="80">
        <v>0</v>
      </c>
      <c r="M4434" s="81">
        <v>0</v>
      </c>
    </row>
    <row r="4435" spans="1:13">
      <c r="A4435" s="1"/>
      <c r="B4435" s="1"/>
      <c r="C4435" s="69" t="s">
        <v>5</v>
      </c>
      <c r="D4435" s="70" t="s">
        <v>42</v>
      </c>
      <c r="E4435" s="71" t="s">
        <v>43</v>
      </c>
      <c r="F4435" s="70"/>
      <c r="G4435" s="70" t="s">
        <v>1214</v>
      </c>
      <c r="H4435" s="72" t="s">
        <v>1332</v>
      </c>
      <c r="I4435" s="73" t="s">
        <v>211</v>
      </c>
      <c r="J4435" s="74"/>
      <c r="K4435" s="74"/>
      <c r="L4435" s="74"/>
      <c r="M4435" s="77">
        <v>25</v>
      </c>
    </row>
    <row r="4436" spans="1:13">
      <c r="A4436" s="1"/>
      <c r="B4436" s="1"/>
      <c r="C4436" s="69" t="s">
        <v>5</v>
      </c>
      <c r="D4436" s="70" t="s">
        <v>42</v>
      </c>
      <c r="E4436" s="71" t="s">
        <v>43</v>
      </c>
      <c r="F4436" s="70"/>
      <c r="G4436" s="70" t="s">
        <v>1214</v>
      </c>
      <c r="H4436" s="72" t="s">
        <v>1332</v>
      </c>
      <c r="I4436" s="72" t="s">
        <v>212</v>
      </c>
      <c r="J4436" s="74">
        <v>0</v>
      </c>
      <c r="K4436" s="74">
        <v>892800</v>
      </c>
      <c r="L4436" s="74">
        <v>893000</v>
      </c>
      <c r="M4436" s="77">
        <v>500000</v>
      </c>
    </row>
    <row r="4437" spans="1:13">
      <c r="A4437" s="1"/>
      <c r="B4437" s="1"/>
      <c r="C4437" s="69" t="s">
        <v>5</v>
      </c>
      <c r="D4437" s="70" t="s">
        <v>42</v>
      </c>
      <c r="E4437" s="71" t="s">
        <v>43</v>
      </c>
      <c r="F4437" s="70"/>
      <c r="G4437" s="70" t="s">
        <v>1214</v>
      </c>
      <c r="H4437" s="72" t="s">
        <v>1332</v>
      </c>
      <c r="I4437" s="72" t="s">
        <v>213</v>
      </c>
      <c r="J4437" s="74">
        <v>0</v>
      </c>
      <c r="K4437" s="74">
        <v>892800</v>
      </c>
      <c r="L4437" s="74">
        <v>893000</v>
      </c>
      <c r="M4437" s="77">
        <f>M4436/M4435</f>
        <v>20000</v>
      </c>
    </row>
    <row r="4438" spans="1:13" ht="24">
      <c r="A4438" s="1"/>
      <c r="B4438" s="1"/>
      <c r="C4438" s="69"/>
      <c r="D4438" s="70"/>
      <c r="E4438" s="71"/>
      <c r="F4438" s="70"/>
      <c r="G4438" s="70"/>
      <c r="H4438" s="78" t="s">
        <v>214</v>
      </c>
      <c r="I4438" s="79"/>
      <c r="J4438" s="80"/>
      <c r="K4438" s="80">
        <v>892800</v>
      </c>
      <c r="L4438" s="80">
        <v>200</v>
      </c>
      <c r="M4438" s="81">
        <v>107000</v>
      </c>
    </row>
    <row r="4439" spans="1:13">
      <c r="A4439" s="1"/>
      <c r="B4439" s="1"/>
      <c r="C4439" s="69" t="s">
        <v>5</v>
      </c>
      <c r="D4439" s="70" t="s">
        <v>42</v>
      </c>
      <c r="E4439" s="71" t="s">
        <v>43</v>
      </c>
      <c r="F4439" s="70"/>
      <c r="G4439" s="70" t="s">
        <v>1214</v>
      </c>
      <c r="H4439" s="72" t="s">
        <v>1332</v>
      </c>
      <c r="I4439" s="73" t="s">
        <v>215</v>
      </c>
      <c r="J4439" s="74"/>
      <c r="K4439" s="74"/>
      <c r="L4439" s="74"/>
      <c r="M4439" s="77">
        <v>25</v>
      </c>
    </row>
    <row r="4440" spans="1:13">
      <c r="A4440" s="1"/>
      <c r="B4440" s="1"/>
      <c r="C4440" s="69" t="s">
        <v>5</v>
      </c>
      <c r="D4440" s="70" t="s">
        <v>42</v>
      </c>
      <c r="E4440" s="71" t="s">
        <v>43</v>
      </c>
      <c r="F4440" s="70"/>
      <c r="G4440" s="70" t="s">
        <v>1214</v>
      </c>
      <c r="H4440" s="72" t="s">
        <v>1332</v>
      </c>
      <c r="I4440" s="72" t="s">
        <v>216</v>
      </c>
      <c r="J4440" s="74">
        <v>0</v>
      </c>
      <c r="K4440" s="74">
        <v>892800</v>
      </c>
      <c r="L4440" s="74">
        <v>892800</v>
      </c>
      <c r="M4440" s="77">
        <v>499222</v>
      </c>
    </row>
    <row r="4441" spans="1:13">
      <c r="A4441" s="1"/>
      <c r="B4441" s="1"/>
      <c r="C4441" s="69" t="s">
        <v>5</v>
      </c>
      <c r="D4441" s="70" t="s">
        <v>42</v>
      </c>
      <c r="E4441" s="71" t="s">
        <v>43</v>
      </c>
      <c r="F4441" s="70"/>
      <c r="G4441" s="70" t="s">
        <v>1214</v>
      </c>
      <c r="H4441" s="72" t="s">
        <v>1332</v>
      </c>
      <c r="I4441" s="72" t="s">
        <v>217</v>
      </c>
      <c r="J4441" s="74">
        <v>0</v>
      </c>
      <c r="K4441" s="74">
        <v>892800</v>
      </c>
      <c r="L4441" s="74">
        <v>892800</v>
      </c>
      <c r="M4441" s="77">
        <f>M4440/M4439</f>
        <v>19968.88</v>
      </c>
    </row>
    <row r="4442" spans="1:13" ht="24">
      <c r="A4442" s="1"/>
      <c r="B4442" s="1"/>
      <c r="C4442" s="69"/>
      <c r="D4442" s="70"/>
      <c r="E4442" s="71"/>
      <c r="F4442" s="70"/>
      <c r="G4442" s="70"/>
      <c r="H4442" s="83" t="s">
        <v>218</v>
      </c>
      <c r="I4442" s="84"/>
      <c r="J4442" s="85"/>
      <c r="K4442" s="85">
        <v>892800</v>
      </c>
      <c r="L4442" s="85">
        <v>0</v>
      </c>
      <c r="M4442" s="86">
        <v>-892800</v>
      </c>
    </row>
    <row r="4443" spans="1:13">
      <c r="A4443" s="1"/>
      <c r="B4443" s="1"/>
      <c r="C4443" s="69" t="s">
        <v>5</v>
      </c>
      <c r="D4443" s="70" t="s">
        <v>42</v>
      </c>
      <c r="E4443" s="71" t="s">
        <v>43</v>
      </c>
      <c r="F4443" s="70"/>
      <c r="G4443" s="70" t="s">
        <v>400</v>
      </c>
      <c r="H4443" s="72" t="s">
        <v>401</v>
      </c>
      <c r="I4443" s="73" t="s">
        <v>207</v>
      </c>
      <c r="J4443" s="74"/>
      <c r="K4443" s="74"/>
      <c r="L4443" s="74"/>
      <c r="M4443" s="77"/>
    </row>
    <row r="4444" spans="1:13">
      <c r="A4444" s="1"/>
      <c r="B4444" s="1"/>
      <c r="C4444" s="69" t="s">
        <v>5</v>
      </c>
      <c r="D4444" s="70" t="s">
        <v>42</v>
      </c>
      <c r="E4444" s="71" t="s">
        <v>43</v>
      </c>
      <c r="F4444" s="70"/>
      <c r="G4444" s="70" t="s">
        <v>400</v>
      </c>
      <c r="H4444" s="72" t="s">
        <v>401</v>
      </c>
      <c r="I4444" s="72" t="s">
        <v>208</v>
      </c>
      <c r="J4444" s="74">
        <v>0</v>
      </c>
      <c r="K4444" s="74">
        <v>0</v>
      </c>
      <c r="L4444" s="74">
        <v>0</v>
      </c>
      <c r="M4444" s="77">
        <v>0</v>
      </c>
    </row>
    <row r="4445" spans="1:13">
      <c r="A4445" s="1"/>
      <c r="B4445" s="1"/>
      <c r="C4445" s="69" t="s">
        <v>5</v>
      </c>
      <c r="D4445" s="70" t="s">
        <v>42</v>
      </c>
      <c r="E4445" s="71" t="s">
        <v>43</v>
      </c>
      <c r="F4445" s="70"/>
      <c r="G4445" s="70" t="s">
        <v>400</v>
      </c>
      <c r="H4445" s="72" t="s">
        <v>401</v>
      </c>
      <c r="I4445" s="72" t="s">
        <v>209</v>
      </c>
      <c r="J4445" s="74">
        <v>0</v>
      </c>
      <c r="K4445" s="74">
        <v>0</v>
      </c>
      <c r="L4445" s="74">
        <v>0</v>
      </c>
      <c r="M4445" s="77">
        <v>0</v>
      </c>
    </row>
    <row r="4446" spans="1:13" ht="24">
      <c r="A4446" s="1"/>
      <c r="B4446" s="1"/>
      <c r="C4446" s="69"/>
      <c r="D4446" s="70"/>
      <c r="E4446" s="71"/>
      <c r="F4446" s="70"/>
      <c r="G4446" s="70"/>
      <c r="H4446" s="78" t="s">
        <v>210</v>
      </c>
      <c r="I4446" s="79"/>
      <c r="J4446" s="80"/>
      <c r="K4446" s="80">
        <v>0</v>
      </c>
      <c r="L4446" s="80">
        <v>0</v>
      </c>
      <c r="M4446" s="81">
        <v>0</v>
      </c>
    </row>
    <row r="4447" spans="1:13">
      <c r="A4447" s="1"/>
      <c r="B4447" s="1"/>
      <c r="C4447" s="69" t="s">
        <v>5</v>
      </c>
      <c r="D4447" s="70" t="s">
        <v>42</v>
      </c>
      <c r="E4447" s="71" t="s">
        <v>43</v>
      </c>
      <c r="F4447" s="70"/>
      <c r="G4447" s="70" t="s">
        <v>400</v>
      </c>
      <c r="H4447" s="72" t="s">
        <v>401</v>
      </c>
      <c r="I4447" s="73" t="s">
        <v>211</v>
      </c>
      <c r="J4447" s="74"/>
      <c r="K4447" s="74"/>
      <c r="L4447" s="74"/>
      <c r="M4447" s="77"/>
    </row>
    <row r="4448" spans="1:13">
      <c r="A4448" s="1"/>
      <c r="B4448" s="1"/>
      <c r="C4448" s="69" t="s">
        <v>5</v>
      </c>
      <c r="D4448" s="70" t="s">
        <v>42</v>
      </c>
      <c r="E4448" s="71" t="s">
        <v>43</v>
      </c>
      <c r="F4448" s="70"/>
      <c r="G4448" s="70" t="s">
        <v>400</v>
      </c>
      <c r="H4448" s="72" t="s">
        <v>401</v>
      </c>
      <c r="I4448" s="72" t="s">
        <v>212</v>
      </c>
      <c r="J4448" s="74">
        <v>0</v>
      </c>
      <c r="K4448" s="74">
        <v>201200</v>
      </c>
      <c r="L4448" s="74">
        <v>0</v>
      </c>
      <c r="M4448" s="77">
        <v>0</v>
      </c>
    </row>
    <row r="4449" spans="1:13">
      <c r="A4449" s="1"/>
      <c r="B4449" s="1"/>
      <c r="C4449" s="69" t="s">
        <v>5</v>
      </c>
      <c r="D4449" s="70" t="s">
        <v>42</v>
      </c>
      <c r="E4449" s="71" t="s">
        <v>43</v>
      </c>
      <c r="F4449" s="70"/>
      <c r="G4449" s="70" t="s">
        <v>400</v>
      </c>
      <c r="H4449" s="72" t="s">
        <v>401</v>
      </c>
      <c r="I4449" s="72" t="s">
        <v>213</v>
      </c>
      <c r="J4449" s="74">
        <v>0</v>
      </c>
      <c r="K4449" s="74">
        <v>201200</v>
      </c>
      <c r="L4449" s="74">
        <v>0</v>
      </c>
      <c r="M4449" s="77">
        <v>0</v>
      </c>
    </row>
    <row r="4450" spans="1:13" ht="24">
      <c r="A4450" s="1"/>
      <c r="B4450" s="1"/>
      <c r="C4450" s="69"/>
      <c r="D4450" s="70"/>
      <c r="E4450" s="71"/>
      <c r="F4450" s="70"/>
      <c r="G4450" s="70"/>
      <c r="H4450" s="78" t="s">
        <v>214</v>
      </c>
      <c r="I4450" s="79"/>
      <c r="J4450" s="80"/>
      <c r="K4450" s="80">
        <v>201200</v>
      </c>
      <c r="L4450" s="80">
        <v>-201200</v>
      </c>
      <c r="M4450" s="81">
        <v>0</v>
      </c>
    </row>
    <row r="4451" spans="1:13">
      <c r="A4451" s="1"/>
      <c r="B4451" s="1"/>
      <c r="C4451" s="69" t="s">
        <v>5</v>
      </c>
      <c r="D4451" s="70" t="s">
        <v>42</v>
      </c>
      <c r="E4451" s="71" t="s">
        <v>43</v>
      </c>
      <c r="F4451" s="70"/>
      <c r="G4451" s="70" t="s">
        <v>400</v>
      </c>
      <c r="H4451" s="72" t="s">
        <v>401</v>
      </c>
      <c r="I4451" s="73" t="s">
        <v>215</v>
      </c>
      <c r="J4451" s="74"/>
      <c r="K4451" s="74"/>
      <c r="L4451" s="74"/>
      <c r="M4451" s="77"/>
    </row>
    <row r="4452" spans="1:13">
      <c r="A4452" s="1"/>
      <c r="B4452" s="1"/>
      <c r="C4452" s="69" t="s">
        <v>5</v>
      </c>
      <c r="D4452" s="70" t="s">
        <v>42</v>
      </c>
      <c r="E4452" s="71" t="s">
        <v>43</v>
      </c>
      <c r="F4452" s="70"/>
      <c r="G4452" s="70" t="s">
        <v>400</v>
      </c>
      <c r="H4452" s="72" t="s">
        <v>401</v>
      </c>
      <c r="I4452" s="72" t="s">
        <v>216</v>
      </c>
      <c r="J4452" s="74">
        <v>0</v>
      </c>
      <c r="K4452" s="74">
        <v>173760</v>
      </c>
      <c r="L4452" s="74">
        <v>0</v>
      </c>
      <c r="M4452" s="77">
        <v>0</v>
      </c>
    </row>
    <row r="4453" spans="1:13">
      <c r="A4453" s="1"/>
      <c r="B4453" s="1"/>
      <c r="C4453" s="69" t="s">
        <v>5</v>
      </c>
      <c r="D4453" s="70" t="s">
        <v>42</v>
      </c>
      <c r="E4453" s="71" t="s">
        <v>43</v>
      </c>
      <c r="F4453" s="70"/>
      <c r="G4453" s="70" t="s">
        <v>400</v>
      </c>
      <c r="H4453" s="72" t="s">
        <v>401</v>
      </c>
      <c r="I4453" s="72" t="s">
        <v>217</v>
      </c>
      <c r="J4453" s="74">
        <v>0</v>
      </c>
      <c r="K4453" s="74">
        <v>173760</v>
      </c>
      <c r="L4453" s="74">
        <v>0</v>
      </c>
      <c r="M4453" s="77">
        <v>0</v>
      </c>
    </row>
    <row r="4454" spans="1:13" ht="24">
      <c r="A4454" s="1"/>
      <c r="B4454" s="1"/>
      <c r="C4454" s="69"/>
      <c r="D4454" s="70"/>
      <c r="E4454" s="71"/>
      <c r="F4454" s="70"/>
      <c r="G4454" s="70"/>
      <c r="H4454" s="83" t="s">
        <v>218</v>
      </c>
      <c r="I4454" s="84"/>
      <c r="J4454" s="85"/>
      <c r="K4454" s="85">
        <v>173760</v>
      </c>
      <c r="L4454" s="85">
        <v>-173760</v>
      </c>
      <c r="M4454" s="86">
        <v>0</v>
      </c>
    </row>
    <row r="4455" spans="1:13">
      <c r="A4455" s="1"/>
      <c r="B4455" s="1"/>
      <c r="C4455" s="69" t="s">
        <v>5</v>
      </c>
      <c r="D4455" s="70" t="s">
        <v>42</v>
      </c>
      <c r="E4455" s="71" t="s">
        <v>43</v>
      </c>
      <c r="F4455" s="70"/>
      <c r="G4455" s="70" t="s">
        <v>329</v>
      </c>
      <c r="H4455" s="72" t="s">
        <v>330</v>
      </c>
      <c r="I4455" s="73" t="s">
        <v>207</v>
      </c>
      <c r="J4455" s="74"/>
      <c r="K4455" s="74"/>
      <c r="L4455" s="74"/>
      <c r="M4455" s="77"/>
    </row>
    <row r="4456" spans="1:13">
      <c r="A4456" s="1"/>
      <c r="B4456" s="1"/>
      <c r="C4456" s="69" t="s">
        <v>5</v>
      </c>
      <c r="D4456" s="70" t="s">
        <v>42</v>
      </c>
      <c r="E4456" s="71" t="s">
        <v>43</v>
      </c>
      <c r="F4456" s="70"/>
      <c r="G4456" s="70" t="s">
        <v>329</v>
      </c>
      <c r="H4456" s="72" t="s">
        <v>330</v>
      </c>
      <c r="I4456" s="72" t="s">
        <v>208</v>
      </c>
      <c r="J4456" s="74">
        <v>0</v>
      </c>
      <c r="K4456" s="74">
        <v>0</v>
      </c>
      <c r="L4456" s="74">
        <v>0</v>
      </c>
      <c r="M4456" s="77">
        <v>0</v>
      </c>
    </row>
    <row r="4457" spans="1:13">
      <c r="A4457" s="1"/>
      <c r="B4457" s="1"/>
      <c r="C4457" s="69" t="s">
        <v>5</v>
      </c>
      <c r="D4457" s="70" t="s">
        <v>42</v>
      </c>
      <c r="E4457" s="71" t="s">
        <v>43</v>
      </c>
      <c r="F4457" s="70"/>
      <c r="G4457" s="70" t="s">
        <v>329</v>
      </c>
      <c r="H4457" s="72" t="s">
        <v>330</v>
      </c>
      <c r="I4457" s="72" t="s">
        <v>209</v>
      </c>
      <c r="J4457" s="74">
        <v>0</v>
      </c>
      <c r="K4457" s="74">
        <v>0</v>
      </c>
      <c r="L4457" s="74">
        <v>0</v>
      </c>
      <c r="M4457" s="77">
        <v>0</v>
      </c>
    </row>
    <row r="4458" spans="1:13" ht="24">
      <c r="A4458" s="1"/>
      <c r="B4458" s="1"/>
      <c r="C4458" s="69"/>
      <c r="D4458" s="70"/>
      <c r="E4458" s="71"/>
      <c r="F4458" s="70"/>
      <c r="G4458" s="70"/>
      <c r="H4458" s="78" t="s">
        <v>210</v>
      </c>
      <c r="I4458" s="79"/>
      <c r="J4458" s="80"/>
      <c r="K4458" s="80">
        <v>0</v>
      </c>
      <c r="L4458" s="80">
        <v>0</v>
      </c>
      <c r="M4458" s="81">
        <v>0</v>
      </c>
    </row>
    <row r="4459" spans="1:13">
      <c r="A4459" s="1"/>
      <c r="B4459" s="1"/>
      <c r="C4459" s="69" t="s">
        <v>5</v>
      </c>
      <c r="D4459" s="70" t="s">
        <v>42</v>
      </c>
      <c r="E4459" s="71" t="s">
        <v>43</v>
      </c>
      <c r="F4459" s="70"/>
      <c r="G4459" s="70" t="s">
        <v>329</v>
      </c>
      <c r="H4459" s="72" t="s">
        <v>330</v>
      </c>
      <c r="I4459" s="73" t="s">
        <v>211</v>
      </c>
      <c r="J4459" s="74"/>
      <c r="K4459" s="74"/>
      <c r="L4459" s="74"/>
      <c r="M4459" s="77"/>
    </row>
    <row r="4460" spans="1:13">
      <c r="A4460" s="1"/>
      <c r="B4460" s="1"/>
      <c r="C4460" s="69" t="s">
        <v>5</v>
      </c>
      <c r="D4460" s="70" t="s">
        <v>42</v>
      </c>
      <c r="E4460" s="71" t="s">
        <v>43</v>
      </c>
      <c r="F4460" s="70"/>
      <c r="G4460" s="70" t="s">
        <v>329</v>
      </c>
      <c r="H4460" s="72" t="s">
        <v>330</v>
      </c>
      <c r="I4460" s="72" t="s">
        <v>212</v>
      </c>
      <c r="J4460" s="74">
        <v>0</v>
      </c>
      <c r="K4460" s="74">
        <v>0</v>
      </c>
      <c r="L4460" s="74">
        <v>120000</v>
      </c>
      <c r="M4460" s="77">
        <v>0</v>
      </c>
    </row>
    <row r="4461" spans="1:13">
      <c r="A4461" s="1"/>
      <c r="B4461" s="1"/>
      <c r="C4461" s="69" t="s">
        <v>5</v>
      </c>
      <c r="D4461" s="70" t="s">
        <v>42</v>
      </c>
      <c r="E4461" s="71" t="s">
        <v>43</v>
      </c>
      <c r="F4461" s="70"/>
      <c r="G4461" s="70" t="s">
        <v>329</v>
      </c>
      <c r="H4461" s="72" t="s">
        <v>330</v>
      </c>
      <c r="I4461" s="72" t="s">
        <v>213</v>
      </c>
      <c r="J4461" s="74">
        <v>0</v>
      </c>
      <c r="K4461" s="74">
        <v>0</v>
      </c>
      <c r="L4461" s="74">
        <v>120000</v>
      </c>
      <c r="M4461" s="77">
        <v>0</v>
      </c>
    </row>
    <row r="4462" spans="1:13" ht="24">
      <c r="A4462" s="1"/>
      <c r="B4462" s="1"/>
      <c r="C4462" s="69"/>
      <c r="D4462" s="70"/>
      <c r="E4462" s="71"/>
      <c r="F4462" s="70"/>
      <c r="G4462" s="70"/>
      <c r="H4462" s="78" t="s">
        <v>214</v>
      </c>
      <c r="I4462" s="79"/>
      <c r="J4462" s="80"/>
      <c r="K4462" s="80">
        <v>0</v>
      </c>
      <c r="L4462" s="80">
        <v>120000</v>
      </c>
      <c r="M4462" s="81">
        <v>-120000</v>
      </c>
    </row>
    <row r="4463" spans="1:13">
      <c r="A4463" s="1"/>
      <c r="B4463" s="1"/>
      <c r="C4463" s="69" t="s">
        <v>5</v>
      </c>
      <c r="D4463" s="70" t="s">
        <v>42</v>
      </c>
      <c r="E4463" s="71" t="s">
        <v>43</v>
      </c>
      <c r="F4463" s="70"/>
      <c r="G4463" s="70" t="s">
        <v>329</v>
      </c>
      <c r="H4463" s="72" t="s">
        <v>330</v>
      </c>
      <c r="I4463" s="73" t="s">
        <v>215</v>
      </c>
      <c r="J4463" s="74"/>
      <c r="K4463" s="74"/>
      <c r="L4463" s="74"/>
      <c r="M4463" s="77"/>
    </row>
    <row r="4464" spans="1:13">
      <c r="A4464" s="1"/>
      <c r="B4464" s="1"/>
      <c r="C4464" s="69" t="s">
        <v>5</v>
      </c>
      <c r="D4464" s="70" t="s">
        <v>42</v>
      </c>
      <c r="E4464" s="71" t="s">
        <v>43</v>
      </c>
      <c r="F4464" s="70"/>
      <c r="G4464" s="70" t="s">
        <v>329</v>
      </c>
      <c r="H4464" s="72" t="s">
        <v>330</v>
      </c>
      <c r="I4464" s="72" t="s">
        <v>216</v>
      </c>
      <c r="J4464" s="74">
        <v>0</v>
      </c>
      <c r="K4464" s="74">
        <v>0</v>
      </c>
      <c r="L4464" s="74">
        <v>99990</v>
      </c>
      <c r="M4464" s="77">
        <v>0</v>
      </c>
    </row>
    <row r="4465" spans="1:13">
      <c r="A4465" s="1"/>
      <c r="B4465" s="1"/>
      <c r="C4465" s="69" t="s">
        <v>5</v>
      </c>
      <c r="D4465" s="70" t="s">
        <v>42</v>
      </c>
      <c r="E4465" s="71" t="s">
        <v>43</v>
      </c>
      <c r="F4465" s="70"/>
      <c r="G4465" s="70" t="s">
        <v>329</v>
      </c>
      <c r="H4465" s="72" t="s">
        <v>330</v>
      </c>
      <c r="I4465" s="72" t="s">
        <v>217</v>
      </c>
      <c r="J4465" s="74">
        <v>0</v>
      </c>
      <c r="K4465" s="74">
        <v>0</v>
      </c>
      <c r="L4465" s="74">
        <v>99990</v>
      </c>
      <c r="M4465" s="77">
        <v>0</v>
      </c>
    </row>
    <row r="4466" spans="1:13" ht="24">
      <c r="A4466" s="1"/>
      <c r="B4466" s="1"/>
      <c r="C4466" s="69"/>
      <c r="D4466" s="70"/>
      <c r="E4466" s="71"/>
      <c r="F4466" s="70"/>
      <c r="G4466" s="70"/>
      <c r="H4466" s="83" t="s">
        <v>218</v>
      </c>
      <c r="I4466" s="84"/>
      <c r="J4466" s="85"/>
      <c r="K4466" s="85">
        <v>0</v>
      </c>
      <c r="L4466" s="85">
        <v>99990</v>
      </c>
      <c r="M4466" s="86">
        <v>-99990</v>
      </c>
    </row>
    <row r="4467" spans="1:13" ht="24">
      <c r="A4467" s="1"/>
      <c r="B4467" s="1"/>
      <c r="C4467" s="69" t="s">
        <v>5</v>
      </c>
      <c r="D4467" s="70" t="s">
        <v>42</v>
      </c>
      <c r="E4467" s="71" t="s">
        <v>43</v>
      </c>
      <c r="F4467" s="70"/>
      <c r="G4467" s="70" t="s">
        <v>1248</v>
      </c>
      <c r="H4467" s="72" t="s">
        <v>1249</v>
      </c>
      <c r="I4467" s="73" t="s">
        <v>207</v>
      </c>
      <c r="J4467" s="74"/>
      <c r="K4467" s="74"/>
      <c r="L4467" s="74"/>
      <c r="M4467" s="77"/>
    </row>
    <row r="4468" spans="1:13" ht="24">
      <c r="A4468" s="1"/>
      <c r="B4468" s="1"/>
      <c r="C4468" s="69" t="s">
        <v>5</v>
      </c>
      <c r="D4468" s="70" t="s">
        <v>42</v>
      </c>
      <c r="E4468" s="71" t="s">
        <v>43</v>
      </c>
      <c r="F4468" s="70"/>
      <c r="G4468" s="70" t="s">
        <v>1248</v>
      </c>
      <c r="H4468" s="72" t="s">
        <v>1249</v>
      </c>
      <c r="I4468" s="72" t="s">
        <v>208</v>
      </c>
      <c r="J4468" s="74">
        <v>0</v>
      </c>
      <c r="K4468" s="74">
        <v>0</v>
      </c>
      <c r="L4468" s="74">
        <v>0</v>
      </c>
      <c r="M4468" s="77">
        <v>0</v>
      </c>
    </row>
    <row r="4469" spans="1:13" ht="24">
      <c r="A4469" s="1"/>
      <c r="B4469" s="1"/>
      <c r="C4469" s="69" t="s">
        <v>5</v>
      </c>
      <c r="D4469" s="70" t="s">
        <v>42</v>
      </c>
      <c r="E4469" s="71" t="s">
        <v>43</v>
      </c>
      <c r="F4469" s="70"/>
      <c r="G4469" s="70" t="s">
        <v>1248</v>
      </c>
      <c r="H4469" s="72" t="s">
        <v>1249</v>
      </c>
      <c r="I4469" s="72" t="s">
        <v>209</v>
      </c>
      <c r="J4469" s="74">
        <v>0</v>
      </c>
      <c r="K4469" s="74">
        <v>0</v>
      </c>
      <c r="L4469" s="74">
        <v>0</v>
      </c>
      <c r="M4469" s="77">
        <v>0</v>
      </c>
    </row>
    <row r="4470" spans="1:13" ht="24">
      <c r="A4470" s="1"/>
      <c r="B4470" s="1"/>
      <c r="C4470" s="69"/>
      <c r="D4470" s="70"/>
      <c r="E4470" s="71"/>
      <c r="F4470" s="70"/>
      <c r="G4470" s="70"/>
      <c r="H4470" s="78" t="s">
        <v>210</v>
      </c>
      <c r="I4470" s="79"/>
      <c r="J4470" s="80"/>
      <c r="K4470" s="80">
        <v>0</v>
      </c>
      <c r="L4470" s="80">
        <v>0</v>
      </c>
      <c r="M4470" s="81">
        <v>0</v>
      </c>
    </row>
    <row r="4471" spans="1:13" ht="24">
      <c r="A4471" s="1"/>
      <c r="B4471" s="1"/>
      <c r="C4471" s="69" t="s">
        <v>5</v>
      </c>
      <c r="D4471" s="70" t="s">
        <v>42</v>
      </c>
      <c r="E4471" s="71" t="s">
        <v>43</v>
      </c>
      <c r="F4471" s="70"/>
      <c r="G4471" s="70" t="s">
        <v>1248</v>
      </c>
      <c r="H4471" s="72" t="s">
        <v>1249</v>
      </c>
      <c r="I4471" s="73" t="s">
        <v>211</v>
      </c>
      <c r="J4471" s="74"/>
      <c r="K4471" s="74"/>
      <c r="L4471" s="74"/>
      <c r="M4471" s="77"/>
    </row>
    <row r="4472" spans="1:13" ht="24">
      <c r="A4472" s="1"/>
      <c r="B4472" s="1"/>
      <c r="C4472" s="69" t="s">
        <v>5</v>
      </c>
      <c r="D4472" s="70" t="s">
        <v>42</v>
      </c>
      <c r="E4472" s="71" t="s">
        <v>43</v>
      </c>
      <c r="F4472" s="70"/>
      <c r="G4472" s="70" t="s">
        <v>1248</v>
      </c>
      <c r="H4472" s="72" t="s">
        <v>1249</v>
      </c>
      <c r="I4472" s="72" t="s">
        <v>212</v>
      </c>
      <c r="J4472" s="74">
        <v>5000</v>
      </c>
      <c r="K4472" s="74">
        <v>0</v>
      </c>
      <c r="L4472" s="74">
        <v>0</v>
      </c>
      <c r="M4472" s="77">
        <v>0</v>
      </c>
    </row>
    <row r="4473" spans="1:13" ht="24">
      <c r="A4473" s="1"/>
      <c r="B4473" s="1"/>
      <c r="C4473" s="69" t="s">
        <v>5</v>
      </c>
      <c r="D4473" s="70" t="s">
        <v>42</v>
      </c>
      <c r="E4473" s="71" t="s">
        <v>43</v>
      </c>
      <c r="F4473" s="70"/>
      <c r="G4473" s="70" t="s">
        <v>1248</v>
      </c>
      <c r="H4473" s="72" t="s">
        <v>1249</v>
      </c>
      <c r="I4473" s="72" t="s">
        <v>213</v>
      </c>
      <c r="J4473" s="74">
        <v>5000</v>
      </c>
      <c r="K4473" s="74">
        <v>0</v>
      </c>
      <c r="L4473" s="74">
        <v>0</v>
      </c>
      <c r="M4473" s="77">
        <v>0</v>
      </c>
    </row>
    <row r="4474" spans="1:13" ht="24">
      <c r="A4474" s="1"/>
      <c r="B4474" s="1"/>
      <c r="C4474" s="69"/>
      <c r="D4474" s="70"/>
      <c r="E4474" s="71"/>
      <c r="F4474" s="70"/>
      <c r="G4474" s="70"/>
      <c r="H4474" s="78" t="s">
        <v>214</v>
      </c>
      <c r="I4474" s="79"/>
      <c r="J4474" s="80"/>
      <c r="K4474" s="80">
        <v>-5000</v>
      </c>
      <c r="L4474" s="80">
        <v>0</v>
      </c>
      <c r="M4474" s="81">
        <v>0</v>
      </c>
    </row>
    <row r="4475" spans="1:13" ht="24">
      <c r="A4475" s="1"/>
      <c r="B4475" s="1"/>
      <c r="C4475" s="69" t="s">
        <v>5</v>
      </c>
      <c r="D4475" s="70" t="s">
        <v>42</v>
      </c>
      <c r="E4475" s="71" t="s">
        <v>43</v>
      </c>
      <c r="F4475" s="70"/>
      <c r="G4475" s="70" t="s">
        <v>1248</v>
      </c>
      <c r="H4475" s="72" t="s">
        <v>1249</v>
      </c>
      <c r="I4475" s="73" t="s">
        <v>215</v>
      </c>
      <c r="J4475" s="74"/>
      <c r="K4475" s="74"/>
      <c r="L4475" s="74"/>
      <c r="M4475" s="77"/>
    </row>
    <row r="4476" spans="1:13" ht="24">
      <c r="A4476" s="1"/>
      <c r="B4476" s="1"/>
      <c r="C4476" s="69" t="s">
        <v>5</v>
      </c>
      <c r="D4476" s="70" t="s">
        <v>42</v>
      </c>
      <c r="E4476" s="71" t="s">
        <v>43</v>
      </c>
      <c r="F4476" s="70"/>
      <c r="G4476" s="70" t="s">
        <v>1248</v>
      </c>
      <c r="H4476" s="72" t="s">
        <v>1249</v>
      </c>
      <c r="I4476" s="72" t="s">
        <v>216</v>
      </c>
      <c r="J4476" s="74">
        <v>4980</v>
      </c>
      <c r="K4476" s="74">
        <v>0</v>
      </c>
      <c r="L4476" s="74">
        <v>0</v>
      </c>
      <c r="M4476" s="77">
        <v>0</v>
      </c>
    </row>
    <row r="4477" spans="1:13" ht="24">
      <c r="A4477" s="1"/>
      <c r="B4477" s="1"/>
      <c r="C4477" s="69" t="s">
        <v>5</v>
      </c>
      <c r="D4477" s="70" t="s">
        <v>42</v>
      </c>
      <c r="E4477" s="71" t="s">
        <v>43</v>
      </c>
      <c r="F4477" s="70"/>
      <c r="G4477" s="70" t="s">
        <v>1248</v>
      </c>
      <c r="H4477" s="72" t="s">
        <v>1249</v>
      </c>
      <c r="I4477" s="72" t="s">
        <v>217</v>
      </c>
      <c r="J4477" s="74">
        <v>4980</v>
      </c>
      <c r="K4477" s="74">
        <v>0</v>
      </c>
      <c r="L4477" s="74">
        <v>0</v>
      </c>
      <c r="M4477" s="77">
        <v>0</v>
      </c>
    </row>
    <row r="4478" spans="1:13" ht="24">
      <c r="A4478" s="1"/>
      <c r="B4478" s="1"/>
      <c r="C4478" s="69"/>
      <c r="D4478" s="70"/>
      <c r="E4478" s="71"/>
      <c r="F4478" s="70"/>
      <c r="G4478" s="70"/>
      <c r="H4478" s="83" t="s">
        <v>218</v>
      </c>
      <c r="I4478" s="84"/>
      <c r="J4478" s="85"/>
      <c r="K4478" s="85">
        <v>-4980</v>
      </c>
      <c r="L4478" s="85">
        <v>0</v>
      </c>
      <c r="M4478" s="86">
        <v>0</v>
      </c>
    </row>
    <row r="4479" spans="1:13" ht="24">
      <c r="A4479" s="1"/>
      <c r="B4479" s="1"/>
      <c r="C4479" s="69" t="s">
        <v>5</v>
      </c>
      <c r="D4479" s="70" t="s">
        <v>42</v>
      </c>
      <c r="E4479" s="71" t="s">
        <v>43</v>
      </c>
      <c r="F4479" s="70"/>
      <c r="G4479" s="70" t="s">
        <v>1250</v>
      </c>
      <c r="H4479" s="72" t="s">
        <v>1251</v>
      </c>
      <c r="I4479" s="73" t="s">
        <v>207</v>
      </c>
      <c r="J4479" s="74"/>
      <c r="K4479" s="74"/>
      <c r="L4479" s="74"/>
      <c r="M4479" s="77"/>
    </row>
    <row r="4480" spans="1:13" ht="24">
      <c r="A4480" s="1"/>
      <c r="B4480" s="1"/>
      <c r="C4480" s="69" t="s">
        <v>5</v>
      </c>
      <c r="D4480" s="70" t="s">
        <v>42</v>
      </c>
      <c r="E4480" s="71" t="s">
        <v>43</v>
      </c>
      <c r="F4480" s="70"/>
      <c r="G4480" s="70" t="s">
        <v>1250</v>
      </c>
      <c r="H4480" s="72" t="s">
        <v>1251</v>
      </c>
      <c r="I4480" s="72" t="s">
        <v>208</v>
      </c>
      <c r="J4480" s="74">
        <v>0</v>
      </c>
      <c r="K4480" s="74">
        <v>0</v>
      </c>
      <c r="L4480" s="74">
        <v>0</v>
      </c>
      <c r="M4480" s="77">
        <v>0</v>
      </c>
    </row>
    <row r="4481" spans="1:13" ht="24">
      <c r="A4481" s="1"/>
      <c r="B4481" s="1"/>
      <c r="C4481" s="69" t="s">
        <v>5</v>
      </c>
      <c r="D4481" s="70" t="s">
        <v>42</v>
      </c>
      <c r="E4481" s="71" t="s">
        <v>43</v>
      </c>
      <c r="F4481" s="70"/>
      <c r="G4481" s="70" t="s">
        <v>1250</v>
      </c>
      <c r="H4481" s="72" t="s">
        <v>1251</v>
      </c>
      <c r="I4481" s="72" t="s">
        <v>209</v>
      </c>
      <c r="J4481" s="74">
        <v>0</v>
      </c>
      <c r="K4481" s="74">
        <v>0</v>
      </c>
      <c r="L4481" s="74">
        <v>0</v>
      </c>
      <c r="M4481" s="77">
        <v>0</v>
      </c>
    </row>
    <row r="4482" spans="1:13" ht="24">
      <c r="A4482" s="1"/>
      <c r="B4482" s="1"/>
      <c r="C4482" s="69"/>
      <c r="D4482" s="70"/>
      <c r="E4482" s="71"/>
      <c r="F4482" s="70"/>
      <c r="G4482" s="70"/>
      <c r="H4482" s="78" t="s">
        <v>210</v>
      </c>
      <c r="I4482" s="79"/>
      <c r="J4482" s="80"/>
      <c r="K4482" s="80">
        <v>0</v>
      </c>
      <c r="L4482" s="80">
        <v>0</v>
      </c>
      <c r="M4482" s="81">
        <v>0</v>
      </c>
    </row>
    <row r="4483" spans="1:13" ht="24">
      <c r="A4483" s="1"/>
      <c r="B4483" s="1"/>
      <c r="C4483" s="69" t="s">
        <v>5</v>
      </c>
      <c r="D4483" s="70" t="s">
        <v>42</v>
      </c>
      <c r="E4483" s="71" t="s">
        <v>43</v>
      </c>
      <c r="F4483" s="70"/>
      <c r="G4483" s="70" t="s">
        <v>1250</v>
      </c>
      <c r="H4483" s="72" t="s">
        <v>1251</v>
      </c>
      <c r="I4483" s="73" t="s">
        <v>211</v>
      </c>
      <c r="J4483" s="74"/>
      <c r="K4483" s="74"/>
      <c r="L4483" s="74"/>
      <c r="M4483" s="77"/>
    </row>
    <row r="4484" spans="1:13" ht="24">
      <c r="A4484" s="1"/>
      <c r="B4484" s="1"/>
      <c r="C4484" s="69" t="s">
        <v>5</v>
      </c>
      <c r="D4484" s="70" t="s">
        <v>42</v>
      </c>
      <c r="E4484" s="71" t="s">
        <v>43</v>
      </c>
      <c r="F4484" s="70"/>
      <c r="G4484" s="70" t="s">
        <v>1250</v>
      </c>
      <c r="H4484" s="72" t="s">
        <v>1251</v>
      </c>
      <c r="I4484" s="72" t="s">
        <v>212</v>
      </c>
      <c r="J4484" s="74">
        <v>0</v>
      </c>
      <c r="K4484" s="74">
        <v>500000</v>
      </c>
      <c r="L4484" s="74">
        <v>0</v>
      </c>
      <c r="M4484" s="77">
        <v>0</v>
      </c>
    </row>
    <row r="4485" spans="1:13" ht="24">
      <c r="A4485" s="1"/>
      <c r="B4485" s="1"/>
      <c r="C4485" s="69" t="s">
        <v>5</v>
      </c>
      <c r="D4485" s="70" t="s">
        <v>42</v>
      </c>
      <c r="E4485" s="71" t="s">
        <v>43</v>
      </c>
      <c r="F4485" s="70"/>
      <c r="G4485" s="70" t="s">
        <v>1250</v>
      </c>
      <c r="H4485" s="72" t="s">
        <v>1251</v>
      </c>
      <c r="I4485" s="72" t="s">
        <v>213</v>
      </c>
      <c r="J4485" s="74">
        <v>0</v>
      </c>
      <c r="K4485" s="74">
        <v>500000</v>
      </c>
      <c r="L4485" s="74">
        <v>0</v>
      </c>
      <c r="M4485" s="77">
        <v>0</v>
      </c>
    </row>
    <row r="4486" spans="1:13" ht="24">
      <c r="A4486" s="1"/>
      <c r="B4486" s="1"/>
      <c r="C4486" s="69"/>
      <c r="D4486" s="70"/>
      <c r="E4486" s="71"/>
      <c r="F4486" s="70"/>
      <c r="G4486" s="70"/>
      <c r="H4486" s="78" t="s">
        <v>214</v>
      </c>
      <c r="I4486" s="79"/>
      <c r="J4486" s="80"/>
      <c r="K4486" s="80">
        <v>500000</v>
      </c>
      <c r="L4486" s="80">
        <v>-500000</v>
      </c>
      <c r="M4486" s="81">
        <v>0</v>
      </c>
    </row>
    <row r="4487" spans="1:13" ht="24">
      <c r="A4487" s="1"/>
      <c r="B4487" s="1"/>
      <c r="C4487" s="69" t="s">
        <v>5</v>
      </c>
      <c r="D4487" s="70" t="s">
        <v>42</v>
      </c>
      <c r="E4487" s="71" t="s">
        <v>43</v>
      </c>
      <c r="F4487" s="70"/>
      <c r="G4487" s="70" t="s">
        <v>1250</v>
      </c>
      <c r="H4487" s="72" t="s">
        <v>1251</v>
      </c>
      <c r="I4487" s="73" t="s">
        <v>215</v>
      </c>
      <c r="J4487" s="74"/>
      <c r="K4487" s="74"/>
      <c r="L4487" s="74"/>
      <c r="M4487" s="77"/>
    </row>
    <row r="4488" spans="1:13" ht="24">
      <c r="A4488" s="1"/>
      <c r="B4488" s="1"/>
      <c r="C4488" s="69" t="s">
        <v>5</v>
      </c>
      <c r="D4488" s="70" t="s">
        <v>42</v>
      </c>
      <c r="E4488" s="71" t="s">
        <v>43</v>
      </c>
      <c r="F4488" s="70"/>
      <c r="G4488" s="70" t="s">
        <v>1250</v>
      </c>
      <c r="H4488" s="72" t="s">
        <v>1251</v>
      </c>
      <c r="I4488" s="72" t="s">
        <v>216</v>
      </c>
      <c r="J4488" s="74">
        <v>0</v>
      </c>
      <c r="K4488" s="74">
        <v>499800</v>
      </c>
      <c r="L4488" s="74">
        <v>0</v>
      </c>
      <c r="M4488" s="77">
        <v>0</v>
      </c>
    </row>
    <row r="4489" spans="1:13" ht="24">
      <c r="A4489" s="1"/>
      <c r="B4489" s="1"/>
      <c r="C4489" s="69" t="s">
        <v>5</v>
      </c>
      <c r="D4489" s="70" t="s">
        <v>42</v>
      </c>
      <c r="E4489" s="71" t="s">
        <v>43</v>
      </c>
      <c r="F4489" s="70"/>
      <c r="G4489" s="70" t="s">
        <v>1250</v>
      </c>
      <c r="H4489" s="72" t="s">
        <v>1251</v>
      </c>
      <c r="I4489" s="72" t="s">
        <v>217</v>
      </c>
      <c r="J4489" s="74">
        <v>0</v>
      </c>
      <c r="K4489" s="74">
        <v>499800</v>
      </c>
      <c r="L4489" s="74">
        <v>0</v>
      </c>
      <c r="M4489" s="77">
        <v>0</v>
      </c>
    </row>
    <row r="4490" spans="1:13" ht="24">
      <c r="A4490" s="1"/>
      <c r="B4490" s="1"/>
      <c r="C4490" s="69"/>
      <c r="D4490" s="70"/>
      <c r="E4490" s="71"/>
      <c r="F4490" s="70"/>
      <c r="G4490" s="70"/>
      <c r="H4490" s="83" t="s">
        <v>218</v>
      </c>
      <c r="I4490" s="84"/>
      <c r="J4490" s="85"/>
      <c r="K4490" s="85">
        <v>499800</v>
      </c>
      <c r="L4490" s="85">
        <v>-499800</v>
      </c>
      <c r="M4490" s="86">
        <v>0</v>
      </c>
    </row>
    <row r="4491" spans="1:13">
      <c r="A4491" s="1"/>
      <c r="B4491" s="1"/>
      <c r="C4491" s="69" t="s">
        <v>5</v>
      </c>
      <c r="D4491" s="70" t="s">
        <v>42</v>
      </c>
      <c r="E4491" s="71" t="s">
        <v>43</v>
      </c>
      <c r="F4491" s="70"/>
      <c r="G4491" s="70" t="s">
        <v>1252</v>
      </c>
      <c r="H4491" s="72" t="s">
        <v>1253</v>
      </c>
      <c r="I4491" s="73" t="s">
        <v>207</v>
      </c>
      <c r="J4491" s="74"/>
      <c r="K4491" s="74"/>
      <c r="L4491" s="74"/>
      <c r="M4491" s="77"/>
    </row>
    <row r="4492" spans="1:13">
      <c r="A4492" s="1"/>
      <c r="B4492" s="1"/>
      <c r="C4492" s="69" t="s">
        <v>5</v>
      </c>
      <c r="D4492" s="70" t="s">
        <v>42</v>
      </c>
      <c r="E4492" s="71" t="s">
        <v>43</v>
      </c>
      <c r="F4492" s="70"/>
      <c r="G4492" s="70" t="s">
        <v>1252</v>
      </c>
      <c r="H4492" s="72" t="s">
        <v>1253</v>
      </c>
      <c r="I4492" s="72" t="s">
        <v>208</v>
      </c>
      <c r="J4492" s="74">
        <v>0</v>
      </c>
      <c r="K4492" s="74">
        <v>0</v>
      </c>
      <c r="L4492" s="74">
        <v>0</v>
      </c>
      <c r="M4492" s="77">
        <v>0</v>
      </c>
    </row>
    <row r="4493" spans="1:13">
      <c r="A4493" s="1"/>
      <c r="B4493" s="1"/>
      <c r="C4493" s="69" t="s">
        <v>5</v>
      </c>
      <c r="D4493" s="70" t="s">
        <v>42</v>
      </c>
      <c r="E4493" s="71" t="s">
        <v>43</v>
      </c>
      <c r="F4493" s="70"/>
      <c r="G4493" s="70" t="s">
        <v>1252</v>
      </c>
      <c r="H4493" s="72" t="s">
        <v>1253</v>
      </c>
      <c r="I4493" s="72" t="s">
        <v>209</v>
      </c>
      <c r="J4493" s="74">
        <v>0</v>
      </c>
      <c r="K4493" s="74">
        <v>0</v>
      </c>
      <c r="L4493" s="74">
        <v>0</v>
      </c>
      <c r="M4493" s="77">
        <v>0</v>
      </c>
    </row>
    <row r="4494" spans="1:13" ht="24">
      <c r="A4494" s="1"/>
      <c r="B4494" s="1"/>
      <c r="C4494" s="69"/>
      <c r="D4494" s="70"/>
      <c r="E4494" s="71"/>
      <c r="F4494" s="70"/>
      <c r="G4494" s="70"/>
      <c r="H4494" s="78" t="s">
        <v>210</v>
      </c>
      <c r="I4494" s="79"/>
      <c r="J4494" s="80"/>
      <c r="K4494" s="80">
        <v>0</v>
      </c>
      <c r="L4494" s="80">
        <v>0</v>
      </c>
      <c r="M4494" s="81">
        <v>0</v>
      </c>
    </row>
    <row r="4495" spans="1:13">
      <c r="A4495" s="1"/>
      <c r="B4495" s="1"/>
      <c r="C4495" s="69" t="s">
        <v>5</v>
      </c>
      <c r="D4495" s="70" t="s">
        <v>42</v>
      </c>
      <c r="E4495" s="71" t="s">
        <v>43</v>
      </c>
      <c r="F4495" s="70"/>
      <c r="G4495" s="70" t="s">
        <v>1252</v>
      </c>
      <c r="H4495" s="72" t="s">
        <v>1253</v>
      </c>
      <c r="I4495" s="73" t="s">
        <v>211</v>
      </c>
      <c r="J4495" s="74"/>
      <c r="K4495" s="74"/>
      <c r="L4495" s="74"/>
      <c r="M4495" s="77"/>
    </row>
    <row r="4496" spans="1:13">
      <c r="A4496" s="1"/>
      <c r="B4496" s="1"/>
      <c r="C4496" s="69" t="s">
        <v>5</v>
      </c>
      <c r="D4496" s="70" t="s">
        <v>42</v>
      </c>
      <c r="E4496" s="71" t="s">
        <v>43</v>
      </c>
      <c r="F4496" s="70"/>
      <c r="G4496" s="70" t="s">
        <v>1252</v>
      </c>
      <c r="H4496" s="72" t="s">
        <v>1253</v>
      </c>
      <c r="I4496" s="72" t="s">
        <v>212</v>
      </c>
      <c r="J4496" s="74">
        <v>8000</v>
      </c>
      <c r="K4496" s="74">
        <v>0</v>
      </c>
      <c r="L4496" s="74">
        <v>0</v>
      </c>
      <c r="M4496" s="77">
        <v>0</v>
      </c>
    </row>
    <row r="4497" spans="1:13">
      <c r="A4497" s="1"/>
      <c r="B4497" s="1"/>
      <c r="C4497" s="69" t="s">
        <v>5</v>
      </c>
      <c r="D4497" s="70" t="s">
        <v>42</v>
      </c>
      <c r="E4497" s="71" t="s">
        <v>43</v>
      </c>
      <c r="F4497" s="70"/>
      <c r="G4497" s="70" t="s">
        <v>1252</v>
      </c>
      <c r="H4497" s="72" t="s">
        <v>1253</v>
      </c>
      <c r="I4497" s="72" t="s">
        <v>213</v>
      </c>
      <c r="J4497" s="74">
        <v>8000</v>
      </c>
      <c r="K4497" s="74">
        <v>0</v>
      </c>
      <c r="L4497" s="74">
        <v>0</v>
      </c>
      <c r="M4497" s="77">
        <v>0</v>
      </c>
    </row>
    <row r="4498" spans="1:13" ht="24">
      <c r="A4498" s="1"/>
      <c r="B4498" s="1"/>
      <c r="C4498" s="69"/>
      <c r="D4498" s="70"/>
      <c r="E4498" s="71"/>
      <c r="F4498" s="70"/>
      <c r="G4498" s="70"/>
      <c r="H4498" s="78" t="s">
        <v>214</v>
      </c>
      <c r="I4498" s="79"/>
      <c r="J4498" s="80"/>
      <c r="K4498" s="80"/>
      <c r="L4498" s="80">
        <v>0</v>
      </c>
      <c r="M4498" s="81">
        <v>0</v>
      </c>
    </row>
    <row r="4499" spans="1:13">
      <c r="A4499" s="1"/>
      <c r="B4499" s="1"/>
      <c r="C4499" s="69" t="s">
        <v>5</v>
      </c>
      <c r="D4499" s="70" t="s">
        <v>42</v>
      </c>
      <c r="E4499" s="71" t="s">
        <v>43</v>
      </c>
      <c r="F4499" s="70"/>
      <c r="G4499" s="70" t="s">
        <v>1252</v>
      </c>
      <c r="H4499" s="72" t="s">
        <v>1253</v>
      </c>
      <c r="I4499" s="73" t="s">
        <v>215</v>
      </c>
      <c r="J4499" s="74"/>
      <c r="K4499" s="74"/>
      <c r="L4499" s="74"/>
      <c r="M4499" s="77"/>
    </row>
    <row r="4500" spans="1:13">
      <c r="A4500" s="1"/>
      <c r="B4500" s="1"/>
      <c r="C4500" s="69" t="s">
        <v>5</v>
      </c>
      <c r="D4500" s="70" t="s">
        <v>42</v>
      </c>
      <c r="E4500" s="71" t="s">
        <v>43</v>
      </c>
      <c r="F4500" s="70"/>
      <c r="G4500" s="70" t="s">
        <v>1252</v>
      </c>
      <c r="H4500" s="72" t="s">
        <v>1253</v>
      </c>
      <c r="I4500" s="72" t="s">
        <v>216</v>
      </c>
      <c r="J4500" s="74">
        <v>7500</v>
      </c>
      <c r="K4500" s="74">
        <v>0</v>
      </c>
      <c r="L4500" s="74">
        <v>0</v>
      </c>
      <c r="M4500" s="77">
        <v>0</v>
      </c>
    </row>
    <row r="4501" spans="1:13">
      <c r="A4501" s="1"/>
      <c r="B4501" s="1"/>
      <c r="C4501" s="69" t="s">
        <v>5</v>
      </c>
      <c r="D4501" s="70" t="s">
        <v>42</v>
      </c>
      <c r="E4501" s="71" t="s">
        <v>43</v>
      </c>
      <c r="F4501" s="70"/>
      <c r="G4501" s="70" t="s">
        <v>1252</v>
      </c>
      <c r="H4501" s="72" t="s">
        <v>1253</v>
      </c>
      <c r="I4501" s="72" t="s">
        <v>217</v>
      </c>
      <c r="J4501" s="74">
        <v>7500</v>
      </c>
      <c r="K4501" s="74">
        <v>0</v>
      </c>
      <c r="L4501" s="74">
        <v>0</v>
      </c>
      <c r="M4501" s="77">
        <v>0</v>
      </c>
    </row>
    <row r="4502" spans="1:13" ht="24">
      <c r="A4502" s="1"/>
      <c r="B4502" s="1"/>
      <c r="C4502" s="69"/>
      <c r="D4502" s="70"/>
      <c r="E4502" s="71"/>
      <c r="F4502" s="70"/>
      <c r="G4502" s="70"/>
      <c r="H4502" s="83" t="s">
        <v>218</v>
      </c>
      <c r="I4502" s="84"/>
      <c r="J4502" s="85"/>
      <c r="K4502" s="85"/>
      <c r="L4502" s="85">
        <v>0</v>
      </c>
      <c r="M4502" s="86">
        <v>0</v>
      </c>
    </row>
    <row r="4503" spans="1:13">
      <c r="A4503" s="1"/>
      <c r="B4503" s="1"/>
      <c r="C4503" s="69" t="s">
        <v>5</v>
      </c>
      <c r="D4503" s="70" t="s">
        <v>42</v>
      </c>
      <c r="E4503" s="71" t="s">
        <v>43</v>
      </c>
      <c r="F4503" s="70"/>
      <c r="G4503" s="70" t="s">
        <v>1212</v>
      </c>
      <c r="H4503" s="72" t="s">
        <v>1220</v>
      </c>
      <c r="I4503" s="73" t="s">
        <v>207</v>
      </c>
      <c r="J4503" s="74"/>
      <c r="K4503" s="74"/>
      <c r="L4503" s="74"/>
      <c r="M4503" s="77"/>
    </row>
    <row r="4504" spans="1:13">
      <c r="A4504" s="1"/>
      <c r="B4504" s="1"/>
      <c r="C4504" s="69" t="s">
        <v>5</v>
      </c>
      <c r="D4504" s="70" t="s">
        <v>42</v>
      </c>
      <c r="E4504" s="71" t="s">
        <v>43</v>
      </c>
      <c r="F4504" s="70"/>
      <c r="G4504" s="70" t="s">
        <v>1212</v>
      </c>
      <c r="H4504" s="72" t="s">
        <v>1220</v>
      </c>
      <c r="I4504" s="72" t="s">
        <v>208</v>
      </c>
      <c r="J4504" s="74">
        <v>0</v>
      </c>
      <c r="K4504" s="74">
        <v>0</v>
      </c>
      <c r="L4504" s="74">
        <v>0</v>
      </c>
      <c r="M4504" s="77">
        <v>0</v>
      </c>
    </row>
    <row r="4505" spans="1:13">
      <c r="A4505" s="1"/>
      <c r="B4505" s="1"/>
      <c r="C4505" s="69" t="s">
        <v>5</v>
      </c>
      <c r="D4505" s="70" t="s">
        <v>42</v>
      </c>
      <c r="E4505" s="71" t="s">
        <v>43</v>
      </c>
      <c r="F4505" s="70"/>
      <c r="G4505" s="70" t="s">
        <v>1212</v>
      </c>
      <c r="H4505" s="72" t="s">
        <v>1220</v>
      </c>
      <c r="I4505" s="72" t="s">
        <v>209</v>
      </c>
      <c r="J4505" s="74">
        <v>0</v>
      </c>
      <c r="K4505" s="74">
        <v>0</v>
      </c>
      <c r="L4505" s="74">
        <v>0</v>
      </c>
      <c r="M4505" s="77">
        <v>0</v>
      </c>
    </row>
    <row r="4506" spans="1:13">
      <c r="A4506" s="1"/>
      <c r="B4506" s="1"/>
      <c r="C4506" s="69"/>
      <c r="D4506" s="70"/>
      <c r="E4506" s="71"/>
      <c r="F4506" s="70"/>
      <c r="G4506" s="70"/>
      <c r="H4506" s="78"/>
      <c r="I4506" s="79"/>
      <c r="J4506" s="80"/>
      <c r="K4506" s="80">
        <v>0</v>
      </c>
      <c r="L4506" s="80">
        <v>0</v>
      </c>
      <c r="M4506" s="81">
        <v>0</v>
      </c>
    </row>
    <row r="4507" spans="1:13">
      <c r="A4507" s="1"/>
      <c r="B4507" s="1"/>
      <c r="C4507" s="69" t="s">
        <v>5</v>
      </c>
      <c r="D4507" s="70" t="s">
        <v>42</v>
      </c>
      <c r="E4507" s="71" t="s">
        <v>43</v>
      </c>
      <c r="F4507" s="70"/>
      <c r="G4507" s="70" t="s">
        <v>1212</v>
      </c>
      <c r="H4507" s="72" t="s">
        <v>1220</v>
      </c>
      <c r="I4507" s="73" t="s">
        <v>211</v>
      </c>
      <c r="J4507" s="74"/>
      <c r="K4507" s="74"/>
      <c r="L4507" s="74"/>
      <c r="M4507" s="77">
        <v>350</v>
      </c>
    </row>
    <row r="4508" spans="1:13">
      <c r="A4508" s="1"/>
      <c r="B4508" s="1"/>
      <c r="C4508" s="69" t="s">
        <v>5</v>
      </c>
      <c r="D4508" s="70" t="s">
        <v>42</v>
      </c>
      <c r="E4508" s="71" t="s">
        <v>43</v>
      </c>
      <c r="F4508" s="70"/>
      <c r="G4508" s="70" t="s">
        <v>1212</v>
      </c>
      <c r="H4508" s="72" t="s">
        <v>1220</v>
      </c>
      <c r="I4508" s="72" t="s">
        <v>212</v>
      </c>
      <c r="J4508" s="74">
        <v>0</v>
      </c>
      <c r="K4508" s="74">
        <v>0</v>
      </c>
      <c r="L4508" s="74">
        <v>0</v>
      </c>
      <c r="M4508" s="77">
        <v>2000000</v>
      </c>
    </row>
    <row r="4509" spans="1:13">
      <c r="A4509" s="1"/>
      <c r="B4509" s="1"/>
      <c r="C4509" s="69" t="s">
        <v>5</v>
      </c>
      <c r="D4509" s="70" t="s">
        <v>42</v>
      </c>
      <c r="E4509" s="71" t="s">
        <v>43</v>
      </c>
      <c r="F4509" s="70"/>
      <c r="G4509" s="70" t="s">
        <v>1212</v>
      </c>
      <c r="H4509" s="72" t="s">
        <v>1220</v>
      </c>
      <c r="I4509" s="72" t="s">
        <v>213</v>
      </c>
      <c r="J4509" s="74">
        <v>0</v>
      </c>
      <c r="K4509" s="74">
        <v>0</v>
      </c>
      <c r="L4509" s="74">
        <v>0</v>
      </c>
      <c r="M4509" s="77">
        <f>M4508/M4507</f>
        <v>5714.2857142857147</v>
      </c>
    </row>
    <row r="4510" spans="1:13">
      <c r="A4510" s="1"/>
      <c r="B4510" s="1"/>
      <c r="C4510" s="69"/>
      <c r="D4510" s="70"/>
      <c r="E4510" s="71"/>
      <c r="F4510" s="70"/>
      <c r="G4510" s="70"/>
      <c r="H4510" s="78"/>
      <c r="I4510" s="79"/>
      <c r="J4510" s="80"/>
      <c r="K4510" s="80">
        <v>-8000</v>
      </c>
      <c r="L4510" s="80">
        <v>0</v>
      </c>
      <c r="M4510" s="81">
        <v>0</v>
      </c>
    </row>
    <row r="4511" spans="1:13">
      <c r="A4511" s="1"/>
      <c r="B4511" s="1"/>
      <c r="C4511" s="69" t="s">
        <v>5</v>
      </c>
      <c r="D4511" s="70" t="s">
        <v>42</v>
      </c>
      <c r="E4511" s="71" t="s">
        <v>43</v>
      </c>
      <c r="F4511" s="70"/>
      <c r="G4511" s="70" t="s">
        <v>1212</v>
      </c>
      <c r="H4511" s="72" t="s">
        <v>1220</v>
      </c>
      <c r="I4511" s="73" t="s">
        <v>215</v>
      </c>
      <c r="J4511" s="74"/>
      <c r="K4511" s="74"/>
      <c r="L4511" s="74"/>
      <c r="M4511" s="77">
        <v>350</v>
      </c>
    </row>
    <row r="4512" spans="1:13">
      <c r="A4512" s="1"/>
      <c r="B4512" s="1"/>
      <c r="C4512" s="69" t="s">
        <v>5</v>
      </c>
      <c r="D4512" s="70" t="s">
        <v>42</v>
      </c>
      <c r="E4512" s="71" t="s">
        <v>43</v>
      </c>
      <c r="F4512" s="70"/>
      <c r="G4512" s="70" t="s">
        <v>1212</v>
      </c>
      <c r="H4512" s="72" t="s">
        <v>1220</v>
      </c>
      <c r="I4512" s="72" t="s">
        <v>216</v>
      </c>
      <c r="J4512" s="74">
        <v>0</v>
      </c>
      <c r="K4512" s="74">
        <v>0</v>
      </c>
      <c r="L4512" s="74">
        <v>0</v>
      </c>
      <c r="M4512" s="77">
        <v>2000000</v>
      </c>
    </row>
    <row r="4513" spans="1:13">
      <c r="A4513" s="1"/>
      <c r="B4513" s="1"/>
      <c r="C4513" s="69" t="s">
        <v>5</v>
      </c>
      <c r="D4513" s="70" t="s">
        <v>42</v>
      </c>
      <c r="E4513" s="71" t="s">
        <v>43</v>
      </c>
      <c r="F4513" s="70"/>
      <c r="G4513" s="70" t="s">
        <v>1212</v>
      </c>
      <c r="H4513" s="72" t="s">
        <v>1220</v>
      </c>
      <c r="I4513" s="72" t="s">
        <v>217</v>
      </c>
      <c r="J4513" s="74">
        <v>0</v>
      </c>
      <c r="K4513" s="74">
        <v>0</v>
      </c>
      <c r="L4513" s="74">
        <v>0</v>
      </c>
      <c r="M4513" s="77">
        <v>0</v>
      </c>
    </row>
    <row r="4514" spans="1:13" ht="24">
      <c r="A4514" s="1"/>
      <c r="B4514" s="1"/>
      <c r="C4514" s="69"/>
      <c r="D4514" s="70"/>
      <c r="E4514" s="71"/>
      <c r="F4514" s="70"/>
      <c r="G4514" s="70"/>
      <c r="H4514" s="83" t="s">
        <v>218</v>
      </c>
      <c r="I4514" s="84"/>
      <c r="J4514" s="85"/>
      <c r="K4514" s="85"/>
      <c r="L4514" s="85">
        <v>0</v>
      </c>
      <c r="M4514" s="86">
        <v>0</v>
      </c>
    </row>
    <row r="4515" spans="1:13" ht="24">
      <c r="A4515" s="1"/>
      <c r="B4515" s="1"/>
      <c r="C4515" s="69" t="s">
        <v>5</v>
      </c>
      <c r="D4515" s="70" t="s">
        <v>42</v>
      </c>
      <c r="E4515" s="71" t="s">
        <v>43</v>
      </c>
      <c r="F4515" s="70"/>
      <c r="G4515" s="70" t="s">
        <v>1208</v>
      </c>
      <c r="H4515" s="72" t="s">
        <v>1221</v>
      </c>
      <c r="I4515" s="73" t="s">
        <v>207</v>
      </c>
      <c r="J4515" s="74"/>
      <c r="K4515" s="74"/>
      <c r="L4515" s="74"/>
      <c r="M4515" s="77"/>
    </row>
    <row r="4516" spans="1:13" ht="24">
      <c r="A4516" s="1"/>
      <c r="B4516" s="1"/>
      <c r="C4516" s="69" t="s">
        <v>5</v>
      </c>
      <c r="D4516" s="70" t="s">
        <v>42</v>
      </c>
      <c r="E4516" s="71" t="s">
        <v>43</v>
      </c>
      <c r="F4516" s="70"/>
      <c r="G4516" s="70" t="s">
        <v>1208</v>
      </c>
      <c r="H4516" s="72" t="s">
        <v>1221</v>
      </c>
      <c r="I4516" s="72" t="s">
        <v>208</v>
      </c>
      <c r="J4516" s="74">
        <v>0</v>
      </c>
      <c r="K4516" s="74">
        <v>0</v>
      </c>
      <c r="L4516" s="74">
        <v>0</v>
      </c>
      <c r="M4516" s="77">
        <v>0</v>
      </c>
    </row>
    <row r="4517" spans="1:13" ht="24">
      <c r="A4517" s="1"/>
      <c r="B4517" s="1"/>
      <c r="C4517" s="69" t="s">
        <v>5</v>
      </c>
      <c r="D4517" s="70" t="s">
        <v>42</v>
      </c>
      <c r="E4517" s="71" t="s">
        <v>43</v>
      </c>
      <c r="F4517" s="70"/>
      <c r="G4517" s="70" t="s">
        <v>1208</v>
      </c>
      <c r="H4517" s="72" t="s">
        <v>1221</v>
      </c>
      <c r="I4517" s="72" t="s">
        <v>209</v>
      </c>
      <c r="J4517" s="74">
        <v>0</v>
      </c>
      <c r="K4517" s="74">
        <v>0</v>
      </c>
      <c r="L4517" s="74">
        <v>0</v>
      </c>
      <c r="M4517" s="77">
        <v>0</v>
      </c>
    </row>
    <row r="4518" spans="1:13">
      <c r="A4518" s="1"/>
      <c r="B4518" s="1"/>
      <c r="C4518" s="69"/>
      <c r="D4518" s="70"/>
      <c r="E4518" s="71"/>
      <c r="F4518" s="70"/>
      <c r="G4518" s="70"/>
      <c r="H4518" s="78"/>
      <c r="I4518" s="79"/>
      <c r="J4518" s="80"/>
      <c r="K4518" s="80">
        <v>0</v>
      </c>
      <c r="L4518" s="80">
        <v>0</v>
      </c>
      <c r="M4518" s="81">
        <v>0</v>
      </c>
    </row>
    <row r="4519" spans="1:13" ht="24">
      <c r="A4519" s="1"/>
      <c r="B4519" s="1"/>
      <c r="C4519" s="69" t="s">
        <v>5</v>
      </c>
      <c r="D4519" s="70" t="s">
        <v>42</v>
      </c>
      <c r="E4519" s="71" t="s">
        <v>43</v>
      </c>
      <c r="F4519" s="70"/>
      <c r="G4519" s="70" t="s">
        <v>1208</v>
      </c>
      <c r="H4519" s="72" t="s">
        <v>1221</v>
      </c>
      <c r="I4519" s="73" t="s">
        <v>211</v>
      </c>
      <c r="J4519" s="74"/>
      <c r="K4519" s="74"/>
      <c r="L4519" s="74"/>
      <c r="M4519" s="121">
        <v>470</v>
      </c>
    </row>
    <row r="4520" spans="1:13" ht="24">
      <c r="A4520" s="1"/>
      <c r="B4520" s="1"/>
      <c r="C4520" s="69" t="s">
        <v>5</v>
      </c>
      <c r="D4520" s="70" t="s">
        <v>42</v>
      </c>
      <c r="E4520" s="71" t="s">
        <v>43</v>
      </c>
      <c r="F4520" s="70"/>
      <c r="G4520" s="70" t="s">
        <v>1208</v>
      </c>
      <c r="H4520" s="72" t="s">
        <v>1221</v>
      </c>
      <c r="I4520" s="72" t="s">
        <v>212</v>
      </c>
      <c r="J4520" s="74">
        <v>0</v>
      </c>
      <c r="K4520" s="74">
        <v>0</v>
      </c>
      <c r="L4520" s="74">
        <v>0</v>
      </c>
      <c r="M4520" s="77">
        <v>3000000</v>
      </c>
    </row>
    <row r="4521" spans="1:13" ht="24">
      <c r="A4521" s="1"/>
      <c r="B4521" s="1"/>
      <c r="C4521" s="69" t="s">
        <v>5</v>
      </c>
      <c r="D4521" s="70" t="s">
        <v>42</v>
      </c>
      <c r="E4521" s="71" t="s">
        <v>43</v>
      </c>
      <c r="F4521" s="70"/>
      <c r="G4521" s="70" t="s">
        <v>1208</v>
      </c>
      <c r="H4521" s="72" t="s">
        <v>1221</v>
      </c>
      <c r="I4521" s="72" t="s">
        <v>213</v>
      </c>
      <c r="J4521" s="74">
        <v>0</v>
      </c>
      <c r="K4521" s="74">
        <v>0</v>
      </c>
      <c r="L4521" s="74">
        <v>0</v>
      </c>
      <c r="M4521" s="77">
        <f>M4520/M4519</f>
        <v>6382.9787234042551</v>
      </c>
    </row>
    <row r="4522" spans="1:13">
      <c r="A4522" s="1"/>
      <c r="B4522" s="1"/>
      <c r="C4522" s="69"/>
      <c r="D4522" s="70"/>
      <c r="E4522" s="71"/>
      <c r="F4522" s="70"/>
      <c r="G4522" s="70"/>
      <c r="H4522" s="78"/>
      <c r="I4522" s="79"/>
      <c r="J4522" s="80"/>
      <c r="K4522" s="80"/>
      <c r="L4522" s="80">
        <v>0</v>
      </c>
      <c r="M4522" s="81">
        <v>0</v>
      </c>
    </row>
    <row r="4523" spans="1:13" ht="24">
      <c r="A4523" s="1"/>
      <c r="B4523" s="1"/>
      <c r="C4523" s="69" t="s">
        <v>5</v>
      </c>
      <c r="D4523" s="70" t="s">
        <v>42</v>
      </c>
      <c r="E4523" s="71" t="s">
        <v>43</v>
      </c>
      <c r="F4523" s="70"/>
      <c r="G4523" s="70" t="s">
        <v>1208</v>
      </c>
      <c r="H4523" s="72" t="s">
        <v>1221</v>
      </c>
      <c r="I4523" s="73" t="s">
        <v>215</v>
      </c>
      <c r="J4523" s="74"/>
      <c r="K4523" s="74"/>
      <c r="L4523" s="74"/>
      <c r="M4523" s="77">
        <v>470</v>
      </c>
    </row>
    <row r="4524" spans="1:13" ht="24">
      <c r="A4524" s="1"/>
      <c r="B4524" s="1"/>
      <c r="C4524" s="69" t="s">
        <v>5</v>
      </c>
      <c r="D4524" s="70" t="s">
        <v>42</v>
      </c>
      <c r="E4524" s="71" t="s">
        <v>43</v>
      </c>
      <c r="F4524" s="70"/>
      <c r="G4524" s="70" t="s">
        <v>1208</v>
      </c>
      <c r="H4524" s="72" t="s">
        <v>1221</v>
      </c>
      <c r="I4524" s="72" t="s">
        <v>216</v>
      </c>
      <c r="J4524" s="74">
        <v>0</v>
      </c>
      <c r="K4524" s="74">
        <v>0</v>
      </c>
      <c r="L4524" s="74">
        <v>0</v>
      </c>
      <c r="M4524" s="77">
        <v>2640000</v>
      </c>
    </row>
    <row r="4525" spans="1:13" ht="24">
      <c r="A4525" s="1"/>
      <c r="B4525" s="1"/>
      <c r="C4525" s="69" t="s">
        <v>5</v>
      </c>
      <c r="D4525" s="70" t="s">
        <v>42</v>
      </c>
      <c r="E4525" s="71" t="s">
        <v>43</v>
      </c>
      <c r="F4525" s="70"/>
      <c r="G4525" s="70" t="s">
        <v>1208</v>
      </c>
      <c r="H4525" s="72" t="s">
        <v>1221</v>
      </c>
      <c r="I4525" s="72" t="s">
        <v>217</v>
      </c>
      <c r="J4525" s="74">
        <v>0</v>
      </c>
      <c r="K4525" s="74">
        <v>0</v>
      </c>
      <c r="L4525" s="74">
        <v>0</v>
      </c>
      <c r="M4525" s="77">
        <f>M4524/M4523</f>
        <v>5617.0212765957449</v>
      </c>
    </row>
    <row r="4526" spans="1:13" ht="24">
      <c r="A4526" s="1"/>
      <c r="B4526" s="1"/>
      <c r="C4526" s="69"/>
      <c r="D4526" s="70"/>
      <c r="E4526" s="71"/>
      <c r="F4526" s="70"/>
      <c r="G4526" s="70"/>
      <c r="H4526" s="83" t="s">
        <v>218</v>
      </c>
      <c r="I4526" s="84"/>
      <c r="J4526" s="85"/>
      <c r="K4526" s="85"/>
      <c r="L4526" s="85">
        <v>0</v>
      </c>
      <c r="M4526" s="86">
        <v>0</v>
      </c>
    </row>
    <row r="4527" spans="1:13" ht="24">
      <c r="A4527" s="1"/>
      <c r="B4527" s="1"/>
      <c r="C4527" s="69" t="s">
        <v>5</v>
      </c>
      <c r="D4527" s="70" t="s">
        <v>42</v>
      </c>
      <c r="E4527" s="71" t="s">
        <v>43</v>
      </c>
      <c r="F4527" s="70"/>
      <c r="G4527" s="70" t="s">
        <v>1210</v>
      </c>
      <c r="H4527" s="72" t="s">
        <v>1223</v>
      </c>
      <c r="I4527" s="73" t="s">
        <v>207</v>
      </c>
      <c r="J4527" s="74"/>
      <c r="K4527" s="74"/>
      <c r="L4527" s="74"/>
      <c r="M4527" s="77">
        <v>0</v>
      </c>
    </row>
    <row r="4528" spans="1:13" ht="24">
      <c r="A4528" s="1"/>
      <c r="B4528" s="1"/>
      <c r="C4528" s="69" t="s">
        <v>5</v>
      </c>
      <c r="D4528" s="70" t="s">
        <v>42</v>
      </c>
      <c r="E4528" s="71" t="s">
        <v>43</v>
      </c>
      <c r="F4528" s="70"/>
      <c r="G4528" s="70" t="s">
        <v>1210</v>
      </c>
      <c r="H4528" s="72" t="s">
        <v>1223</v>
      </c>
      <c r="I4528" s="72" t="s">
        <v>208</v>
      </c>
      <c r="J4528" s="74">
        <v>0</v>
      </c>
      <c r="K4528" s="74">
        <v>0</v>
      </c>
      <c r="L4528" s="74">
        <v>0</v>
      </c>
      <c r="M4528" s="77">
        <v>0</v>
      </c>
    </row>
    <row r="4529" spans="1:13" ht="24">
      <c r="A4529" s="1"/>
      <c r="B4529" s="1"/>
      <c r="C4529" s="69" t="s">
        <v>5</v>
      </c>
      <c r="D4529" s="70" t="s">
        <v>42</v>
      </c>
      <c r="E4529" s="71" t="s">
        <v>43</v>
      </c>
      <c r="F4529" s="70"/>
      <c r="G4529" s="70" t="s">
        <v>1210</v>
      </c>
      <c r="H4529" s="72" t="s">
        <v>1223</v>
      </c>
      <c r="I4529" s="72" t="s">
        <v>209</v>
      </c>
      <c r="J4529" s="74">
        <v>0</v>
      </c>
      <c r="K4529" s="74">
        <v>0</v>
      </c>
      <c r="L4529" s="74">
        <v>0</v>
      </c>
      <c r="M4529" s="77">
        <v>0</v>
      </c>
    </row>
    <row r="4530" spans="1:13">
      <c r="A4530" s="1"/>
      <c r="B4530" s="1"/>
      <c r="C4530" s="69"/>
      <c r="D4530" s="70"/>
      <c r="E4530" s="71"/>
      <c r="F4530" s="70"/>
      <c r="G4530" s="70"/>
      <c r="H4530" s="78"/>
      <c r="I4530" s="79"/>
      <c r="J4530" s="80"/>
      <c r="K4530" s="80">
        <v>0</v>
      </c>
      <c r="L4530" s="80">
        <v>0</v>
      </c>
      <c r="M4530" s="81">
        <v>0</v>
      </c>
    </row>
    <row r="4531" spans="1:13" ht="24">
      <c r="A4531" s="1"/>
      <c r="B4531" s="1"/>
      <c r="C4531" s="69" t="s">
        <v>5</v>
      </c>
      <c r="D4531" s="70" t="s">
        <v>42</v>
      </c>
      <c r="E4531" s="71" t="s">
        <v>43</v>
      </c>
      <c r="F4531" s="70"/>
      <c r="G4531" s="70" t="s">
        <v>1210</v>
      </c>
      <c r="H4531" s="72" t="s">
        <v>1223</v>
      </c>
      <c r="I4531" s="73" t="s">
        <v>211</v>
      </c>
      <c r="J4531" s="74"/>
      <c r="K4531" s="74"/>
      <c r="L4531" s="74"/>
      <c r="M4531" s="121">
        <v>1</v>
      </c>
    </row>
    <row r="4532" spans="1:13" ht="24">
      <c r="A4532" s="1"/>
      <c r="B4532" s="1"/>
      <c r="C4532" s="69" t="s">
        <v>5</v>
      </c>
      <c r="D4532" s="70" t="s">
        <v>42</v>
      </c>
      <c r="E4532" s="71" t="s">
        <v>43</v>
      </c>
      <c r="F4532" s="70"/>
      <c r="G4532" s="70" t="s">
        <v>1210</v>
      </c>
      <c r="H4532" s="72" t="s">
        <v>1223</v>
      </c>
      <c r="I4532" s="72" t="s">
        <v>212</v>
      </c>
      <c r="J4532" s="74">
        <v>0</v>
      </c>
      <c r="K4532" s="74">
        <v>0</v>
      </c>
      <c r="L4532" s="74">
        <v>0</v>
      </c>
      <c r="M4532" s="77">
        <v>371000</v>
      </c>
    </row>
    <row r="4533" spans="1:13" ht="24">
      <c r="A4533" s="1"/>
      <c r="B4533" s="1"/>
      <c r="C4533" s="69" t="s">
        <v>5</v>
      </c>
      <c r="D4533" s="70" t="s">
        <v>42</v>
      </c>
      <c r="E4533" s="71" t="s">
        <v>43</v>
      </c>
      <c r="F4533" s="70"/>
      <c r="G4533" s="70" t="s">
        <v>1210</v>
      </c>
      <c r="H4533" s="72" t="s">
        <v>1223</v>
      </c>
      <c r="I4533" s="72" t="s">
        <v>213</v>
      </c>
      <c r="J4533" s="74">
        <v>0</v>
      </c>
      <c r="K4533" s="74">
        <v>0</v>
      </c>
      <c r="L4533" s="74">
        <v>0</v>
      </c>
      <c r="M4533" s="77">
        <f>M4532/M4531</f>
        <v>371000</v>
      </c>
    </row>
    <row r="4534" spans="1:13">
      <c r="A4534" s="1"/>
      <c r="B4534" s="1"/>
      <c r="C4534" s="69"/>
      <c r="D4534" s="70"/>
      <c r="E4534" s="71"/>
      <c r="F4534" s="70"/>
      <c r="G4534" s="70"/>
      <c r="H4534" s="78"/>
      <c r="I4534" s="79"/>
      <c r="J4534" s="80"/>
      <c r="K4534" s="80"/>
      <c r="L4534" s="80">
        <v>0</v>
      </c>
      <c r="M4534" s="81">
        <v>0</v>
      </c>
    </row>
    <row r="4535" spans="1:13" ht="24">
      <c r="A4535" s="1"/>
      <c r="B4535" s="1"/>
      <c r="C4535" s="69" t="s">
        <v>5</v>
      </c>
      <c r="D4535" s="70" t="s">
        <v>42</v>
      </c>
      <c r="E4535" s="71" t="s">
        <v>43</v>
      </c>
      <c r="F4535" s="70"/>
      <c r="G4535" s="70" t="s">
        <v>1210</v>
      </c>
      <c r="H4535" s="72" t="s">
        <v>1223</v>
      </c>
      <c r="I4535" s="73" t="s">
        <v>215</v>
      </c>
      <c r="J4535" s="74"/>
      <c r="K4535" s="74"/>
      <c r="L4535" s="74"/>
      <c r="M4535" s="77">
        <v>1</v>
      </c>
    </row>
    <row r="4536" spans="1:13" ht="24">
      <c r="A4536" s="1"/>
      <c r="B4536" s="1"/>
      <c r="C4536" s="69" t="s">
        <v>5</v>
      </c>
      <c r="D4536" s="70" t="s">
        <v>42</v>
      </c>
      <c r="E4536" s="71" t="s">
        <v>43</v>
      </c>
      <c r="F4536" s="70"/>
      <c r="G4536" s="70" t="s">
        <v>1210</v>
      </c>
      <c r="H4536" s="72" t="s">
        <v>1223</v>
      </c>
      <c r="I4536" s="72" t="s">
        <v>216</v>
      </c>
      <c r="J4536" s="74">
        <v>0</v>
      </c>
      <c r="K4536" s="74">
        <v>0</v>
      </c>
      <c r="L4536" s="74">
        <v>0</v>
      </c>
      <c r="M4536" s="77">
        <v>370800</v>
      </c>
    </row>
    <row r="4537" spans="1:13" ht="24">
      <c r="A4537" s="1"/>
      <c r="B4537" s="1"/>
      <c r="C4537" s="69" t="s">
        <v>5</v>
      </c>
      <c r="D4537" s="70" t="s">
        <v>42</v>
      </c>
      <c r="E4537" s="71" t="s">
        <v>43</v>
      </c>
      <c r="F4537" s="70"/>
      <c r="G4537" s="70" t="s">
        <v>1210</v>
      </c>
      <c r="H4537" s="72" t="s">
        <v>1223</v>
      </c>
      <c r="I4537" s="72" t="s">
        <v>217</v>
      </c>
      <c r="J4537" s="74">
        <v>0</v>
      </c>
      <c r="K4537" s="74">
        <v>0</v>
      </c>
      <c r="L4537" s="74">
        <v>0</v>
      </c>
      <c r="M4537" s="77">
        <f>M4536/M4535</f>
        <v>370800</v>
      </c>
    </row>
    <row r="4538" spans="1:13" ht="24">
      <c r="A4538" s="1"/>
      <c r="B4538" s="1"/>
      <c r="C4538" s="69"/>
      <c r="D4538" s="70"/>
      <c r="E4538" s="71"/>
      <c r="F4538" s="70"/>
      <c r="G4538" s="70"/>
      <c r="H4538" s="83" t="s">
        <v>218</v>
      </c>
      <c r="I4538" s="84"/>
      <c r="J4538" s="85"/>
      <c r="K4538" s="85"/>
      <c r="L4538" s="85">
        <v>0</v>
      </c>
      <c r="M4538" s="86">
        <v>0</v>
      </c>
    </row>
    <row r="4539" spans="1:13" ht="24">
      <c r="A4539" s="1"/>
      <c r="B4539" s="1"/>
      <c r="C4539" s="69" t="s">
        <v>5</v>
      </c>
      <c r="D4539" s="70" t="s">
        <v>42</v>
      </c>
      <c r="E4539" s="71" t="s">
        <v>43</v>
      </c>
      <c r="F4539" s="70"/>
      <c r="G4539" s="70" t="s">
        <v>1206</v>
      </c>
      <c r="H4539" s="72" t="s">
        <v>1224</v>
      </c>
      <c r="I4539" s="73" t="s">
        <v>207</v>
      </c>
      <c r="J4539" s="74"/>
      <c r="K4539" s="74"/>
      <c r="L4539" s="74"/>
      <c r="M4539" s="77">
        <v>0</v>
      </c>
    </row>
    <row r="4540" spans="1:13" ht="24">
      <c r="A4540" s="1"/>
      <c r="B4540" s="1"/>
      <c r="C4540" s="69" t="s">
        <v>5</v>
      </c>
      <c r="D4540" s="70" t="s">
        <v>42</v>
      </c>
      <c r="E4540" s="71" t="s">
        <v>43</v>
      </c>
      <c r="F4540" s="70"/>
      <c r="G4540" s="70" t="s">
        <v>1206</v>
      </c>
      <c r="H4540" s="72" t="s">
        <v>1224</v>
      </c>
      <c r="I4540" s="72" t="s">
        <v>208</v>
      </c>
      <c r="J4540" s="74">
        <v>0</v>
      </c>
      <c r="K4540" s="74">
        <v>0</v>
      </c>
      <c r="L4540" s="74">
        <v>0</v>
      </c>
      <c r="M4540" s="77">
        <v>0</v>
      </c>
    </row>
    <row r="4541" spans="1:13" ht="24">
      <c r="A4541" s="1"/>
      <c r="B4541" s="1"/>
      <c r="C4541" s="69" t="s">
        <v>5</v>
      </c>
      <c r="D4541" s="70" t="s">
        <v>42</v>
      </c>
      <c r="E4541" s="71" t="s">
        <v>43</v>
      </c>
      <c r="F4541" s="70"/>
      <c r="G4541" s="70" t="s">
        <v>1206</v>
      </c>
      <c r="H4541" s="72" t="s">
        <v>1224</v>
      </c>
      <c r="I4541" s="72" t="s">
        <v>209</v>
      </c>
      <c r="J4541" s="74">
        <v>0</v>
      </c>
      <c r="K4541" s="74">
        <v>0</v>
      </c>
      <c r="L4541" s="74">
        <v>0</v>
      </c>
      <c r="M4541" s="77">
        <v>0</v>
      </c>
    </row>
    <row r="4542" spans="1:13">
      <c r="A4542" s="1"/>
      <c r="B4542" s="1"/>
      <c r="C4542" s="69"/>
      <c r="D4542" s="70"/>
      <c r="E4542" s="71"/>
      <c r="F4542" s="70"/>
      <c r="G4542" s="70"/>
      <c r="H4542" s="78"/>
      <c r="I4542" s="79"/>
      <c r="J4542" s="80"/>
      <c r="K4542" s="80">
        <v>0</v>
      </c>
      <c r="L4542" s="80">
        <v>0</v>
      </c>
      <c r="M4542" s="81">
        <v>0</v>
      </c>
    </row>
    <row r="4543" spans="1:13" ht="24">
      <c r="A4543" s="1"/>
      <c r="B4543" s="1"/>
      <c r="C4543" s="69" t="s">
        <v>5</v>
      </c>
      <c r="D4543" s="70" t="s">
        <v>42</v>
      </c>
      <c r="E4543" s="71" t="s">
        <v>43</v>
      </c>
      <c r="F4543" s="70"/>
      <c r="G4543" s="70" t="s">
        <v>1206</v>
      </c>
      <c r="H4543" s="72" t="s">
        <v>1224</v>
      </c>
      <c r="I4543" s="73" t="s">
        <v>211</v>
      </c>
      <c r="J4543" s="74"/>
      <c r="K4543" s="74"/>
      <c r="L4543" s="74"/>
      <c r="M4543" s="121">
        <v>47</v>
      </c>
    </row>
    <row r="4544" spans="1:13" ht="24">
      <c r="A4544" s="1"/>
      <c r="B4544" s="1"/>
      <c r="C4544" s="69" t="s">
        <v>5</v>
      </c>
      <c r="D4544" s="70" t="s">
        <v>42</v>
      </c>
      <c r="E4544" s="71" t="s">
        <v>43</v>
      </c>
      <c r="F4544" s="70"/>
      <c r="G4544" s="70" t="s">
        <v>1206</v>
      </c>
      <c r="H4544" s="72" t="s">
        <v>1224</v>
      </c>
      <c r="I4544" s="72" t="s">
        <v>212</v>
      </c>
      <c r="J4544" s="74">
        <v>0</v>
      </c>
      <c r="K4544" s="74">
        <v>0</v>
      </c>
      <c r="L4544" s="74">
        <v>0</v>
      </c>
      <c r="M4544" s="77">
        <v>21000000</v>
      </c>
    </row>
    <row r="4545" spans="1:13" ht="24">
      <c r="A4545" s="1"/>
      <c r="B4545" s="1"/>
      <c r="C4545" s="69" t="s">
        <v>5</v>
      </c>
      <c r="D4545" s="70" t="s">
        <v>42</v>
      </c>
      <c r="E4545" s="71" t="s">
        <v>43</v>
      </c>
      <c r="F4545" s="70"/>
      <c r="G4545" s="70" t="s">
        <v>1206</v>
      </c>
      <c r="H4545" s="72" t="s">
        <v>1224</v>
      </c>
      <c r="I4545" s="72" t="s">
        <v>213</v>
      </c>
      <c r="J4545" s="74">
        <v>0</v>
      </c>
      <c r="K4545" s="74">
        <v>0</v>
      </c>
      <c r="L4545" s="74">
        <v>0</v>
      </c>
      <c r="M4545" s="77">
        <f>M4544/M4543</f>
        <v>446808.51063829788</v>
      </c>
    </row>
    <row r="4546" spans="1:13">
      <c r="A4546" s="1"/>
      <c r="B4546" s="1"/>
      <c r="C4546" s="69"/>
      <c r="D4546" s="70"/>
      <c r="E4546" s="71"/>
      <c r="F4546" s="70"/>
      <c r="G4546" s="70"/>
      <c r="H4546" s="78"/>
      <c r="I4546" s="79"/>
      <c r="J4546" s="80"/>
      <c r="K4546" s="80"/>
      <c r="L4546" s="80">
        <v>0</v>
      </c>
      <c r="M4546" s="81">
        <v>0</v>
      </c>
    </row>
    <row r="4547" spans="1:13" ht="24">
      <c r="A4547" s="1"/>
      <c r="B4547" s="1"/>
      <c r="C4547" s="69" t="s">
        <v>5</v>
      </c>
      <c r="D4547" s="70" t="s">
        <v>42</v>
      </c>
      <c r="E4547" s="71" t="s">
        <v>43</v>
      </c>
      <c r="F4547" s="70"/>
      <c r="G4547" s="70" t="s">
        <v>1206</v>
      </c>
      <c r="H4547" s="72" t="s">
        <v>1224</v>
      </c>
      <c r="I4547" s="73" t="s">
        <v>215</v>
      </c>
      <c r="J4547" s="74"/>
      <c r="K4547" s="74"/>
      <c r="L4547" s="74"/>
      <c r="M4547" s="77">
        <v>0</v>
      </c>
    </row>
    <row r="4548" spans="1:13" ht="24">
      <c r="A4548" s="1"/>
      <c r="B4548" s="1"/>
      <c r="C4548" s="69" t="s">
        <v>5</v>
      </c>
      <c r="D4548" s="70" t="s">
        <v>42</v>
      </c>
      <c r="E4548" s="71" t="s">
        <v>43</v>
      </c>
      <c r="F4548" s="70"/>
      <c r="G4548" s="70" t="s">
        <v>1206</v>
      </c>
      <c r="H4548" s="72" t="s">
        <v>1224</v>
      </c>
      <c r="I4548" s="72" t="s">
        <v>216</v>
      </c>
      <c r="J4548" s="74">
        <v>0</v>
      </c>
      <c r="K4548" s="74">
        <v>0</v>
      </c>
      <c r="L4548" s="74">
        <v>0</v>
      </c>
      <c r="M4548" s="77">
        <v>0</v>
      </c>
    </row>
    <row r="4549" spans="1:13" ht="24">
      <c r="A4549" s="1"/>
      <c r="B4549" s="1"/>
      <c r="C4549" s="69" t="s">
        <v>5</v>
      </c>
      <c r="D4549" s="70" t="s">
        <v>42</v>
      </c>
      <c r="E4549" s="71" t="s">
        <v>43</v>
      </c>
      <c r="F4549" s="70"/>
      <c r="G4549" s="70" t="s">
        <v>1206</v>
      </c>
      <c r="H4549" s="72" t="s">
        <v>1224</v>
      </c>
      <c r="I4549" s="72" t="s">
        <v>217</v>
      </c>
      <c r="J4549" s="74">
        <v>0</v>
      </c>
      <c r="K4549" s="74">
        <v>0</v>
      </c>
      <c r="L4549" s="74">
        <v>0</v>
      </c>
      <c r="M4549" s="77">
        <v>0</v>
      </c>
    </row>
    <row r="4550" spans="1:13" ht="24">
      <c r="A4550" s="1"/>
      <c r="B4550" s="1"/>
      <c r="C4550" s="69"/>
      <c r="D4550" s="70"/>
      <c r="E4550" s="71"/>
      <c r="F4550" s="70"/>
      <c r="G4550" s="70"/>
      <c r="H4550" s="83" t="s">
        <v>218</v>
      </c>
      <c r="I4550" s="84"/>
      <c r="J4550" s="85"/>
      <c r="K4550" s="85"/>
      <c r="L4550" s="85">
        <v>0</v>
      </c>
      <c r="M4550" s="86">
        <v>0</v>
      </c>
    </row>
    <row r="4551" spans="1:13" ht="24">
      <c r="A4551" s="1"/>
      <c r="B4551" s="1"/>
      <c r="C4551" s="69" t="s">
        <v>5</v>
      </c>
      <c r="D4551" s="70" t="s">
        <v>42</v>
      </c>
      <c r="E4551" s="71" t="s">
        <v>43</v>
      </c>
      <c r="F4551" s="70"/>
      <c r="G4551" s="70" t="s">
        <v>1333</v>
      </c>
      <c r="H4551" s="72" t="s">
        <v>1334</v>
      </c>
      <c r="I4551" s="73" t="s">
        <v>207</v>
      </c>
      <c r="J4551" s="74"/>
      <c r="K4551" s="74"/>
      <c r="L4551" s="74"/>
      <c r="M4551" s="77">
        <v>0</v>
      </c>
    </row>
    <row r="4552" spans="1:13" ht="24">
      <c r="A4552" s="1"/>
      <c r="B4552" s="1"/>
      <c r="C4552" s="69" t="s">
        <v>5</v>
      </c>
      <c r="D4552" s="70" t="s">
        <v>42</v>
      </c>
      <c r="E4552" s="71" t="s">
        <v>43</v>
      </c>
      <c r="F4552" s="70"/>
      <c r="G4552" s="70" t="s">
        <v>1333</v>
      </c>
      <c r="H4552" s="72" t="s">
        <v>1334</v>
      </c>
      <c r="I4552" s="72" t="s">
        <v>208</v>
      </c>
      <c r="J4552" s="74">
        <v>0</v>
      </c>
      <c r="K4552" s="74">
        <v>0</v>
      </c>
      <c r="L4552" s="74">
        <v>0</v>
      </c>
      <c r="M4552" s="77">
        <v>0</v>
      </c>
    </row>
    <row r="4553" spans="1:13" ht="24">
      <c r="A4553" s="1"/>
      <c r="B4553" s="1"/>
      <c r="C4553" s="69" t="s">
        <v>5</v>
      </c>
      <c r="D4553" s="70" t="s">
        <v>42</v>
      </c>
      <c r="E4553" s="71" t="s">
        <v>43</v>
      </c>
      <c r="F4553" s="70"/>
      <c r="G4553" s="70" t="s">
        <v>1333</v>
      </c>
      <c r="H4553" s="72" t="s">
        <v>1334</v>
      </c>
      <c r="I4553" s="72" t="s">
        <v>209</v>
      </c>
      <c r="J4553" s="74">
        <v>0</v>
      </c>
      <c r="K4553" s="74">
        <v>0</v>
      </c>
      <c r="L4553" s="74">
        <v>0</v>
      </c>
      <c r="M4553" s="77">
        <v>0</v>
      </c>
    </row>
    <row r="4554" spans="1:13">
      <c r="A4554" s="1"/>
      <c r="B4554" s="1"/>
      <c r="C4554" s="69"/>
      <c r="D4554" s="70"/>
      <c r="E4554" s="71"/>
      <c r="F4554" s="70"/>
      <c r="G4554" s="70"/>
      <c r="H4554" s="78"/>
      <c r="I4554" s="79"/>
      <c r="J4554" s="80"/>
      <c r="K4554" s="80">
        <v>0</v>
      </c>
      <c r="L4554" s="80">
        <v>0</v>
      </c>
      <c r="M4554" s="81">
        <v>0</v>
      </c>
    </row>
    <row r="4555" spans="1:13" ht="24">
      <c r="A4555" s="1"/>
      <c r="B4555" s="1"/>
      <c r="C4555" s="69" t="s">
        <v>5</v>
      </c>
      <c r="D4555" s="70" t="s">
        <v>42</v>
      </c>
      <c r="E4555" s="71" t="s">
        <v>43</v>
      </c>
      <c r="F4555" s="70"/>
      <c r="G4555" s="70" t="s">
        <v>1333</v>
      </c>
      <c r="H4555" s="72" t="s">
        <v>1334</v>
      </c>
      <c r="I4555" s="73" t="s">
        <v>211</v>
      </c>
      <c r="J4555" s="74"/>
      <c r="K4555" s="74"/>
      <c r="L4555" s="74"/>
      <c r="M4555" s="121">
        <v>1</v>
      </c>
    </row>
    <row r="4556" spans="1:13" ht="24">
      <c r="A4556" s="1"/>
      <c r="B4556" s="1"/>
      <c r="C4556" s="69" t="s">
        <v>5</v>
      </c>
      <c r="D4556" s="70" t="s">
        <v>42</v>
      </c>
      <c r="E4556" s="71" t="s">
        <v>43</v>
      </c>
      <c r="F4556" s="70"/>
      <c r="G4556" s="70" t="s">
        <v>1333</v>
      </c>
      <c r="H4556" s="72" t="s">
        <v>1334</v>
      </c>
      <c r="I4556" s="72" t="s">
        <v>212</v>
      </c>
      <c r="J4556" s="74">
        <v>0</v>
      </c>
      <c r="K4556" s="74">
        <v>0</v>
      </c>
      <c r="L4556" s="74">
        <v>0</v>
      </c>
      <c r="M4556" s="77">
        <v>2216000</v>
      </c>
    </row>
    <row r="4557" spans="1:13" ht="24">
      <c r="A4557" s="1"/>
      <c r="B4557" s="1"/>
      <c r="C4557" s="69" t="s">
        <v>5</v>
      </c>
      <c r="D4557" s="70" t="s">
        <v>42</v>
      </c>
      <c r="E4557" s="71" t="s">
        <v>43</v>
      </c>
      <c r="F4557" s="70"/>
      <c r="G4557" s="70" t="s">
        <v>1333</v>
      </c>
      <c r="H4557" s="72" t="s">
        <v>1334</v>
      </c>
      <c r="I4557" s="72" t="s">
        <v>213</v>
      </c>
      <c r="J4557" s="74">
        <v>0</v>
      </c>
      <c r="K4557" s="74">
        <v>0</v>
      </c>
      <c r="L4557" s="74">
        <v>0</v>
      </c>
      <c r="M4557" s="77">
        <f>M4556/M4555</f>
        <v>2216000</v>
      </c>
    </row>
    <row r="4558" spans="1:13">
      <c r="A4558" s="1"/>
      <c r="B4558" s="1"/>
      <c r="C4558" s="69"/>
      <c r="D4558" s="70"/>
      <c r="E4558" s="71"/>
      <c r="F4558" s="70"/>
      <c r="G4558" s="70"/>
      <c r="H4558" s="78"/>
      <c r="I4558" s="79"/>
      <c r="J4558" s="80"/>
      <c r="K4558" s="80"/>
      <c r="L4558" s="80">
        <v>0</v>
      </c>
      <c r="M4558" s="81">
        <v>0</v>
      </c>
    </row>
    <row r="4559" spans="1:13" ht="24">
      <c r="A4559" s="1"/>
      <c r="B4559" s="1"/>
      <c r="C4559" s="69" t="s">
        <v>5</v>
      </c>
      <c r="D4559" s="70" t="s">
        <v>42</v>
      </c>
      <c r="E4559" s="71" t="s">
        <v>43</v>
      </c>
      <c r="F4559" s="70"/>
      <c r="G4559" s="70" t="s">
        <v>1333</v>
      </c>
      <c r="H4559" s="72" t="s">
        <v>1334</v>
      </c>
      <c r="I4559" s="73" t="s">
        <v>215</v>
      </c>
      <c r="J4559" s="74"/>
      <c r="K4559" s="74"/>
      <c r="L4559" s="74"/>
      <c r="M4559" s="77">
        <v>1</v>
      </c>
    </row>
    <row r="4560" spans="1:13" ht="24">
      <c r="A4560" s="1"/>
      <c r="B4560" s="1"/>
      <c r="C4560" s="69" t="s">
        <v>5</v>
      </c>
      <c r="D4560" s="70" t="s">
        <v>42</v>
      </c>
      <c r="E4560" s="71" t="s">
        <v>43</v>
      </c>
      <c r="F4560" s="70"/>
      <c r="G4560" s="70" t="s">
        <v>1333</v>
      </c>
      <c r="H4560" s="72" t="s">
        <v>1334</v>
      </c>
      <c r="I4560" s="72" t="s">
        <v>216</v>
      </c>
      <c r="J4560" s="74">
        <v>0</v>
      </c>
      <c r="K4560" s="74">
        <v>0</v>
      </c>
      <c r="L4560" s="74">
        <v>0</v>
      </c>
      <c r="M4560" s="77">
        <v>1887255</v>
      </c>
    </row>
    <row r="4561" spans="1:13" ht="24">
      <c r="A4561" s="1"/>
      <c r="B4561" s="1"/>
      <c r="C4561" s="69" t="s">
        <v>5</v>
      </c>
      <c r="D4561" s="70" t="s">
        <v>42</v>
      </c>
      <c r="E4561" s="71" t="s">
        <v>43</v>
      </c>
      <c r="F4561" s="70"/>
      <c r="G4561" s="70" t="s">
        <v>1333</v>
      </c>
      <c r="H4561" s="72" t="s">
        <v>1334</v>
      </c>
      <c r="I4561" s="72" t="s">
        <v>217</v>
      </c>
      <c r="J4561" s="74">
        <v>0</v>
      </c>
      <c r="K4561" s="74">
        <v>0</v>
      </c>
      <c r="L4561" s="74">
        <v>0</v>
      </c>
      <c r="M4561" s="77">
        <v>0</v>
      </c>
    </row>
    <row r="4562" spans="1:13" ht="24">
      <c r="A4562" s="1"/>
      <c r="B4562" s="1"/>
      <c r="C4562" s="69"/>
      <c r="D4562" s="70"/>
      <c r="E4562" s="71"/>
      <c r="F4562" s="70"/>
      <c r="G4562" s="70"/>
      <c r="H4562" s="83" t="s">
        <v>218</v>
      </c>
      <c r="I4562" s="84"/>
      <c r="J4562" s="85"/>
      <c r="K4562" s="85"/>
      <c r="L4562" s="85">
        <v>0</v>
      </c>
      <c r="M4562" s="86">
        <v>0</v>
      </c>
    </row>
    <row r="4567" spans="1:13" ht="18.75" thickBot="1">
      <c r="A4567" s="1"/>
      <c r="B4567" s="1"/>
      <c r="C4567" s="784" t="s">
        <v>1291</v>
      </c>
      <c r="D4567" s="784"/>
      <c r="E4567" s="784"/>
      <c r="F4567" s="784"/>
      <c r="G4567" s="784"/>
      <c r="H4567" s="784"/>
      <c r="I4567" s="784"/>
      <c r="J4567" s="784"/>
      <c r="K4567" s="784"/>
      <c r="L4567" s="784"/>
      <c r="M4567" s="784"/>
    </row>
    <row r="4568" spans="1:13" ht="45.75" thickTop="1">
      <c r="A4568" s="808"/>
      <c r="B4568" s="808"/>
      <c r="C4568" s="182" t="s">
        <v>200</v>
      </c>
      <c r="D4568" s="183" t="s">
        <v>201</v>
      </c>
      <c r="E4568" s="183" t="s">
        <v>202</v>
      </c>
      <c r="F4568" s="183" t="s">
        <v>203</v>
      </c>
      <c r="G4568" s="183" t="s">
        <v>204</v>
      </c>
      <c r="H4568" s="183" t="s">
        <v>205</v>
      </c>
      <c r="I4568" s="183" t="s">
        <v>206</v>
      </c>
      <c r="J4568" s="184">
        <v>2022</v>
      </c>
      <c r="K4568" s="184">
        <v>2023</v>
      </c>
      <c r="L4568" s="184">
        <v>2024</v>
      </c>
      <c r="M4568" s="185">
        <v>2025</v>
      </c>
    </row>
    <row r="4569" spans="1:13" ht="30">
      <c r="A4569" s="1"/>
      <c r="B4569" s="1"/>
      <c r="C4569" s="186" t="s">
        <v>5</v>
      </c>
      <c r="D4569" s="187" t="s">
        <v>44</v>
      </c>
      <c r="E4569" s="188" t="s">
        <v>45</v>
      </c>
      <c r="F4569" s="187"/>
      <c r="G4569" s="187" t="s">
        <v>1284</v>
      </c>
      <c r="H4569" s="189" t="s">
        <v>1285</v>
      </c>
      <c r="I4569" s="190" t="s">
        <v>207</v>
      </c>
      <c r="J4569" s="191">
        <v>21600</v>
      </c>
      <c r="K4569" s="191">
        <v>12000</v>
      </c>
      <c r="L4569" s="191">
        <v>12000</v>
      </c>
      <c r="M4569" s="192">
        <v>15500</v>
      </c>
    </row>
    <row r="4570" spans="1:13" ht="30">
      <c r="A4570" s="1"/>
      <c r="B4570" s="1"/>
      <c r="C4570" s="186" t="s">
        <v>5</v>
      </c>
      <c r="D4570" s="187" t="s">
        <v>44</v>
      </c>
      <c r="E4570" s="188" t="s">
        <v>45</v>
      </c>
      <c r="F4570" s="187"/>
      <c r="G4570" s="187" t="s">
        <v>1284</v>
      </c>
      <c r="H4570" s="189" t="s">
        <v>1285</v>
      </c>
      <c r="I4570" s="189" t="s">
        <v>208</v>
      </c>
      <c r="J4570" s="191">
        <v>20000000</v>
      </c>
      <c r="K4570" s="191">
        <v>25000000</v>
      </c>
      <c r="L4570" s="191">
        <v>25000000</v>
      </c>
      <c r="M4570" s="193">
        <v>25000000</v>
      </c>
    </row>
    <row r="4571" spans="1:13" ht="30">
      <c r="A4571" s="1"/>
      <c r="B4571" s="1"/>
      <c r="C4571" s="186" t="s">
        <v>5</v>
      </c>
      <c r="D4571" s="187" t="s">
        <v>44</v>
      </c>
      <c r="E4571" s="188" t="s">
        <v>45</v>
      </c>
      <c r="F4571" s="187"/>
      <c r="G4571" s="187" t="s">
        <v>1284</v>
      </c>
      <c r="H4571" s="189" t="s">
        <v>1285</v>
      </c>
      <c r="I4571" s="189" t="s">
        <v>209</v>
      </c>
      <c r="J4571" s="191">
        <v>926</v>
      </c>
      <c r="K4571" s="191">
        <v>2083</v>
      </c>
      <c r="L4571" s="191">
        <v>2083</v>
      </c>
      <c r="M4571" s="193">
        <f>M4570/M4569</f>
        <v>1612.9032258064517</v>
      </c>
    </row>
    <row r="4572" spans="1:13" ht="30">
      <c r="A4572" s="1"/>
      <c r="B4572" s="1"/>
      <c r="C4572" s="186"/>
      <c r="D4572" s="187"/>
      <c r="E4572" s="188"/>
      <c r="F4572" s="187"/>
      <c r="G4572" s="187"/>
      <c r="H4572" s="194" t="s">
        <v>210</v>
      </c>
      <c r="I4572" s="195"/>
      <c r="J4572" s="196"/>
      <c r="K4572" s="196">
        <v>1157</v>
      </c>
      <c r="L4572" s="196">
        <v>0</v>
      </c>
      <c r="M4572" s="197">
        <f>L4571-M4571</f>
        <v>470.0967741935483</v>
      </c>
    </row>
    <row r="4573" spans="1:13" ht="30">
      <c r="A4573" s="1"/>
      <c r="B4573" s="1"/>
      <c r="C4573" s="186" t="s">
        <v>5</v>
      </c>
      <c r="D4573" s="187" t="s">
        <v>44</v>
      </c>
      <c r="E4573" s="188" t="s">
        <v>45</v>
      </c>
      <c r="F4573" s="187"/>
      <c r="G4573" s="187" t="s">
        <v>1284</v>
      </c>
      <c r="H4573" s="189" t="s">
        <v>1285</v>
      </c>
      <c r="I4573" s="190" t="s">
        <v>211</v>
      </c>
      <c r="J4573" s="191">
        <v>21600</v>
      </c>
      <c r="K4573" s="191">
        <v>15000</v>
      </c>
      <c r="L4573" s="191">
        <v>12000</v>
      </c>
      <c r="M4573" s="193">
        <v>15500</v>
      </c>
    </row>
    <row r="4574" spans="1:13" ht="30">
      <c r="A4574" s="1"/>
      <c r="B4574" s="1"/>
      <c r="C4574" s="186" t="s">
        <v>5</v>
      </c>
      <c r="D4574" s="187" t="s">
        <v>44</v>
      </c>
      <c r="E4574" s="188" t="s">
        <v>45</v>
      </c>
      <c r="F4574" s="187"/>
      <c r="G4574" s="187" t="s">
        <v>1284</v>
      </c>
      <c r="H4574" s="189" t="s">
        <v>1285</v>
      </c>
      <c r="I4574" s="189" t="s">
        <v>212</v>
      </c>
      <c r="J4574" s="191">
        <v>18000000</v>
      </c>
      <c r="K4574" s="191">
        <v>24300000</v>
      </c>
      <c r="L4574" s="191">
        <v>13300000</v>
      </c>
      <c r="M4574" s="193">
        <v>18000000</v>
      </c>
    </row>
    <row r="4575" spans="1:13" ht="30">
      <c r="A4575" s="1"/>
      <c r="B4575" s="1"/>
      <c r="C4575" s="186" t="s">
        <v>5</v>
      </c>
      <c r="D4575" s="187" t="s">
        <v>44</v>
      </c>
      <c r="E4575" s="188" t="s">
        <v>45</v>
      </c>
      <c r="F4575" s="187"/>
      <c r="G4575" s="187" t="s">
        <v>1284</v>
      </c>
      <c r="H4575" s="189" t="s">
        <v>1285</v>
      </c>
      <c r="I4575" s="189" t="s">
        <v>213</v>
      </c>
      <c r="J4575" s="191">
        <v>833</v>
      </c>
      <c r="K4575" s="191">
        <v>1620</v>
      </c>
      <c r="L4575" s="191">
        <v>1108</v>
      </c>
      <c r="M4575" s="193">
        <f>M4574/M4573</f>
        <v>1161.2903225806451</v>
      </c>
    </row>
    <row r="4576" spans="1:13" ht="30">
      <c r="A4576" s="1"/>
      <c r="B4576" s="1"/>
      <c r="C4576" s="186"/>
      <c r="D4576" s="187"/>
      <c r="E4576" s="188"/>
      <c r="F4576" s="187"/>
      <c r="G4576" s="187"/>
      <c r="H4576" s="194" t="s">
        <v>214</v>
      </c>
      <c r="I4576" s="195"/>
      <c r="J4576" s="196"/>
      <c r="K4576" s="196">
        <v>787</v>
      </c>
      <c r="L4576" s="196">
        <v>-512</v>
      </c>
      <c r="M4576" s="197">
        <f>L4575-M4575</f>
        <v>-53.290322580645125</v>
      </c>
    </row>
    <row r="4577" spans="1:13" ht="30">
      <c r="A4577" s="1"/>
      <c r="B4577" s="1"/>
      <c r="C4577" s="186" t="s">
        <v>5</v>
      </c>
      <c r="D4577" s="187" t="s">
        <v>44</v>
      </c>
      <c r="E4577" s="188" t="s">
        <v>45</v>
      </c>
      <c r="F4577" s="187"/>
      <c r="G4577" s="187" t="s">
        <v>1284</v>
      </c>
      <c r="H4577" s="189" t="s">
        <v>1285</v>
      </c>
      <c r="I4577" s="190" t="s">
        <v>215</v>
      </c>
      <c r="J4577" s="191"/>
      <c r="K4577" s="191">
        <v>15072</v>
      </c>
      <c r="L4577" s="191">
        <v>8000</v>
      </c>
      <c r="M4577" s="193">
        <v>15500</v>
      </c>
    </row>
    <row r="4578" spans="1:13" ht="30">
      <c r="A4578" s="1"/>
      <c r="B4578" s="1"/>
      <c r="C4578" s="186" t="s">
        <v>5</v>
      </c>
      <c r="D4578" s="187" t="s">
        <v>44</v>
      </c>
      <c r="E4578" s="188" t="s">
        <v>45</v>
      </c>
      <c r="F4578" s="187"/>
      <c r="G4578" s="187" t="s">
        <v>1284</v>
      </c>
      <c r="H4578" s="189" t="s">
        <v>1285</v>
      </c>
      <c r="I4578" s="189" t="s">
        <v>216</v>
      </c>
      <c r="J4578" s="191">
        <v>17680967</v>
      </c>
      <c r="K4578" s="191">
        <v>22807187</v>
      </c>
      <c r="L4578" s="191">
        <v>12971706</v>
      </c>
      <c r="M4578" s="193">
        <v>17714933</v>
      </c>
    </row>
    <row r="4579" spans="1:13" ht="30">
      <c r="A4579" s="1"/>
      <c r="B4579" s="1"/>
      <c r="C4579" s="186" t="s">
        <v>5</v>
      </c>
      <c r="D4579" s="187" t="s">
        <v>44</v>
      </c>
      <c r="E4579" s="188" t="s">
        <v>45</v>
      </c>
      <c r="F4579" s="187"/>
      <c r="G4579" s="187" t="s">
        <v>1284</v>
      </c>
      <c r="H4579" s="189" t="s">
        <v>1285</v>
      </c>
      <c r="I4579" s="189" t="s">
        <v>217</v>
      </c>
      <c r="J4579" s="191">
        <v>17680967</v>
      </c>
      <c r="K4579" s="191">
        <v>1513</v>
      </c>
      <c r="L4579" s="191">
        <v>1621</v>
      </c>
      <c r="M4579" s="193">
        <f>M4578/M4577</f>
        <v>1142.8989032258064</v>
      </c>
    </row>
    <row r="4580" spans="1:13" ht="30">
      <c r="A4580" s="1"/>
      <c r="B4580" s="1"/>
      <c r="C4580" s="186"/>
      <c r="D4580" s="187"/>
      <c r="E4580" s="188"/>
      <c r="F4580" s="187"/>
      <c r="G4580" s="187"/>
      <c r="H4580" s="198" t="s">
        <v>218</v>
      </c>
      <c r="I4580" s="199"/>
      <c r="J4580" s="200"/>
      <c r="K4580" s="200">
        <v>-17679454</v>
      </c>
      <c r="L4580" s="200">
        <v>108</v>
      </c>
      <c r="M4580" s="201">
        <f>L4579-M4579</f>
        <v>478.10109677419359</v>
      </c>
    </row>
    <row r="4581" spans="1:13" ht="30">
      <c r="A4581" s="1"/>
      <c r="B4581" s="1"/>
      <c r="C4581" s="186" t="s">
        <v>5</v>
      </c>
      <c r="D4581" s="187" t="s">
        <v>44</v>
      </c>
      <c r="E4581" s="188" t="s">
        <v>45</v>
      </c>
      <c r="F4581" s="187"/>
      <c r="G4581" s="187" t="s">
        <v>1286</v>
      </c>
      <c r="H4581" s="189" t="s">
        <v>1287</v>
      </c>
      <c r="I4581" s="190" t="s">
        <v>207</v>
      </c>
      <c r="J4581" s="191">
        <v>0</v>
      </c>
      <c r="K4581" s="191">
        <v>0</v>
      </c>
      <c r="L4581" s="191">
        <v>0</v>
      </c>
      <c r="M4581" s="193">
        <v>21</v>
      </c>
    </row>
    <row r="4582" spans="1:13" ht="30">
      <c r="A4582" s="1"/>
      <c r="B4582" s="1"/>
      <c r="C4582" s="186" t="s">
        <v>5</v>
      </c>
      <c r="D4582" s="187" t="s">
        <v>44</v>
      </c>
      <c r="E4582" s="188" t="s">
        <v>45</v>
      </c>
      <c r="F4582" s="187"/>
      <c r="G4582" s="187" t="s">
        <v>1286</v>
      </c>
      <c r="H4582" s="189" t="s">
        <v>1287</v>
      </c>
      <c r="I4582" s="189" t="s">
        <v>208</v>
      </c>
      <c r="J4582" s="191">
        <v>0</v>
      </c>
      <c r="K4582" s="191">
        <v>0</v>
      </c>
      <c r="L4582" s="191">
        <v>0</v>
      </c>
      <c r="M4582" s="193">
        <v>10000000</v>
      </c>
    </row>
    <row r="4583" spans="1:13" ht="30">
      <c r="A4583" s="1"/>
      <c r="B4583" s="1"/>
      <c r="C4583" s="186" t="s">
        <v>5</v>
      </c>
      <c r="D4583" s="187" t="s">
        <v>44</v>
      </c>
      <c r="E4583" s="188" t="s">
        <v>45</v>
      </c>
      <c r="F4583" s="187"/>
      <c r="G4583" s="187" t="s">
        <v>1286</v>
      </c>
      <c r="H4583" s="189" t="s">
        <v>1287</v>
      </c>
      <c r="I4583" s="189" t="s">
        <v>209</v>
      </c>
      <c r="J4583" s="191"/>
      <c r="K4583" s="191"/>
      <c r="L4583" s="191"/>
      <c r="M4583" s="193">
        <f>M4582/M4581</f>
        <v>476190.47619047621</v>
      </c>
    </row>
    <row r="4584" spans="1:13" ht="30">
      <c r="A4584" s="1"/>
      <c r="B4584" s="1"/>
      <c r="C4584" s="186"/>
      <c r="D4584" s="187"/>
      <c r="E4584" s="188"/>
      <c r="F4584" s="187"/>
      <c r="G4584" s="187"/>
      <c r="H4584" s="194" t="s">
        <v>210</v>
      </c>
      <c r="I4584" s="195"/>
      <c r="J4584" s="196"/>
      <c r="K4584" s="196"/>
      <c r="L4584" s="196"/>
      <c r="M4584" s="197"/>
    </row>
    <row r="4585" spans="1:13" ht="30">
      <c r="A4585" s="1"/>
      <c r="B4585" s="1"/>
      <c r="C4585" s="186" t="s">
        <v>5</v>
      </c>
      <c r="D4585" s="187" t="s">
        <v>44</v>
      </c>
      <c r="E4585" s="188" t="s">
        <v>45</v>
      </c>
      <c r="F4585" s="187"/>
      <c r="G4585" s="187" t="s">
        <v>1286</v>
      </c>
      <c r="H4585" s="189" t="s">
        <v>1287</v>
      </c>
      <c r="I4585" s="190" t="s">
        <v>211</v>
      </c>
      <c r="J4585" s="191">
        <v>0</v>
      </c>
      <c r="K4585" s="191">
        <v>0</v>
      </c>
      <c r="L4585" s="191">
        <v>0</v>
      </c>
      <c r="M4585" s="193">
        <v>15</v>
      </c>
    </row>
    <row r="4586" spans="1:13" ht="30">
      <c r="A4586" s="1"/>
      <c r="B4586" s="1"/>
      <c r="C4586" s="186" t="s">
        <v>5</v>
      </c>
      <c r="D4586" s="187" t="s">
        <v>44</v>
      </c>
      <c r="E4586" s="188" t="s">
        <v>45</v>
      </c>
      <c r="F4586" s="187"/>
      <c r="G4586" s="187" t="s">
        <v>1286</v>
      </c>
      <c r="H4586" s="189" t="s">
        <v>1287</v>
      </c>
      <c r="I4586" s="189" t="s">
        <v>212</v>
      </c>
      <c r="J4586" s="191">
        <v>0</v>
      </c>
      <c r="K4586" s="191">
        <v>0</v>
      </c>
      <c r="L4586" s="191">
        <v>0</v>
      </c>
      <c r="M4586" s="193">
        <v>7270000</v>
      </c>
    </row>
    <row r="4587" spans="1:13" ht="30">
      <c r="A4587" s="1"/>
      <c r="B4587" s="1"/>
      <c r="C4587" s="186" t="s">
        <v>5</v>
      </c>
      <c r="D4587" s="187" t="s">
        <v>44</v>
      </c>
      <c r="E4587" s="188" t="s">
        <v>45</v>
      </c>
      <c r="F4587" s="187"/>
      <c r="G4587" s="187" t="s">
        <v>1286</v>
      </c>
      <c r="H4587" s="189" t="s">
        <v>1287</v>
      </c>
      <c r="I4587" s="189" t="s">
        <v>213</v>
      </c>
      <c r="J4587" s="191"/>
      <c r="K4587" s="191"/>
      <c r="L4587" s="191"/>
      <c r="M4587" s="193">
        <f>M4586/M4585</f>
        <v>484666.66666666669</v>
      </c>
    </row>
    <row r="4588" spans="1:13" ht="30">
      <c r="A4588" s="1"/>
      <c r="B4588" s="1"/>
      <c r="C4588" s="186"/>
      <c r="D4588" s="187"/>
      <c r="E4588" s="188"/>
      <c r="F4588" s="187"/>
      <c r="G4588" s="187"/>
      <c r="H4588" s="194" t="s">
        <v>214</v>
      </c>
      <c r="I4588" s="195"/>
      <c r="J4588" s="196"/>
      <c r="K4588" s="196"/>
      <c r="L4588" s="196"/>
      <c r="M4588" s="197"/>
    </row>
    <row r="4589" spans="1:13" ht="30">
      <c r="A4589" s="1"/>
      <c r="B4589" s="1"/>
      <c r="C4589" s="186" t="s">
        <v>5</v>
      </c>
      <c r="D4589" s="187" t="s">
        <v>44</v>
      </c>
      <c r="E4589" s="188" t="s">
        <v>45</v>
      </c>
      <c r="F4589" s="187"/>
      <c r="G4589" s="187" t="s">
        <v>1286</v>
      </c>
      <c r="H4589" s="189" t="s">
        <v>1287</v>
      </c>
      <c r="I4589" s="190" t="s">
        <v>215</v>
      </c>
      <c r="J4589" s="191"/>
      <c r="K4589" s="191"/>
      <c r="L4589" s="191"/>
      <c r="M4589" s="193">
        <v>0</v>
      </c>
    </row>
    <row r="4590" spans="1:13" ht="30">
      <c r="A4590" s="1"/>
      <c r="B4590" s="1"/>
      <c r="C4590" s="186" t="s">
        <v>5</v>
      </c>
      <c r="D4590" s="187" t="s">
        <v>44</v>
      </c>
      <c r="E4590" s="188" t="s">
        <v>45</v>
      </c>
      <c r="F4590" s="187"/>
      <c r="G4590" s="187" t="s">
        <v>1286</v>
      </c>
      <c r="H4590" s="189" t="s">
        <v>1287</v>
      </c>
      <c r="I4590" s="189" t="s">
        <v>216</v>
      </c>
      <c r="J4590" s="191">
        <v>0</v>
      </c>
      <c r="K4590" s="191">
        <v>0</v>
      </c>
      <c r="L4590" s="191">
        <v>0</v>
      </c>
      <c r="M4590" s="193">
        <v>0</v>
      </c>
    </row>
    <row r="4591" spans="1:13" ht="30">
      <c r="A4591" s="1"/>
      <c r="B4591" s="1"/>
      <c r="C4591" s="186" t="s">
        <v>5</v>
      </c>
      <c r="D4591" s="187" t="s">
        <v>44</v>
      </c>
      <c r="E4591" s="188" t="s">
        <v>45</v>
      </c>
      <c r="F4591" s="187"/>
      <c r="G4591" s="187" t="s">
        <v>1286</v>
      </c>
      <c r="H4591" s="189" t="s">
        <v>1287</v>
      </c>
      <c r="I4591" s="189" t="s">
        <v>217</v>
      </c>
      <c r="J4591" s="191">
        <v>0</v>
      </c>
      <c r="K4591" s="191">
        <v>0</v>
      </c>
      <c r="L4591" s="191">
        <v>0</v>
      </c>
      <c r="M4591" s="193">
        <v>0</v>
      </c>
    </row>
    <row r="4592" spans="1:13" ht="30">
      <c r="A4592" s="1"/>
      <c r="B4592" s="1"/>
      <c r="C4592" s="186"/>
      <c r="D4592" s="187"/>
      <c r="E4592" s="188"/>
      <c r="F4592" s="187"/>
      <c r="G4592" s="187"/>
      <c r="H4592" s="198" t="s">
        <v>218</v>
      </c>
      <c r="I4592" s="199"/>
      <c r="J4592" s="200"/>
      <c r="K4592" s="200">
        <v>0</v>
      </c>
      <c r="L4592" s="200">
        <v>0</v>
      </c>
      <c r="M4592" s="201">
        <v>0</v>
      </c>
    </row>
    <row r="4593" spans="1:13" ht="30">
      <c r="A4593" s="1"/>
      <c r="B4593" s="1"/>
      <c r="C4593" s="186" t="s">
        <v>5</v>
      </c>
      <c r="D4593" s="187" t="s">
        <v>44</v>
      </c>
      <c r="E4593" s="188" t="s">
        <v>45</v>
      </c>
      <c r="F4593" s="187"/>
      <c r="G4593" s="187" t="s">
        <v>1322</v>
      </c>
      <c r="H4593" s="189" t="s">
        <v>1323</v>
      </c>
      <c r="I4593" s="190" t="s">
        <v>207</v>
      </c>
      <c r="J4593" s="191">
        <v>0</v>
      </c>
      <c r="K4593" s="191">
        <v>0</v>
      </c>
      <c r="L4593" s="191">
        <v>0</v>
      </c>
      <c r="M4593" s="193">
        <v>0</v>
      </c>
    </row>
    <row r="4594" spans="1:13" ht="30">
      <c r="A4594" s="1"/>
      <c r="B4594" s="1"/>
      <c r="C4594" s="186" t="s">
        <v>5</v>
      </c>
      <c r="D4594" s="187" t="s">
        <v>44</v>
      </c>
      <c r="E4594" s="188" t="s">
        <v>45</v>
      </c>
      <c r="F4594" s="187"/>
      <c r="G4594" s="187" t="s">
        <v>1322</v>
      </c>
      <c r="H4594" s="189" t="s">
        <v>1323</v>
      </c>
      <c r="I4594" s="189" t="s">
        <v>208</v>
      </c>
      <c r="J4594" s="191">
        <v>0</v>
      </c>
      <c r="K4594" s="191">
        <v>0</v>
      </c>
      <c r="L4594" s="191">
        <v>0</v>
      </c>
      <c r="M4594" s="193">
        <v>0</v>
      </c>
    </row>
    <row r="4595" spans="1:13" ht="30">
      <c r="A4595" s="1"/>
      <c r="B4595" s="1"/>
      <c r="C4595" s="186" t="s">
        <v>5</v>
      </c>
      <c r="D4595" s="187" t="s">
        <v>44</v>
      </c>
      <c r="E4595" s="188" t="s">
        <v>45</v>
      </c>
      <c r="F4595" s="187"/>
      <c r="G4595" s="187" t="s">
        <v>1322</v>
      </c>
      <c r="H4595" s="189" t="s">
        <v>1323</v>
      </c>
      <c r="I4595" s="189" t="s">
        <v>209</v>
      </c>
      <c r="J4595" s="191"/>
      <c r="K4595" s="191"/>
      <c r="L4595" s="191"/>
      <c r="M4595" s="193">
        <v>0</v>
      </c>
    </row>
    <row r="4596" spans="1:13" ht="30">
      <c r="A4596" s="1"/>
      <c r="B4596" s="1"/>
      <c r="C4596" s="186"/>
      <c r="D4596" s="187"/>
      <c r="E4596" s="188"/>
      <c r="F4596" s="187"/>
      <c r="G4596" s="187"/>
      <c r="H4596" s="194" t="s">
        <v>210</v>
      </c>
      <c r="I4596" s="195"/>
      <c r="J4596" s="196"/>
      <c r="K4596" s="196"/>
      <c r="L4596" s="196"/>
      <c r="M4596" s="197"/>
    </row>
    <row r="4597" spans="1:13" ht="30">
      <c r="A4597" s="1"/>
      <c r="B4597" s="1"/>
      <c r="C4597" s="186" t="s">
        <v>5</v>
      </c>
      <c r="D4597" s="187" t="s">
        <v>44</v>
      </c>
      <c r="E4597" s="188" t="s">
        <v>45</v>
      </c>
      <c r="F4597" s="187"/>
      <c r="G4597" s="187" t="s">
        <v>1322</v>
      </c>
      <c r="H4597" s="189" t="s">
        <v>1323</v>
      </c>
      <c r="I4597" s="190" t="s">
        <v>211</v>
      </c>
      <c r="J4597" s="191">
        <v>0</v>
      </c>
      <c r="K4597" s="191">
        <v>0</v>
      </c>
      <c r="L4597" s="191">
        <v>0</v>
      </c>
      <c r="M4597" s="193">
        <v>0</v>
      </c>
    </row>
    <row r="4598" spans="1:13" ht="30">
      <c r="A4598" s="1"/>
      <c r="B4598" s="1"/>
      <c r="C4598" s="186" t="s">
        <v>5</v>
      </c>
      <c r="D4598" s="187" t="s">
        <v>44</v>
      </c>
      <c r="E4598" s="188" t="s">
        <v>45</v>
      </c>
      <c r="F4598" s="187"/>
      <c r="G4598" s="187" t="s">
        <v>1322</v>
      </c>
      <c r="H4598" s="189" t="s">
        <v>1323</v>
      </c>
      <c r="I4598" s="189" t="s">
        <v>212</v>
      </c>
      <c r="J4598" s="191">
        <v>0</v>
      </c>
      <c r="K4598" s="191">
        <v>0</v>
      </c>
      <c r="L4598" s="191">
        <v>0</v>
      </c>
      <c r="M4598" s="193">
        <v>0</v>
      </c>
    </row>
    <row r="4599" spans="1:13" ht="30">
      <c r="A4599" s="1"/>
      <c r="B4599" s="1"/>
      <c r="C4599" s="186" t="s">
        <v>5</v>
      </c>
      <c r="D4599" s="187" t="s">
        <v>44</v>
      </c>
      <c r="E4599" s="188" t="s">
        <v>45</v>
      </c>
      <c r="F4599" s="187"/>
      <c r="G4599" s="187" t="s">
        <v>1322</v>
      </c>
      <c r="H4599" s="189" t="s">
        <v>1323</v>
      </c>
      <c r="I4599" s="189" t="s">
        <v>213</v>
      </c>
      <c r="J4599" s="191"/>
      <c r="K4599" s="191"/>
      <c r="L4599" s="191"/>
      <c r="M4599" s="193">
        <v>0</v>
      </c>
    </row>
    <row r="4600" spans="1:13" ht="30">
      <c r="A4600" s="1"/>
      <c r="B4600" s="1"/>
      <c r="C4600" s="186"/>
      <c r="D4600" s="187"/>
      <c r="E4600" s="188"/>
      <c r="F4600" s="187"/>
      <c r="G4600" s="187"/>
      <c r="H4600" s="194" t="s">
        <v>214</v>
      </c>
      <c r="I4600" s="195"/>
      <c r="J4600" s="196"/>
      <c r="K4600" s="196"/>
      <c r="L4600" s="196"/>
      <c r="M4600" s="197"/>
    </row>
    <row r="4601" spans="1:13" ht="30">
      <c r="A4601" s="1"/>
      <c r="B4601" s="1"/>
      <c r="C4601" s="186" t="s">
        <v>5</v>
      </c>
      <c r="D4601" s="187" t="s">
        <v>44</v>
      </c>
      <c r="E4601" s="188" t="s">
        <v>45</v>
      </c>
      <c r="F4601" s="187"/>
      <c r="G4601" s="187" t="s">
        <v>1322</v>
      </c>
      <c r="H4601" s="189" t="s">
        <v>1323</v>
      </c>
      <c r="I4601" s="190" t="s">
        <v>215</v>
      </c>
      <c r="J4601" s="191"/>
      <c r="K4601" s="191"/>
      <c r="L4601" s="191"/>
      <c r="M4601" s="193">
        <v>0</v>
      </c>
    </row>
    <row r="4602" spans="1:13" ht="30">
      <c r="A4602" s="1"/>
      <c r="B4602" s="1"/>
      <c r="C4602" s="186" t="s">
        <v>5</v>
      </c>
      <c r="D4602" s="187" t="s">
        <v>44</v>
      </c>
      <c r="E4602" s="188" t="s">
        <v>45</v>
      </c>
      <c r="F4602" s="187"/>
      <c r="G4602" s="187" t="s">
        <v>1322</v>
      </c>
      <c r="H4602" s="189" t="s">
        <v>1323</v>
      </c>
      <c r="I4602" s="189" t="s">
        <v>216</v>
      </c>
      <c r="J4602" s="191">
        <v>0</v>
      </c>
      <c r="K4602" s="191">
        <v>0</v>
      </c>
      <c r="L4602" s="191">
        <v>0</v>
      </c>
      <c r="M4602" s="193">
        <v>0</v>
      </c>
    </row>
    <row r="4603" spans="1:13" ht="30">
      <c r="A4603" s="1"/>
      <c r="B4603" s="1"/>
      <c r="C4603" s="186" t="s">
        <v>5</v>
      </c>
      <c r="D4603" s="187" t="s">
        <v>44</v>
      </c>
      <c r="E4603" s="188" t="s">
        <v>45</v>
      </c>
      <c r="F4603" s="187"/>
      <c r="G4603" s="187" t="s">
        <v>1322</v>
      </c>
      <c r="H4603" s="189" t="s">
        <v>1323</v>
      </c>
      <c r="I4603" s="189" t="s">
        <v>217</v>
      </c>
      <c r="J4603" s="191">
        <v>0</v>
      </c>
      <c r="K4603" s="191">
        <v>0</v>
      </c>
      <c r="L4603" s="191">
        <v>0</v>
      </c>
      <c r="M4603" s="193">
        <v>0</v>
      </c>
    </row>
    <row r="4604" spans="1:13" ht="30">
      <c r="A4604" s="1"/>
      <c r="B4604" s="1"/>
      <c r="C4604" s="186"/>
      <c r="D4604" s="187"/>
      <c r="E4604" s="188"/>
      <c r="F4604" s="187"/>
      <c r="G4604" s="187"/>
      <c r="H4604" s="198" t="s">
        <v>218</v>
      </c>
      <c r="I4604" s="199"/>
      <c r="J4604" s="200"/>
      <c r="K4604" s="200">
        <v>0</v>
      </c>
      <c r="L4604" s="200">
        <v>0</v>
      </c>
      <c r="M4604" s="201">
        <v>0</v>
      </c>
    </row>
  </sheetData>
  <mergeCells count="19">
    <mergeCell ref="C2:M2"/>
    <mergeCell ref="A3:B3"/>
    <mergeCell ref="B112:D112"/>
    <mergeCell ref="C1005:M1005"/>
    <mergeCell ref="B1000:D1000"/>
    <mergeCell ref="C674:M674"/>
    <mergeCell ref="A675:B675"/>
    <mergeCell ref="C1006:M1006"/>
    <mergeCell ref="A4568:B4568"/>
    <mergeCell ref="C113:D113"/>
    <mergeCell ref="C116:M116"/>
    <mergeCell ref="A117:B117"/>
    <mergeCell ref="B670:D670"/>
    <mergeCell ref="C4567:M4567"/>
    <mergeCell ref="C3973:M3973"/>
    <mergeCell ref="C3197:M3197"/>
    <mergeCell ref="A3974:B3974"/>
    <mergeCell ref="A3198:B3198"/>
    <mergeCell ref="A1007:B100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E00BB-E905-474D-A37D-853C7BD3B59A}">
  <dimension ref="A1:K623"/>
  <sheetViews>
    <sheetView zoomScale="85" zoomScaleNormal="85" workbookViewId="0">
      <selection activeCell="N616" sqref="N616"/>
    </sheetView>
  </sheetViews>
  <sheetFormatPr defaultRowHeight="15"/>
  <cols>
    <col min="1" max="1" width="3.28515625" style="242" customWidth="1"/>
    <col min="2" max="2" width="18.28515625" style="242" customWidth="1"/>
    <col min="3" max="3" width="42.42578125" style="242" customWidth="1"/>
    <col min="4" max="4" width="13.28515625" style="242" customWidth="1"/>
    <col min="5" max="5" width="16.140625" style="630" customWidth="1"/>
    <col min="6" max="6" width="15" style="242" customWidth="1"/>
    <col min="7" max="8" width="13.28515625" style="242" customWidth="1"/>
    <col min="9" max="9" width="11.85546875" style="242" customWidth="1"/>
    <col min="10" max="10" width="13.28515625" style="242" customWidth="1"/>
    <col min="11" max="11" width="17.42578125" style="242" customWidth="1"/>
    <col min="12" max="16384" width="9.140625" style="242"/>
  </cols>
  <sheetData>
    <row r="1" spans="1:11">
      <c r="A1" s="160"/>
      <c r="B1" s="373"/>
      <c r="C1" s="160"/>
      <c r="D1" s="160"/>
      <c r="E1" s="160"/>
      <c r="F1" s="160"/>
      <c r="G1" s="160"/>
      <c r="H1" s="160"/>
      <c r="I1" s="160"/>
      <c r="J1" s="160"/>
      <c r="K1" s="160"/>
    </row>
    <row r="2" spans="1:11">
      <c r="A2" s="160"/>
      <c r="B2" s="856" t="s">
        <v>1361</v>
      </c>
      <c r="C2" s="856"/>
      <c r="D2" s="856"/>
      <c r="E2" s="856"/>
      <c r="F2" s="856"/>
      <c r="G2" s="856"/>
      <c r="H2" s="856"/>
      <c r="I2" s="856"/>
      <c r="J2" s="856"/>
      <c r="K2" s="856"/>
    </row>
    <row r="3" spans="1:11" ht="15.75" thickBot="1">
      <c r="A3" s="160"/>
      <c r="B3" s="857" t="s">
        <v>1311</v>
      </c>
      <c r="C3" s="857"/>
      <c r="D3" s="857"/>
      <c r="E3" s="857"/>
      <c r="F3" s="857"/>
      <c r="G3" s="160"/>
      <c r="H3" s="160"/>
      <c r="I3" s="160"/>
      <c r="J3" s="160"/>
      <c r="K3" s="160"/>
    </row>
    <row r="4" spans="1:11">
      <c r="A4" s="373"/>
      <c r="B4" s="259" t="s">
        <v>2</v>
      </c>
      <c r="C4" s="858" t="s">
        <v>3</v>
      </c>
      <c r="D4" s="858"/>
      <c r="E4" s="859" t="s">
        <v>223</v>
      </c>
      <c r="F4" s="859"/>
      <c r="G4" s="860" t="s">
        <v>5</v>
      </c>
      <c r="H4" s="860"/>
      <c r="I4" s="860"/>
      <c r="J4" s="860"/>
      <c r="K4" s="860"/>
    </row>
    <row r="5" spans="1:11" ht="15.75" thickBot="1">
      <c r="A5" s="160"/>
      <c r="B5" s="260" t="s">
        <v>224</v>
      </c>
      <c r="C5" s="861" t="s">
        <v>33</v>
      </c>
      <c r="D5" s="861"/>
      <c r="E5" s="862" t="s">
        <v>30</v>
      </c>
      <c r="F5" s="862"/>
      <c r="G5" s="863" t="s">
        <v>32</v>
      </c>
      <c r="H5" s="863"/>
      <c r="I5" s="863"/>
      <c r="J5" s="863"/>
      <c r="K5" s="863"/>
    </row>
    <row r="6" spans="1:11" ht="28.5">
      <c r="A6" s="160"/>
      <c r="B6" s="158" t="s">
        <v>225</v>
      </c>
      <c r="C6" s="842" t="s">
        <v>226</v>
      </c>
      <c r="D6" s="842"/>
      <c r="E6" s="842"/>
      <c r="F6" s="842"/>
      <c r="G6" s="842"/>
      <c r="H6" s="842"/>
      <c r="I6" s="842"/>
      <c r="J6" s="842"/>
      <c r="K6" s="842"/>
    </row>
    <row r="7" spans="1:11">
      <c r="A7" s="160"/>
      <c r="B7" s="847" t="s">
        <v>227</v>
      </c>
      <c r="C7" s="847"/>
      <c r="D7" s="848" t="s">
        <v>228</v>
      </c>
      <c r="E7" s="848"/>
      <c r="F7" s="848"/>
      <c r="G7" s="848"/>
      <c r="H7" s="848"/>
      <c r="I7" s="848"/>
      <c r="J7" s="848"/>
      <c r="K7" s="848"/>
    </row>
    <row r="8" spans="1:11" ht="71.25">
      <c r="A8" s="160"/>
      <c r="B8" s="158" t="s">
        <v>229</v>
      </c>
      <c r="C8" s="159" t="s">
        <v>230</v>
      </c>
      <c r="D8" s="261" t="s">
        <v>231</v>
      </c>
      <c r="E8" s="261" t="s">
        <v>232</v>
      </c>
      <c r="F8" s="261" t="s">
        <v>233</v>
      </c>
      <c r="G8" s="262" t="s">
        <v>234</v>
      </c>
      <c r="H8" s="262" t="s">
        <v>235</v>
      </c>
      <c r="I8" s="262" t="s">
        <v>236</v>
      </c>
      <c r="J8" s="261" t="s">
        <v>237</v>
      </c>
      <c r="K8" s="319" t="s">
        <v>238</v>
      </c>
    </row>
    <row r="9" spans="1:11">
      <c r="A9" s="160"/>
      <c r="B9" s="264"/>
      <c r="C9" s="265" t="s">
        <v>239</v>
      </c>
      <c r="D9" s="266" t="s">
        <v>240</v>
      </c>
      <c r="E9" s="267"/>
      <c r="F9" s="268" t="s">
        <v>241</v>
      </c>
      <c r="G9" s="269" t="s">
        <v>242</v>
      </c>
      <c r="H9" s="269" t="s">
        <v>242</v>
      </c>
      <c r="I9" s="562">
        <v>39</v>
      </c>
      <c r="J9" s="269">
        <f>H9-I9</f>
        <v>-6</v>
      </c>
      <c r="K9" s="563">
        <f>I9/H9*100</f>
        <v>118.18181818181819</v>
      </c>
    </row>
    <row r="10" spans="1:11" ht="45">
      <c r="A10" s="160"/>
      <c r="B10" s="264"/>
      <c r="C10" s="265" t="s">
        <v>243</v>
      </c>
      <c r="D10" s="266"/>
      <c r="E10" s="267"/>
      <c r="F10" s="268" t="s">
        <v>244</v>
      </c>
      <c r="G10" s="269" t="s">
        <v>245</v>
      </c>
      <c r="H10" s="269" t="s">
        <v>245</v>
      </c>
      <c r="I10" s="562">
        <v>68</v>
      </c>
      <c r="J10" s="269">
        <f t="shared" ref="J10:J18" si="0">H10-I10</f>
        <v>-28</v>
      </c>
      <c r="K10" s="271">
        <f>I10/H10*100</f>
        <v>170</v>
      </c>
    </row>
    <row r="11" spans="1:11" ht="30">
      <c r="A11" s="160"/>
      <c r="B11" s="264"/>
      <c r="C11" s="265" t="s">
        <v>246</v>
      </c>
      <c r="D11" s="266"/>
      <c r="E11" s="267"/>
      <c r="F11" s="268" t="s">
        <v>247</v>
      </c>
      <c r="G11" s="269" t="s">
        <v>248</v>
      </c>
      <c r="H11" s="269" t="s">
        <v>248</v>
      </c>
      <c r="I11" s="564">
        <v>0.63</v>
      </c>
      <c r="J11" s="562"/>
      <c r="K11" s="271">
        <f t="shared" ref="K11:K18" si="1">I11/H11*100</f>
        <v>100</v>
      </c>
    </row>
    <row r="12" spans="1:11" ht="30">
      <c r="A12" s="160"/>
      <c r="B12" s="264"/>
      <c r="C12" s="265" t="s">
        <v>249</v>
      </c>
      <c r="D12" s="266" t="s">
        <v>240</v>
      </c>
      <c r="E12" s="267"/>
      <c r="F12" s="268" t="s">
        <v>250</v>
      </c>
      <c r="G12" s="269" t="s">
        <v>250</v>
      </c>
      <c r="H12" s="269" t="s">
        <v>250</v>
      </c>
      <c r="I12" s="564">
        <v>0.65</v>
      </c>
      <c r="J12" s="562"/>
      <c r="K12" s="563">
        <f t="shared" si="1"/>
        <v>97.014925373134332</v>
      </c>
    </row>
    <row r="13" spans="1:11" ht="30">
      <c r="A13" s="160"/>
      <c r="B13" s="264"/>
      <c r="C13" s="265" t="s">
        <v>251</v>
      </c>
      <c r="D13" s="266" t="s">
        <v>240</v>
      </c>
      <c r="E13" s="267"/>
      <c r="F13" s="268" t="s">
        <v>252</v>
      </c>
      <c r="G13" s="269" t="s">
        <v>252</v>
      </c>
      <c r="H13" s="269" t="s">
        <v>252</v>
      </c>
      <c r="I13" s="564">
        <v>0.35</v>
      </c>
      <c r="J13" s="562"/>
      <c r="K13" s="563">
        <f t="shared" si="1"/>
        <v>106.06060606060606</v>
      </c>
    </row>
    <row r="14" spans="1:11" ht="30">
      <c r="A14" s="160"/>
      <c r="B14" s="264"/>
      <c r="C14" s="265" t="s">
        <v>253</v>
      </c>
      <c r="D14" s="266"/>
      <c r="E14" s="267"/>
      <c r="F14" s="268" t="s">
        <v>254</v>
      </c>
      <c r="G14" s="269" t="s">
        <v>255</v>
      </c>
      <c r="H14" s="269" t="s">
        <v>255</v>
      </c>
      <c r="I14" s="565">
        <v>0.57699999999999996</v>
      </c>
      <c r="J14" s="562"/>
      <c r="K14" s="563">
        <f t="shared" si="1"/>
        <v>82.428571428571431</v>
      </c>
    </row>
    <row r="15" spans="1:11">
      <c r="A15" s="160"/>
      <c r="B15" s="264" t="s">
        <v>32</v>
      </c>
      <c r="C15" s="265" t="s">
        <v>256</v>
      </c>
      <c r="D15" s="266"/>
      <c r="E15" s="267"/>
      <c r="F15" s="268" t="s">
        <v>257</v>
      </c>
      <c r="G15" s="269" t="s">
        <v>257</v>
      </c>
      <c r="H15" s="269" t="s">
        <v>257</v>
      </c>
      <c r="I15" s="562">
        <v>27</v>
      </c>
      <c r="J15" s="269">
        <f t="shared" si="0"/>
        <v>1</v>
      </c>
      <c r="K15" s="563">
        <f t="shared" si="1"/>
        <v>96.428571428571431</v>
      </c>
    </row>
    <row r="16" spans="1:11">
      <c r="A16" s="160"/>
      <c r="B16" s="264" t="s">
        <v>32</v>
      </c>
      <c r="C16" s="265" t="s">
        <v>258</v>
      </c>
      <c r="D16" s="266"/>
      <c r="E16" s="267"/>
      <c r="F16" s="268" t="s">
        <v>259</v>
      </c>
      <c r="G16" s="269" t="s">
        <v>259</v>
      </c>
      <c r="H16" s="269" t="s">
        <v>259</v>
      </c>
      <c r="I16" s="562">
        <v>14</v>
      </c>
      <c r="J16" s="269">
        <f t="shared" si="0"/>
        <v>-4</v>
      </c>
      <c r="K16" s="271">
        <f t="shared" si="1"/>
        <v>140</v>
      </c>
    </row>
    <row r="17" spans="1:11" ht="45">
      <c r="A17" s="160"/>
      <c r="B17" s="264" t="s">
        <v>32</v>
      </c>
      <c r="C17" s="265" t="s">
        <v>260</v>
      </c>
      <c r="D17" s="266"/>
      <c r="E17" s="267"/>
      <c r="F17" s="268"/>
      <c r="G17" s="269" t="s">
        <v>261</v>
      </c>
      <c r="H17" s="269" t="s">
        <v>261</v>
      </c>
      <c r="I17" s="269">
        <v>1</v>
      </c>
      <c r="J17" s="269">
        <f t="shared" si="0"/>
        <v>0</v>
      </c>
      <c r="K17" s="271">
        <f t="shared" si="1"/>
        <v>100</v>
      </c>
    </row>
    <row r="18" spans="1:11" ht="30">
      <c r="A18" s="160"/>
      <c r="B18" s="264"/>
      <c r="C18" s="265" t="s">
        <v>262</v>
      </c>
      <c r="D18" s="266"/>
      <c r="E18" s="267"/>
      <c r="F18" s="268" t="s">
        <v>263</v>
      </c>
      <c r="G18" s="269" t="s">
        <v>263</v>
      </c>
      <c r="H18" s="269" t="s">
        <v>263</v>
      </c>
      <c r="I18" s="269" t="s">
        <v>263</v>
      </c>
      <c r="J18" s="269">
        <f t="shared" si="0"/>
        <v>0</v>
      </c>
      <c r="K18" s="271">
        <f t="shared" si="1"/>
        <v>100</v>
      </c>
    </row>
    <row r="19" spans="1:11">
      <c r="A19" s="160"/>
      <c r="B19" s="847" t="s">
        <v>264</v>
      </c>
      <c r="C19" s="847"/>
      <c r="D19" s="846"/>
      <c r="E19" s="846"/>
      <c r="F19" s="846"/>
      <c r="G19" s="846"/>
      <c r="H19" s="846"/>
      <c r="I19" s="846"/>
      <c r="J19" s="846"/>
      <c r="K19" s="846"/>
    </row>
    <row r="20" spans="1:11">
      <c r="A20" s="160"/>
      <c r="B20" s="272" t="s">
        <v>265</v>
      </c>
      <c r="C20" s="842" t="s">
        <v>266</v>
      </c>
      <c r="D20" s="842"/>
      <c r="E20" s="842"/>
      <c r="F20" s="842"/>
      <c r="G20" s="842"/>
      <c r="H20" s="842"/>
      <c r="I20" s="842"/>
      <c r="J20" s="842"/>
      <c r="K20" s="842"/>
    </row>
    <row r="21" spans="1:11">
      <c r="A21" s="160"/>
      <c r="B21" s="273"/>
      <c r="C21" s="274" t="s">
        <v>267</v>
      </c>
      <c r="D21" s="269"/>
      <c r="E21" s="268"/>
      <c r="F21" s="268" t="s">
        <v>268</v>
      </c>
      <c r="G21" s="269" t="s">
        <v>269</v>
      </c>
      <c r="H21" s="269" t="s">
        <v>269</v>
      </c>
      <c r="I21" s="269">
        <v>44</v>
      </c>
      <c r="J21" s="269">
        <f>H21-I21</f>
        <v>6</v>
      </c>
      <c r="K21" s="271">
        <f>I21/H21*100</f>
        <v>88</v>
      </c>
    </row>
    <row r="22" spans="1:11">
      <c r="A22" s="160"/>
      <c r="B22" s="273"/>
      <c r="C22" s="274" t="s">
        <v>270</v>
      </c>
      <c r="D22" s="269"/>
      <c r="E22" s="268"/>
      <c r="F22" s="268" t="s">
        <v>271</v>
      </c>
      <c r="G22" s="269" t="s">
        <v>272</v>
      </c>
      <c r="H22" s="269" t="s">
        <v>272</v>
      </c>
      <c r="I22" s="269">
        <v>61</v>
      </c>
      <c r="J22" s="269">
        <f>H22-I22</f>
        <v>9</v>
      </c>
      <c r="K22" s="566">
        <f>I22/H22*100</f>
        <v>87.142857142857139</v>
      </c>
    </row>
    <row r="23" spans="1:11" ht="30">
      <c r="A23" s="160"/>
      <c r="B23" s="273"/>
      <c r="C23" s="274" t="s">
        <v>273</v>
      </c>
      <c r="D23" s="269"/>
      <c r="E23" s="268"/>
      <c r="F23" s="268" t="s">
        <v>268</v>
      </c>
      <c r="G23" s="269" t="s">
        <v>245</v>
      </c>
      <c r="H23" s="269" t="s">
        <v>245</v>
      </c>
      <c r="I23" s="269">
        <v>68</v>
      </c>
      <c r="J23" s="269">
        <f>H23-I23</f>
        <v>-28</v>
      </c>
      <c r="K23" s="271">
        <f>I23/H23*100</f>
        <v>170</v>
      </c>
    </row>
    <row r="24" spans="1:11">
      <c r="A24" s="160"/>
      <c r="B24" s="843" t="s">
        <v>274</v>
      </c>
      <c r="C24" s="843"/>
      <c r="D24" s="844"/>
      <c r="E24" s="844"/>
      <c r="F24" s="844"/>
      <c r="G24" s="844"/>
      <c r="H24" s="844"/>
      <c r="I24" s="844"/>
      <c r="J24" s="844"/>
      <c r="K24" s="844"/>
    </row>
    <row r="25" spans="1:11">
      <c r="A25" s="160"/>
      <c r="B25" s="158" t="s">
        <v>275</v>
      </c>
      <c r="C25" s="159" t="s">
        <v>276</v>
      </c>
      <c r="D25" s="846"/>
      <c r="E25" s="846"/>
      <c r="F25" s="846"/>
      <c r="G25" s="846"/>
      <c r="H25" s="846"/>
      <c r="I25" s="846"/>
      <c r="J25" s="846"/>
      <c r="K25" s="846"/>
    </row>
    <row r="26" spans="1:11" ht="30">
      <c r="A26" s="160"/>
      <c r="B26" s="275" t="s">
        <v>103</v>
      </c>
      <c r="C26" s="276" t="s">
        <v>104</v>
      </c>
      <c r="D26" s="277"/>
      <c r="E26" s="567" t="s">
        <v>177</v>
      </c>
      <c r="F26" s="278">
        <v>150</v>
      </c>
      <c r="G26" s="279">
        <v>188</v>
      </c>
      <c r="H26" s="279">
        <v>188</v>
      </c>
      <c r="I26" s="279">
        <v>166</v>
      </c>
      <c r="J26" s="279">
        <f>H26-I26</f>
        <v>22</v>
      </c>
      <c r="K26" s="280">
        <f>I26/H26*100</f>
        <v>88.297872340425528</v>
      </c>
    </row>
    <row r="27" spans="1:11">
      <c r="A27" s="160"/>
      <c r="B27" s="275"/>
      <c r="C27" s="276"/>
      <c r="D27" s="277"/>
      <c r="E27" s="567" t="s">
        <v>277</v>
      </c>
      <c r="F27" s="278">
        <v>298708354</v>
      </c>
      <c r="G27" s="281">
        <v>351536000</v>
      </c>
      <c r="H27" s="281">
        <v>343836000</v>
      </c>
      <c r="I27" s="281">
        <v>343762399</v>
      </c>
      <c r="J27" s="281">
        <f>H27-I27</f>
        <v>73601</v>
      </c>
      <c r="K27" s="280">
        <f>I27/H27*100</f>
        <v>99.978594155353136</v>
      </c>
    </row>
    <row r="28" spans="1:11">
      <c r="A28" s="160"/>
      <c r="B28" s="275" t="s">
        <v>105</v>
      </c>
      <c r="C28" s="276" t="s">
        <v>278</v>
      </c>
      <c r="D28" s="277"/>
      <c r="E28" s="567" t="s">
        <v>178</v>
      </c>
      <c r="F28" s="278">
        <v>1</v>
      </c>
      <c r="G28" s="281">
        <v>1</v>
      </c>
      <c r="H28" s="281">
        <v>1</v>
      </c>
      <c r="I28" s="281">
        <v>1</v>
      </c>
      <c r="J28" s="281">
        <v>1</v>
      </c>
      <c r="K28" s="280">
        <f t="shared" ref="K28:K33" si="2">I28/H28*100</f>
        <v>100</v>
      </c>
    </row>
    <row r="29" spans="1:11">
      <c r="A29" s="160"/>
      <c r="B29" s="275"/>
      <c r="C29" s="276"/>
      <c r="D29" s="277"/>
      <c r="E29" s="567" t="s">
        <v>277</v>
      </c>
      <c r="F29" s="278">
        <v>89139204</v>
      </c>
      <c r="G29" s="281">
        <v>111980000</v>
      </c>
      <c r="H29" s="281">
        <v>98380000</v>
      </c>
      <c r="I29" s="281">
        <v>83902583</v>
      </c>
      <c r="J29" s="281">
        <f>G29-I29</f>
        <v>28077417</v>
      </c>
      <c r="K29" s="280">
        <f t="shared" si="2"/>
        <v>85.284186826590769</v>
      </c>
    </row>
    <row r="30" spans="1:11" ht="30">
      <c r="A30" s="160"/>
      <c r="B30" s="275" t="s">
        <v>107</v>
      </c>
      <c r="C30" s="276" t="s">
        <v>108</v>
      </c>
      <c r="D30" s="277"/>
      <c r="E30" s="567" t="s">
        <v>179</v>
      </c>
      <c r="F30" s="278">
        <v>190</v>
      </c>
      <c r="G30" s="281">
        <v>163</v>
      </c>
      <c r="H30" s="281">
        <v>163</v>
      </c>
      <c r="I30" s="281">
        <v>239</v>
      </c>
      <c r="J30" s="281">
        <f>H30-I30</f>
        <v>-76</v>
      </c>
      <c r="K30" s="280">
        <f t="shared" si="2"/>
        <v>146.62576687116564</v>
      </c>
    </row>
    <row r="31" spans="1:11">
      <c r="A31" s="160"/>
      <c r="B31" s="275"/>
      <c r="C31" s="276"/>
      <c r="D31" s="277"/>
      <c r="E31" s="567" t="s">
        <v>277</v>
      </c>
      <c r="F31" s="278">
        <v>12679767</v>
      </c>
      <c r="G31" s="281">
        <v>15000000</v>
      </c>
      <c r="H31" s="281">
        <v>21000000</v>
      </c>
      <c r="I31" s="281">
        <v>20636102</v>
      </c>
      <c r="J31" s="281">
        <f>H31-I31</f>
        <v>363898</v>
      </c>
      <c r="K31" s="280">
        <f t="shared" si="2"/>
        <v>98.267152380952382</v>
      </c>
    </row>
    <row r="32" spans="1:11">
      <c r="A32" s="160"/>
      <c r="B32" s="275" t="s">
        <v>109</v>
      </c>
      <c r="C32" s="276" t="s">
        <v>110</v>
      </c>
      <c r="D32" s="277"/>
      <c r="E32" s="567" t="s">
        <v>180</v>
      </c>
      <c r="F32" s="278">
        <v>12</v>
      </c>
      <c r="G32" s="281">
        <v>15</v>
      </c>
      <c r="H32" s="281">
        <v>15</v>
      </c>
      <c r="I32" s="281">
        <v>14</v>
      </c>
      <c r="J32" s="281">
        <f>H32-I32</f>
        <v>1</v>
      </c>
      <c r="K32" s="280">
        <f t="shared" si="2"/>
        <v>93.333333333333329</v>
      </c>
    </row>
    <row r="33" spans="1:11">
      <c r="A33" s="160"/>
      <c r="B33" s="275"/>
      <c r="C33" s="276"/>
      <c r="D33" s="277"/>
      <c r="E33" s="567" t="s">
        <v>277</v>
      </c>
      <c r="F33" s="278">
        <v>39178254</v>
      </c>
      <c r="G33" s="281">
        <v>40000000</v>
      </c>
      <c r="H33" s="281">
        <v>40000000</v>
      </c>
      <c r="I33" s="281">
        <v>37649352</v>
      </c>
      <c r="J33" s="281">
        <f>H33-I33</f>
        <v>2350648</v>
      </c>
      <c r="K33" s="280">
        <f t="shared" si="2"/>
        <v>94.123379999999997</v>
      </c>
    </row>
    <row r="34" spans="1:11">
      <c r="A34" s="160"/>
      <c r="B34" s="847" t="s">
        <v>264</v>
      </c>
      <c r="C34" s="847"/>
      <c r="D34" s="846"/>
      <c r="E34" s="846"/>
      <c r="F34" s="846"/>
      <c r="G34" s="846"/>
      <c r="H34" s="846"/>
      <c r="I34" s="846"/>
      <c r="J34" s="846"/>
      <c r="K34" s="846"/>
    </row>
    <row r="35" spans="1:11">
      <c r="A35" s="160"/>
      <c r="B35" s="272" t="s">
        <v>265</v>
      </c>
      <c r="C35" s="842" t="s">
        <v>279</v>
      </c>
      <c r="D35" s="842"/>
      <c r="E35" s="842"/>
      <c r="F35" s="842"/>
      <c r="G35" s="842"/>
      <c r="H35" s="842"/>
      <c r="I35" s="842"/>
      <c r="J35" s="842"/>
      <c r="K35" s="842"/>
    </row>
    <row r="36" spans="1:11" ht="30">
      <c r="A36" s="160"/>
      <c r="B36" s="273"/>
      <c r="C36" s="274" t="s">
        <v>280</v>
      </c>
      <c r="D36" s="269"/>
      <c r="E36" s="268"/>
      <c r="F36" s="268" t="s">
        <v>281</v>
      </c>
      <c r="G36" s="269" t="s">
        <v>282</v>
      </c>
      <c r="H36" s="269" t="s">
        <v>282</v>
      </c>
      <c r="I36" s="269" t="s">
        <v>282</v>
      </c>
      <c r="J36" s="269" t="s">
        <v>283</v>
      </c>
      <c r="K36" s="271"/>
    </row>
    <row r="37" spans="1:11">
      <c r="A37" s="160"/>
      <c r="B37" s="843" t="s">
        <v>274</v>
      </c>
      <c r="C37" s="843"/>
      <c r="D37" s="844"/>
      <c r="E37" s="844"/>
      <c r="F37" s="844"/>
      <c r="G37" s="844"/>
      <c r="H37" s="844"/>
      <c r="I37" s="844"/>
      <c r="J37" s="844"/>
      <c r="K37" s="844"/>
    </row>
    <row r="38" spans="1:11">
      <c r="A38" s="160"/>
      <c r="B38" s="158" t="s">
        <v>275</v>
      </c>
      <c r="C38" s="159" t="s">
        <v>276</v>
      </c>
      <c r="D38" s="846"/>
      <c r="E38" s="846"/>
      <c r="F38" s="846"/>
      <c r="G38" s="846"/>
      <c r="H38" s="846"/>
      <c r="I38" s="846"/>
      <c r="J38" s="846"/>
      <c r="K38" s="846"/>
    </row>
    <row r="39" spans="1:11" ht="30">
      <c r="A39" s="160"/>
      <c r="B39" s="275" t="s">
        <v>111</v>
      </c>
      <c r="C39" s="276" t="s">
        <v>112</v>
      </c>
      <c r="D39" s="277"/>
      <c r="E39" s="567" t="s">
        <v>181</v>
      </c>
      <c r="F39" s="278">
        <v>17</v>
      </c>
      <c r="G39" s="281">
        <v>16</v>
      </c>
      <c r="H39" s="281">
        <v>16</v>
      </c>
      <c r="I39" s="281">
        <v>16</v>
      </c>
      <c r="J39" s="281">
        <f>H39-I39</f>
        <v>0</v>
      </c>
      <c r="K39" s="280">
        <f>I39/H39*100</f>
        <v>100</v>
      </c>
    </row>
    <row r="40" spans="1:11" ht="15.75" thickBot="1">
      <c r="A40" s="160"/>
      <c r="B40" s="275"/>
      <c r="C40" s="276"/>
      <c r="D40" s="277"/>
      <c r="E40" s="567" t="s">
        <v>277</v>
      </c>
      <c r="F40" s="278">
        <v>2794000</v>
      </c>
      <c r="G40" s="281">
        <v>3000000</v>
      </c>
      <c r="H40" s="281">
        <v>3600000</v>
      </c>
      <c r="I40" s="281">
        <v>3462000</v>
      </c>
      <c r="J40" s="281">
        <f>H40-I40</f>
        <v>138000</v>
      </c>
      <c r="K40" s="280">
        <f>I40/H40*100</f>
        <v>96.166666666666671</v>
      </c>
    </row>
    <row r="41" spans="1:11">
      <c r="A41" s="160"/>
      <c r="B41" s="864"/>
      <c r="C41" s="864"/>
      <c r="D41" s="864"/>
      <c r="E41" s="864"/>
      <c r="F41" s="864"/>
      <c r="G41" s="864"/>
      <c r="H41" s="864"/>
      <c r="I41" s="864"/>
      <c r="J41" s="864"/>
      <c r="K41" s="864"/>
    </row>
    <row r="42" spans="1:11">
      <c r="A42" s="160"/>
      <c r="B42" s="568"/>
      <c r="C42" s="160"/>
      <c r="D42" s="160"/>
      <c r="E42" s="160"/>
      <c r="F42" s="160"/>
      <c r="G42" s="160"/>
      <c r="H42" s="160"/>
      <c r="I42" s="160"/>
      <c r="J42" s="160"/>
      <c r="K42" s="160"/>
    </row>
    <row r="46" spans="1:11">
      <c r="A46" s="160"/>
      <c r="B46" s="856" t="s">
        <v>460</v>
      </c>
      <c r="C46" s="856"/>
      <c r="D46" s="856"/>
      <c r="E46" s="856"/>
      <c r="F46" s="856"/>
      <c r="G46" s="856"/>
      <c r="H46" s="856"/>
      <c r="I46" s="856"/>
      <c r="J46" s="856"/>
      <c r="K46" s="856"/>
    </row>
    <row r="47" spans="1:11" ht="15.75" thickBot="1">
      <c r="A47" s="160"/>
      <c r="B47" s="857" t="s">
        <v>1311</v>
      </c>
      <c r="C47" s="857"/>
      <c r="D47" s="857"/>
      <c r="E47" s="857"/>
      <c r="F47" s="857"/>
      <c r="G47" s="160"/>
      <c r="H47" s="160"/>
      <c r="I47" s="160"/>
      <c r="J47" s="160"/>
      <c r="K47" s="160"/>
    </row>
    <row r="48" spans="1:11">
      <c r="A48" s="373"/>
      <c r="B48" s="259" t="s">
        <v>2</v>
      </c>
      <c r="C48" s="858" t="s">
        <v>3</v>
      </c>
      <c r="D48" s="858"/>
      <c r="E48" s="859" t="s">
        <v>223</v>
      </c>
      <c r="F48" s="859"/>
      <c r="G48" s="860" t="s">
        <v>5</v>
      </c>
      <c r="H48" s="860"/>
      <c r="I48" s="860"/>
      <c r="J48" s="860"/>
      <c r="K48" s="860"/>
    </row>
    <row r="49" spans="1:11" ht="15.75" thickBot="1">
      <c r="A49" s="160"/>
      <c r="B49" s="260" t="s">
        <v>224</v>
      </c>
      <c r="C49" s="861" t="s">
        <v>35</v>
      </c>
      <c r="D49" s="861"/>
      <c r="E49" s="862" t="s">
        <v>30</v>
      </c>
      <c r="F49" s="862"/>
      <c r="G49" s="863" t="s">
        <v>34</v>
      </c>
      <c r="H49" s="863"/>
      <c r="I49" s="863"/>
      <c r="J49" s="863"/>
      <c r="K49" s="863"/>
    </row>
    <row r="50" spans="1:11" ht="28.5">
      <c r="A50" s="160"/>
      <c r="B50" s="158" t="s">
        <v>225</v>
      </c>
      <c r="C50" s="842" t="s">
        <v>409</v>
      </c>
      <c r="D50" s="842"/>
      <c r="E50" s="842"/>
      <c r="F50" s="842"/>
      <c r="G50" s="842"/>
      <c r="H50" s="842"/>
      <c r="I50" s="842"/>
      <c r="J50" s="842"/>
      <c r="K50" s="842"/>
    </row>
    <row r="51" spans="1:11">
      <c r="A51" s="160"/>
      <c r="B51" s="847" t="s">
        <v>227</v>
      </c>
      <c r="C51" s="847"/>
      <c r="D51" s="848" t="s">
        <v>228</v>
      </c>
      <c r="E51" s="848"/>
      <c r="F51" s="848"/>
      <c r="G51" s="848"/>
      <c r="H51" s="848"/>
      <c r="I51" s="848"/>
      <c r="J51" s="848"/>
      <c r="K51" s="848"/>
    </row>
    <row r="52" spans="1:11" ht="71.25">
      <c r="A52" s="160"/>
      <c r="B52" s="158" t="s">
        <v>229</v>
      </c>
      <c r="C52" s="159" t="s">
        <v>230</v>
      </c>
      <c r="D52" s="261" t="s">
        <v>231</v>
      </c>
      <c r="E52" s="261" t="s">
        <v>232</v>
      </c>
      <c r="F52" s="261" t="s">
        <v>233</v>
      </c>
      <c r="G52" s="262" t="s">
        <v>234</v>
      </c>
      <c r="H52" s="262" t="s">
        <v>235</v>
      </c>
      <c r="I52" s="262" t="s">
        <v>410</v>
      </c>
      <c r="J52" s="261" t="s">
        <v>237</v>
      </c>
      <c r="K52" s="330" t="s">
        <v>238</v>
      </c>
    </row>
    <row r="53" spans="1:11">
      <c r="A53" s="160"/>
      <c r="B53" s="264"/>
      <c r="C53" s="265" t="s">
        <v>411</v>
      </c>
      <c r="D53" s="266"/>
      <c r="E53" s="267"/>
      <c r="F53" s="268" t="s">
        <v>412</v>
      </c>
      <c r="G53" s="269" t="s">
        <v>412</v>
      </c>
      <c r="H53" s="269">
        <v>3600</v>
      </c>
      <c r="I53" s="279">
        <v>3537</v>
      </c>
      <c r="J53" s="269" t="s">
        <v>283</v>
      </c>
      <c r="K53" s="563">
        <f>I53/H53*100</f>
        <v>98.25</v>
      </c>
    </row>
    <row r="54" spans="1:11" ht="30">
      <c r="A54" s="160"/>
      <c r="B54" s="264"/>
      <c r="C54" s="265" t="s">
        <v>413</v>
      </c>
      <c r="D54" s="266"/>
      <c r="E54" s="267"/>
      <c r="F54" s="268" t="s">
        <v>414</v>
      </c>
      <c r="G54" s="269" t="s">
        <v>415</v>
      </c>
      <c r="H54" s="269" t="s">
        <v>415</v>
      </c>
      <c r="I54" s="279">
        <v>479</v>
      </c>
      <c r="J54" s="269" t="s">
        <v>283</v>
      </c>
      <c r="K54" s="563">
        <f t="shared" ref="K54:K56" si="3">I54/H54*100</f>
        <v>95.8</v>
      </c>
    </row>
    <row r="55" spans="1:11" ht="30">
      <c r="A55" s="160"/>
      <c r="B55" s="264"/>
      <c r="C55" s="265" t="s">
        <v>416</v>
      </c>
      <c r="D55" s="266"/>
      <c r="E55" s="267"/>
      <c r="F55" s="268" t="s">
        <v>269</v>
      </c>
      <c r="G55" s="269" t="s">
        <v>269</v>
      </c>
      <c r="H55" s="269">
        <v>30</v>
      </c>
      <c r="I55" s="569">
        <v>20</v>
      </c>
      <c r="J55" s="269" t="s">
        <v>283</v>
      </c>
      <c r="K55" s="563">
        <f t="shared" si="3"/>
        <v>66.666666666666657</v>
      </c>
    </row>
    <row r="56" spans="1:11" ht="30">
      <c r="A56" s="160"/>
      <c r="B56" s="264"/>
      <c r="C56" s="265" t="s">
        <v>417</v>
      </c>
      <c r="D56" s="266"/>
      <c r="E56" s="267"/>
      <c r="F56" s="268" t="s">
        <v>418</v>
      </c>
      <c r="G56" s="269" t="s">
        <v>419</v>
      </c>
      <c r="H56" s="269">
        <v>23000</v>
      </c>
      <c r="I56" s="279">
        <v>22380</v>
      </c>
      <c r="J56" s="269" t="s">
        <v>283</v>
      </c>
      <c r="K56" s="563">
        <f t="shared" si="3"/>
        <v>97.304347826086953</v>
      </c>
    </row>
    <row r="57" spans="1:11">
      <c r="A57" s="160"/>
      <c r="B57" s="847" t="s">
        <v>264</v>
      </c>
      <c r="C57" s="847"/>
      <c r="D57" s="846"/>
      <c r="E57" s="846"/>
      <c r="F57" s="846"/>
      <c r="G57" s="846"/>
      <c r="H57" s="846"/>
      <c r="I57" s="846"/>
      <c r="J57" s="846"/>
      <c r="K57" s="846"/>
    </row>
    <row r="58" spans="1:11">
      <c r="A58" s="160"/>
      <c r="B58" s="272" t="s">
        <v>265</v>
      </c>
      <c r="C58" s="842" t="s">
        <v>420</v>
      </c>
      <c r="D58" s="842"/>
      <c r="E58" s="842"/>
      <c r="F58" s="842"/>
      <c r="G58" s="842"/>
      <c r="H58" s="842"/>
      <c r="I58" s="842"/>
      <c r="J58" s="842"/>
      <c r="K58" s="842"/>
    </row>
    <row r="59" spans="1:11">
      <c r="A59" s="160"/>
      <c r="B59" s="273"/>
      <c r="C59" s="274" t="s">
        <v>421</v>
      </c>
      <c r="D59" s="269"/>
      <c r="E59" s="268"/>
      <c r="F59" s="268" t="s">
        <v>422</v>
      </c>
      <c r="G59" s="269" t="s">
        <v>412</v>
      </c>
      <c r="H59" s="279" t="s">
        <v>412</v>
      </c>
      <c r="I59" s="279">
        <v>348</v>
      </c>
      <c r="J59" s="269" t="s">
        <v>283</v>
      </c>
      <c r="K59" s="563">
        <f t="shared" ref="K59:K69" si="4">I59/H59*100</f>
        <v>99.428571428571431</v>
      </c>
    </row>
    <row r="60" spans="1:11">
      <c r="A60" s="160"/>
      <c r="B60" s="273"/>
      <c r="C60" s="274" t="s">
        <v>423</v>
      </c>
      <c r="D60" s="269"/>
      <c r="E60" s="268"/>
      <c r="F60" s="268" t="s">
        <v>245</v>
      </c>
      <c r="G60" s="269" t="s">
        <v>245</v>
      </c>
      <c r="H60" s="279" t="s">
        <v>245</v>
      </c>
      <c r="I60" s="279">
        <f>18+7+3</f>
        <v>28</v>
      </c>
      <c r="J60" s="269" t="s">
        <v>283</v>
      </c>
      <c r="K60" s="563">
        <f t="shared" si="4"/>
        <v>70</v>
      </c>
    </row>
    <row r="61" spans="1:11">
      <c r="A61" s="160"/>
      <c r="B61" s="273"/>
      <c r="C61" s="274" t="s">
        <v>424</v>
      </c>
      <c r="D61" s="269"/>
      <c r="E61" s="268"/>
      <c r="F61" s="268" t="s">
        <v>425</v>
      </c>
      <c r="G61" s="269" t="s">
        <v>426</v>
      </c>
      <c r="H61" s="279">
        <v>35</v>
      </c>
      <c r="I61" s="279">
        <v>35</v>
      </c>
      <c r="J61" s="269" t="s">
        <v>283</v>
      </c>
      <c r="K61" s="563">
        <f t="shared" si="4"/>
        <v>100</v>
      </c>
    </row>
    <row r="62" spans="1:11">
      <c r="A62" s="160"/>
      <c r="B62" s="273"/>
      <c r="C62" s="274" t="s">
        <v>427</v>
      </c>
      <c r="D62" s="269"/>
      <c r="E62" s="268"/>
      <c r="F62" s="268" t="s">
        <v>283</v>
      </c>
      <c r="G62" s="269" t="s">
        <v>283</v>
      </c>
      <c r="H62" s="279" t="s">
        <v>283</v>
      </c>
      <c r="I62" s="279" t="s">
        <v>283</v>
      </c>
      <c r="J62" s="269" t="s">
        <v>283</v>
      </c>
      <c r="K62" s="563">
        <v>0</v>
      </c>
    </row>
    <row r="63" spans="1:11">
      <c r="A63" s="160"/>
      <c r="B63" s="273"/>
      <c r="C63" s="274" t="s">
        <v>428</v>
      </c>
      <c r="D63" s="269"/>
      <c r="E63" s="268"/>
      <c r="F63" s="570">
        <v>240000</v>
      </c>
      <c r="G63" s="269">
        <v>240000</v>
      </c>
      <c r="H63" s="571">
        <v>401000</v>
      </c>
      <c r="I63" s="571">
        <v>400565</v>
      </c>
      <c r="J63" s="269" t="s">
        <v>283</v>
      </c>
      <c r="K63" s="563">
        <f t="shared" si="4"/>
        <v>99.891521197007478</v>
      </c>
    </row>
    <row r="64" spans="1:11">
      <c r="A64" s="160"/>
      <c r="B64" s="273"/>
      <c r="C64" s="274" t="s">
        <v>429</v>
      </c>
      <c r="D64" s="269"/>
      <c r="E64" s="268"/>
      <c r="F64" s="268" t="s">
        <v>430</v>
      </c>
      <c r="G64" s="269" t="s">
        <v>431</v>
      </c>
      <c r="H64" s="571" t="s">
        <v>431</v>
      </c>
      <c r="I64" s="571">
        <v>6820</v>
      </c>
      <c r="J64" s="269" t="s">
        <v>283</v>
      </c>
      <c r="K64" s="563">
        <f t="shared" si="4"/>
        <v>63.500931098696469</v>
      </c>
    </row>
    <row r="65" spans="1:11">
      <c r="A65" s="160"/>
      <c r="B65" s="273"/>
      <c r="C65" s="274" t="s">
        <v>432</v>
      </c>
      <c r="D65" s="269"/>
      <c r="E65" s="268"/>
      <c r="F65" s="268" t="s">
        <v>433</v>
      </c>
      <c r="G65" s="269" t="s">
        <v>434</v>
      </c>
      <c r="H65" s="571" t="s">
        <v>434</v>
      </c>
      <c r="I65" s="571">
        <v>67096210</v>
      </c>
      <c r="J65" s="269" t="s">
        <v>283</v>
      </c>
      <c r="K65" s="563">
        <f t="shared" si="4"/>
        <v>97.89456437084381</v>
      </c>
    </row>
    <row r="66" spans="1:11" ht="30">
      <c r="A66" s="160"/>
      <c r="B66" s="273"/>
      <c r="C66" s="274" t="s">
        <v>435</v>
      </c>
      <c r="D66" s="269"/>
      <c r="E66" s="268"/>
      <c r="F66" s="268" t="s">
        <v>436</v>
      </c>
      <c r="G66" s="269" t="s">
        <v>437</v>
      </c>
      <c r="H66" s="279" t="s">
        <v>437</v>
      </c>
      <c r="I66" s="279">
        <v>8</v>
      </c>
      <c r="J66" s="269" t="s">
        <v>283</v>
      </c>
      <c r="K66" s="563">
        <f>I66/H66*100</f>
        <v>26.666666666666668</v>
      </c>
    </row>
    <row r="67" spans="1:11" ht="30">
      <c r="A67" s="160"/>
      <c r="B67" s="273"/>
      <c r="C67" s="274" t="s">
        <v>438</v>
      </c>
      <c r="D67" s="269"/>
      <c r="E67" s="268"/>
      <c r="F67" s="268" t="s">
        <v>439</v>
      </c>
      <c r="G67" s="269" t="s">
        <v>426</v>
      </c>
      <c r="H67" s="279" t="s">
        <v>426</v>
      </c>
      <c r="I67" s="279">
        <v>12</v>
      </c>
      <c r="J67" s="269" t="s">
        <v>283</v>
      </c>
      <c r="K67" s="563">
        <f t="shared" si="4"/>
        <v>60</v>
      </c>
    </row>
    <row r="68" spans="1:11" ht="30">
      <c r="A68" s="160"/>
      <c r="B68" s="273"/>
      <c r="C68" s="274" t="s">
        <v>440</v>
      </c>
      <c r="D68" s="269"/>
      <c r="E68" s="268"/>
      <c r="F68" s="268" t="s">
        <v>441</v>
      </c>
      <c r="G68" s="269" t="s">
        <v>441</v>
      </c>
      <c r="H68" s="279" t="s">
        <v>441</v>
      </c>
      <c r="I68" s="279">
        <v>561</v>
      </c>
      <c r="J68" s="269" t="s">
        <v>283</v>
      </c>
      <c r="K68" s="563">
        <f t="shared" si="4"/>
        <v>83.482142857142861</v>
      </c>
    </row>
    <row r="69" spans="1:11" ht="21" customHeight="1">
      <c r="A69" s="160"/>
      <c r="B69" s="273"/>
      <c r="C69" s="274" t="s">
        <v>442</v>
      </c>
      <c r="D69" s="269"/>
      <c r="E69" s="268"/>
      <c r="F69" s="268" t="s">
        <v>443</v>
      </c>
      <c r="G69" s="269" t="s">
        <v>443</v>
      </c>
      <c r="H69" s="279" t="s">
        <v>443</v>
      </c>
      <c r="I69" s="279">
        <v>406</v>
      </c>
      <c r="J69" s="269" t="s">
        <v>283</v>
      </c>
      <c r="K69" s="563">
        <f t="shared" si="4"/>
        <v>96.666666666666671</v>
      </c>
    </row>
    <row r="70" spans="1:11">
      <c r="A70" s="160"/>
      <c r="B70" s="843" t="s">
        <v>274</v>
      </c>
      <c r="C70" s="843"/>
      <c r="D70" s="844"/>
      <c r="E70" s="844"/>
      <c r="F70" s="844"/>
      <c r="G70" s="844"/>
      <c r="H70" s="844"/>
      <c r="I70" s="844"/>
      <c r="J70" s="844"/>
      <c r="K70" s="844"/>
    </row>
    <row r="71" spans="1:11">
      <c r="A71" s="160"/>
      <c r="B71" s="158" t="s">
        <v>275</v>
      </c>
      <c r="C71" s="159" t="s">
        <v>276</v>
      </c>
      <c r="D71" s="846"/>
      <c r="E71" s="846"/>
      <c r="F71" s="846"/>
      <c r="G71" s="846"/>
      <c r="H71" s="846"/>
      <c r="I71" s="846"/>
      <c r="J71" s="846"/>
      <c r="K71" s="846"/>
    </row>
    <row r="72" spans="1:11">
      <c r="A72" s="160"/>
      <c r="B72" s="275" t="s">
        <v>285</v>
      </c>
      <c r="C72" s="276" t="s">
        <v>286</v>
      </c>
      <c r="D72" s="277"/>
      <c r="E72" s="567" t="s">
        <v>351</v>
      </c>
      <c r="F72" s="278">
        <v>112477</v>
      </c>
      <c r="G72" s="279">
        <v>460000</v>
      </c>
      <c r="H72" s="279">
        <v>687174</v>
      </c>
      <c r="I72" s="279">
        <v>514460</v>
      </c>
      <c r="J72" s="279">
        <f>H72-I72</f>
        <v>172714</v>
      </c>
      <c r="K72" s="280">
        <f>I72/H72*100</f>
        <v>74.866045572154931</v>
      </c>
    </row>
    <row r="73" spans="1:11">
      <c r="A73" s="160"/>
      <c r="B73" s="275"/>
      <c r="C73" s="276"/>
      <c r="D73" s="277"/>
      <c r="E73" s="567" t="s">
        <v>277</v>
      </c>
      <c r="F73" s="278">
        <v>79776393</v>
      </c>
      <c r="G73" s="281">
        <v>35000000</v>
      </c>
      <c r="H73" s="281">
        <v>103200900</v>
      </c>
      <c r="I73" s="281">
        <v>102304620</v>
      </c>
      <c r="J73" s="281">
        <f>H73-I73</f>
        <v>896280</v>
      </c>
      <c r="K73" s="280">
        <f>I73/H73*100</f>
        <v>99.13151920186742</v>
      </c>
    </row>
    <row r="74" spans="1:11" ht="30">
      <c r="A74" s="160"/>
      <c r="B74" s="275" t="s">
        <v>287</v>
      </c>
      <c r="C74" s="276" t="s">
        <v>288</v>
      </c>
      <c r="D74" s="277"/>
      <c r="E74" s="567" t="s">
        <v>352</v>
      </c>
      <c r="F74" s="278">
        <v>167988</v>
      </c>
      <c r="G74" s="281">
        <v>317000</v>
      </c>
      <c r="H74" s="281">
        <v>325026</v>
      </c>
      <c r="I74" s="281">
        <v>178814</v>
      </c>
      <c r="J74" s="281">
        <f t="shared" ref="J74:J91" si="5">H74-I74</f>
        <v>146212</v>
      </c>
      <c r="K74" s="280">
        <f>I74/H74*100</f>
        <v>55.015291084405561</v>
      </c>
    </row>
    <row r="75" spans="1:11">
      <c r="A75" s="160"/>
      <c r="B75" s="275"/>
      <c r="C75" s="276"/>
      <c r="D75" s="277"/>
      <c r="E75" s="567" t="s">
        <v>277</v>
      </c>
      <c r="F75" s="278">
        <v>795538929</v>
      </c>
      <c r="G75" s="281">
        <v>857000000</v>
      </c>
      <c r="H75" s="281">
        <v>1289076480</v>
      </c>
      <c r="I75" s="281">
        <v>1286116693</v>
      </c>
      <c r="J75" s="281">
        <f t="shared" si="5"/>
        <v>2959787</v>
      </c>
      <c r="K75" s="280">
        <f t="shared" ref="K75:K91" si="6">I75/H75*100</f>
        <v>99.770394771301696</v>
      </c>
    </row>
    <row r="76" spans="1:11">
      <c r="A76" s="160"/>
      <c r="B76" s="275" t="s">
        <v>289</v>
      </c>
      <c r="C76" s="276" t="s">
        <v>290</v>
      </c>
      <c r="D76" s="277"/>
      <c r="E76" s="567" t="s">
        <v>353</v>
      </c>
      <c r="F76" s="278"/>
      <c r="G76" s="281">
        <v>1100000</v>
      </c>
      <c r="H76" s="281">
        <v>1100000</v>
      </c>
      <c r="I76" s="281">
        <v>0</v>
      </c>
      <c r="J76" s="281">
        <f t="shared" si="5"/>
        <v>1100000</v>
      </c>
      <c r="K76" s="280">
        <f t="shared" si="6"/>
        <v>0</v>
      </c>
    </row>
    <row r="77" spans="1:11">
      <c r="A77" s="160"/>
      <c r="B77" s="275"/>
      <c r="C77" s="276"/>
      <c r="D77" s="277"/>
      <c r="E77" s="567" t="s">
        <v>277</v>
      </c>
      <c r="F77" s="278">
        <v>24833781</v>
      </c>
      <c r="G77" s="281">
        <v>70000000</v>
      </c>
      <c r="H77" s="281">
        <v>70000000</v>
      </c>
      <c r="I77" s="281">
        <v>69216299</v>
      </c>
      <c r="J77" s="281">
        <f t="shared" si="5"/>
        <v>783701</v>
      </c>
      <c r="K77" s="280">
        <f t="shared" si="6"/>
        <v>98.880427142857144</v>
      </c>
    </row>
    <row r="78" spans="1:11" ht="45">
      <c r="A78" s="160"/>
      <c r="B78" s="275" t="s">
        <v>291</v>
      </c>
      <c r="C78" s="276" t="s">
        <v>444</v>
      </c>
      <c r="D78" s="277"/>
      <c r="E78" s="567" t="s">
        <v>355</v>
      </c>
      <c r="F78" s="278">
        <v>377358</v>
      </c>
      <c r="G78" s="281">
        <v>240000</v>
      </c>
      <c r="H78" s="281">
        <v>245944</v>
      </c>
      <c r="I78" s="281">
        <v>196614</v>
      </c>
      <c r="J78" s="281">
        <f t="shared" si="5"/>
        <v>49330</v>
      </c>
      <c r="K78" s="280">
        <f t="shared" si="6"/>
        <v>79.942588556744624</v>
      </c>
    </row>
    <row r="79" spans="1:11">
      <c r="A79" s="160"/>
      <c r="B79" s="275"/>
      <c r="C79" s="276"/>
      <c r="D79" s="277"/>
      <c r="E79" s="567" t="s">
        <v>277</v>
      </c>
      <c r="F79" s="278">
        <v>414781367</v>
      </c>
      <c r="G79" s="281">
        <v>358111000</v>
      </c>
      <c r="H79" s="281">
        <v>335725690</v>
      </c>
      <c r="I79" s="281">
        <v>325337741</v>
      </c>
      <c r="J79" s="281">
        <f t="shared" si="5"/>
        <v>10387949</v>
      </c>
      <c r="K79" s="280">
        <f t="shared" si="6"/>
        <v>96.905822429019366</v>
      </c>
    </row>
    <row r="80" spans="1:11" ht="45">
      <c r="A80" s="160"/>
      <c r="B80" s="275" t="s">
        <v>293</v>
      </c>
      <c r="C80" s="276" t="s">
        <v>294</v>
      </c>
      <c r="D80" s="277"/>
      <c r="E80" s="567" t="s">
        <v>356</v>
      </c>
      <c r="F80" s="278">
        <v>443</v>
      </c>
      <c r="G80" s="281">
        <v>430</v>
      </c>
      <c r="H80" s="281">
        <v>215</v>
      </c>
      <c r="I80" s="281">
        <v>149</v>
      </c>
      <c r="J80" s="281">
        <f t="shared" si="5"/>
        <v>66</v>
      </c>
      <c r="K80" s="280">
        <f t="shared" si="6"/>
        <v>69.302325581395351</v>
      </c>
    </row>
    <row r="81" spans="1:11">
      <c r="A81" s="160"/>
      <c r="B81" s="275"/>
      <c r="C81" s="276"/>
      <c r="D81" s="277"/>
      <c r="E81" s="567" t="s">
        <v>277</v>
      </c>
      <c r="F81" s="278">
        <v>4811840</v>
      </c>
      <c r="G81" s="281">
        <v>70000000</v>
      </c>
      <c r="H81" s="281">
        <v>12125040</v>
      </c>
      <c r="I81" s="281">
        <v>11815041</v>
      </c>
      <c r="J81" s="281">
        <f t="shared" si="5"/>
        <v>309999</v>
      </c>
      <c r="K81" s="280">
        <f t="shared" si="6"/>
        <v>97.443315650917441</v>
      </c>
    </row>
    <row r="82" spans="1:11" ht="45">
      <c r="A82" s="160"/>
      <c r="B82" s="275" t="s">
        <v>295</v>
      </c>
      <c r="C82" s="276" t="s">
        <v>445</v>
      </c>
      <c r="D82" s="277"/>
      <c r="E82" s="567" t="s">
        <v>357</v>
      </c>
      <c r="F82" s="278">
        <v>50515797</v>
      </c>
      <c r="G82" s="281">
        <v>68550000</v>
      </c>
      <c r="H82" s="281">
        <v>68711484</v>
      </c>
      <c r="I82" s="281">
        <v>37167410</v>
      </c>
      <c r="J82" s="281">
        <f t="shared" si="5"/>
        <v>31544074</v>
      </c>
      <c r="K82" s="280">
        <f t="shared" si="6"/>
        <v>54.091991376579784</v>
      </c>
    </row>
    <row r="83" spans="1:11">
      <c r="A83" s="160"/>
      <c r="B83" s="275"/>
      <c r="C83" s="276"/>
      <c r="D83" s="277"/>
      <c r="E83" s="567" t="s">
        <v>277</v>
      </c>
      <c r="F83" s="278">
        <v>31986418</v>
      </c>
      <c r="G83" s="281">
        <v>42450000</v>
      </c>
      <c r="H83" s="281">
        <v>39400000</v>
      </c>
      <c r="I83" s="281">
        <v>35480597</v>
      </c>
      <c r="J83" s="281">
        <f t="shared" si="5"/>
        <v>3919403</v>
      </c>
      <c r="K83" s="280">
        <f t="shared" si="6"/>
        <v>90.05227664974619</v>
      </c>
    </row>
    <row r="84" spans="1:11" ht="30">
      <c r="A84" s="160"/>
      <c r="B84" s="275" t="s">
        <v>301</v>
      </c>
      <c r="C84" s="276" t="s">
        <v>361</v>
      </c>
      <c r="D84" s="277"/>
      <c r="E84" s="567" t="s">
        <v>362</v>
      </c>
      <c r="F84" s="278">
        <v>798</v>
      </c>
      <c r="G84" s="281">
        <v>1100</v>
      </c>
      <c r="H84" s="281">
        <v>1375</v>
      </c>
      <c r="I84" s="281">
        <v>547</v>
      </c>
      <c r="J84" s="281">
        <f t="shared" si="5"/>
        <v>828</v>
      </c>
      <c r="K84" s="280">
        <f t="shared" si="6"/>
        <v>39.781818181818181</v>
      </c>
    </row>
    <row r="85" spans="1:11">
      <c r="A85" s="160"/>
      <c r="B85" s="275"/>
      <c r="C85" s="276"/>
      <c r="D85" s="277"/>
      <c r="E85" s="567" t="s">
        <v>277</v>
      </c>
      <c r="F85" s="278">
        <v>19992000</v>
      </c>
      <c r="G85" s="281">
        <v>20000000</v>
      </c>
      <c r="H85" s="281">
        <v>25000000</v>
      </c>
      <c r="I85" s="281">
        <v>24034809</v>
      </c>
      <c r="J85" s="281">
        <f t="shared" si="5"/>
        <v>965191</v>
      </c>
      <c r="K85" s="280">
        <f t="shared" si="6"/>
        <v>96.139235999999997</v>
      </c>
    </row>
    <row r="86" spans="1:11" ht="30">
      <c r="A86" s="160"/>
      <c r="B86" s="275" t="s">
        <v>303</v>
      </c>
      <c r="C86" s="276" t="s">
        <v>446</v>
      </c>
      <c r="D86" s="277"/>
      <c r="E86" s="567" t="s">
        <v>363</v>
      </c>
      <c r="F86" s="278">
        <v>1</v>
      </c>
      <c r="G86" s="281">
        <v>1</v>
      </c>
      <c r="H86" s="281">
        <v>1</v>
      </c>
      <c r="I86" s="281">
        <v>0</v>
      </c>
      <c r="J86" s="281">
        <f t="shared" si="5"/>
        <v>1</v>
      </c>
      <c r="K86" s="280">
        <f t="shared" si="6"/>
        <v>0</v>
      </c>
    </row>
    <row r="87" spans="1:11">
      <c r="A87" s="160"/>
      <c r="B87" s="275"/>
      <c r="C87" s="276"/>
      <c r="D87" s="277"/>
      <c r="E87" s="567" t="s">
        <v>277</v>
      </c>
      <c r="F87" s="278">
        <v>4900000</v>
      </c>
      <c r="G87" s="281">
        <v>14198316</v>
      </c>
      <c r="H87" s="281">
        <v>14198316</v>
      </c>
      <c r="I87" s="281">
        <v>14195548</v>
      </c>
      <c r="J87" s="281">
        <f t="shared" si="5"/>
        <v>2768</v>
      </c>
      <c r="K87" s="280">
        <f t="shared" si="6"/>
        <v>99.980504730279279</v>
      </c>
    </row>
    <row r="88" spans="1:11" ht="30">
      <c r="A88" s="160"/>
      <c r="B88" s="275" t="s">
        <v>313</v>
      </c>
      <c r="C88" s="276" t="s">
        <v>314</v>
      </c>
      <c r="D88" s="277"/>
      <c r="E88" s="567" t="s">
        <v>364</v>
      </c>
      <c r="F88" s="278">
        <v>0</v>
      </c>
      <c r="G88" s="281">
        <v>0</v>
      </c>
      <c r="H88" s="281">
        <v>0</v>
      </c>
      <c r="I88" s="281">
        <v>0</v>
      </c>
      <c r="J88" s="281">
        <f t="shared" si="5"/>
        <v>0</v>
      </c>
      <c r="K88" s="280">
        <v>0</v>
      </c>
    </row>
    <row r="89" spans="1:11">
      <c r="A89" s="160"/>
      <c r="B89" s="275"/>
      <c r="C89" s="276"/>
      <c r="D89" s="277"/>
      <c r="E89" s="567" t="s">
        <v>277</v>
      </c>
      <c r="F89" s="278">
        <v>66423110</v>
      </c>
      <c r="G89" s="281">
        <v>47000000</v>
      </c>
      <c r="H89" s="281">
        <v>0</v>
      </c>
      <c r="I89" s="281">
        <v>0</v>
      </c>
      <c r="J89" s="281">
        <f t="shared" si="5"/>
        <v>0</v>
      </c>
      <c r="K89" s="280" t="e">
        <f t="shared" si="6"/>
        <v>#DIV/0!</v>
      </c>
    </row>
    <row r="90" spans="1:11" ht="30">
      <c r="A90" s="160"/>
      <c r="B90" s="275" t="s">
        <v>315</v>
      </c>
      <c r="C90" s="276" t="s">
        <v>316</v>
      </c>
      <c r="D90" s="277"/>
      <c r="E90" s="567" t="s">
        <v>365</v>
      </c>
      <c r="F90" s="278">
        <v>0</v>
      </c>
      <c r="G90" s="281">
        <v>0</v>
      </c>
      <c r="H90" s="281">
        <v>0</v>
      </c>
      <c r="I90" s="281">
        <v>0</v>
      </c>
      <c r="J90" s="281">
        <f t="shared" si="5"/>
        <v>0</v>
      </c>
      <c r="K90" s="280">
        <v>0</v>
      </c>
    </row>
    <row r="91" spans="1:11">
      <c r="A91" s="160"/>
      <c r="B91" s="275"/>
      <c r="C91" s="276"/>
      <c r="D91" s="277"/>
      <c r="E91" s="567" t="s">
        <v>277</v>
      </c>
      <c r="F91" s="278">
        <v>17373910</v>
      </c>
      <c r="G91" s="281">
        <v>3850000</v>
      </c>
      <c r="H91" s="281">
        <v>0</v>
      </c>
      <c r="I91" s="281">
        <v>0</v>
      </c>
      <c r="J91" s="281">
        <f t="shared" si="5"/>
        <v>0</v>
      </c>
      <c r="K91" s="280" t="e">
        <f t="shared" si="6"/>
        <v>#DIV/0!</v>
      </c>
    </row>
    <row r="92" spans="1:11">
      <c r="A92" s="160"/>
      <c r="B92" s="847" t="s">
        <v>264</v>
      </c>
      <c r="C92" s="847"/>
      <c r="D92" s="846"/>
      <c r="E92" s="846"/>
      <c r="F92" s="846"/>
      <c r="G92" s="846"/>
      <c r="H92" s="846"/>
      <c r="I92" s="846"/>
      <c r="J92" s="846"/>
      <c r="K92" s="846"/>
    </row>
    <row r="93" spans="1:11">
      <c r="A93" s="160"/>
      <c r="B93" s="272" t="s">
        <v>265</v>
      </c>
      <c r="C93" s="842" t="s">
        <v>447</v>
      </c>
      <c r="D93" s="842"/>
      <c r="E93" s="842"/>
      <c r="F93" s="842"/>
      <c r="G93" s="842"/>
      <c r="H93" s="842"/>
      <c r="I93" s="842"/>
      <c r="J93" s="842"/>
      <c r="K93" s="842"/>
    </row>
    <row r="94" spans="1:11" ht="30">
      <c r="A94" s="160"/>
      <c r="B94" s="273"/>
      <c r="C94" s="274" t="s">
        <v>448</v>
      </c>
      <c r="D94" s="269"/>
      <c r="E94" s="268"/>
      <c r="F94" s="305" t="s">
        <v>449</v>
      </c>
      <c r="G94" s="279" t="s">
        <v>450</v>
      </c>
      <c r="H94" s="279" t="s">
        <v>450</v>
      </c>
      <c r="I94" s="279">
        <v>433</v>
      </c>
      <c r="J94" s="279" t="s">
        <v>283</v>
      </c>
      <c r="K94" s="572">
        <f t="shared" ref="K94:K97" si="7">I94/H94*100</f>
        <v>108.25</v>
      </c>
    </row>
    <row r="95" spans="1:11" ht="30">
      <c r="A95" s="160"/>
      <c r="B95" s="273"/>
      <c r="C95" s="274" t="s">
        <v>451</v>
      </c>
      <c r="D95" s="269"/>
      <c r="E95" s="268"/>
      <c r="F95" s="305" t="s">
        <v>452</v>
      </c>
      <c r="G95" s="279" t="s">
        <v>452</v>
      </c>
      <c r="H95" s="279" t="s">
        <v>452</v>
      </c>
      <c r="I95" s="279">
        <v>23</v>
      </c>
      <c r="J95" s="279" t="s">
        <v>283</v>
      </c>
      <c r="K95" s="572">
        <f t="shared" si="7"/>
        <v>65.714285714285708</v>
      </c>
    </row>
    <row r="96" spans="1:11" ht="30">
      <c r="A96" s="160"/>
      <c r="B96" s="273"/>
      <c r="C96" s="274" t="s">
        <v>453</v>
      </c>
      <c r="D96" s="269"/>
      <c r="E96" s="268"/>
      <c r="F96" s="305" t="s">
        <v>452</v>
      </c>
      <c r="G96" s="279" t="s">
        <v>454</v>
      </c>
      <c r="H96" s="279" t="s">
        <v>454</v>
      </c>
      <c r="I96" s="279">
        <v>257</v>
      </c>
      <c r="J96" s="279" t="s">
        <v>283</v>
      </c>
      <c r="K96" s="572">
        <f t="shared" si="7"/>
        <v>128.5</v>
      </c>
    </row>
    <row r="97" spans="1:11">
      <c r="A97" s="160"/>
      <c r="B97" s="273"/>
      <c r="C97" s="274" t="s">
        <v>455</v>
      </c>
      <c r="D97" s="269"/>
      <c r="E97" s="268"/>
      <c r="F97" s="305" t="s">
        <v>426</v>
      </c>
      <c r="G97" s="279" t="s">
        <v>426</v>
      </c>
      <c r="H97" s="279" t="s">
        <v>426</v>
      </c>
      <c r="I97" s="279">
        <v>52</v>
      </c>
      <c r="J97" s="279" t="s">
        <v>283</v>
      </c>
      <c r="K97" s="572">
        <f t="shared" si="7"/>
        <v>260</v>
      </c>
    </row>
    <row r="98" spans="1:11">
      <c r="A98" s="160"/>
      <c r="B98" s="843" t="s">
        <v>274</v>
      </c>
      <c r="C98" s="843"/>
      <c r="D98" s="844"/>
      <c r="E98" s="844"/>
      <c r="F98" s="844"/>
      <c r="G98" s="844"/>
      <c r="H98" s="844"/>
      <c r="I98" s="844"/>
      <c r="J98" s="844"/>
      <c r="K98" s="844"/>
    </row>
    <row r="99" spans="1:11">
      <c r="A99" s="160"/>
      <c r="B99" s="158" t="s">
        <v>275</v>
      </c>
      <c r="C99" s="159" t="s">
        <v>276</v>
      </c>
      <c r="D99" s="846"/>
      <c r="E99" s="846"/>
      <c r="F99" s="846"/>
      <c r="G99" s="846"/>
      <c r="H99" s="846"/>
      <c r="I99" s="846"/>
      <c r="J99" s="846"/>
      <c r="K99" s="846"/>
    </row>
    <row r="100" spans="1:11" ht="30">
      <c r="A100" s="160"/>
      <c r="B100" s="275" t="s">
        <v>297</v>
      </c>
      <c r="C100" s="276" t="s">
        <v>298</v>
      </c>
      <c r="D100" s="277"/>
      <c r="E100" s="567" t="s">
        <v>358</v>
      </c>
      <c r="F100" s="278">
        <v>111785</v>
      </c>
      <c r="G100" s="281">
        <v>101800</v>
      </c>
      <c r="H100" s="281">
        <v>106000</v>
      </c>
      <c r="I100" s="281">
        <v>105769</v>
      </c>
      <c r="J100" s="281">
        <f>H100-I100</f>
        <v>231</v>
      </c>
      <c r="K100" s="280">
        <f t="shared" ref="K100" si="8">I100/H100*100</f>
        <v>99.782075471698121</v>
      </c>
    </row>
    <row r="101" spans="1:11">
      <c r="A101" s="160"/>
      <c r="B101" s="275"/>
      <c r="C101" s="276"/>
      <c r="D101" s="277"/>
      <c r="E101" s="567" t="s">
        <v>277</v>
      </c>
      <c r="F101" s="278">
        <v>718222429.72000003</v>
      </c>
      <c r="G101" s="281">
        <v>736979000</v>
      </c>
      <c r="H101" s="281">
        <v>791615800</v>
      </c>
      <c r="I101" s="281">
        <v>778271390</v>
      </c>
      <c r="J101" s="281">
        <f t="shared" ref="J101:J103" si="9">H101-I101</f>
        <v>13344410</v>
      </c>
      <c r="K101" s="280">
        <f>J101/H101*100</f>
        <v>1.685717996027871</v>
      </c>
    </row>
    <row r="102" spans="1:11" ht="60">
      <c r="A102" s="160"/>
      <c r="B102" s="275" t="s">
        <v>299</v>
      </c>
      <c r="C102" s="276" t="s">
        <v>456</v>
      </c>
      <c r="D102" s="277"/>
      <c r="E102" s="567" t="s">
        <v>360</v>
      </c>
      <c r="F102" s="278"/>
      <c r="G102" s="281">
        <v>550</v>
      </c>
      <c r="H102" s="281">
        <v>0</v>
      </c>
      <c r="I102" s="281">
        <v>0</v>
      </c>
      <c r="J102" s="281">
        <f t="shared" si="9"/>
        <v>0</v>
      </c>
      <c r="K102" s="280" t="e">
        <f t="shared" ref="K102" si="10">I102/H102*100</f>
        <v>#DIV/0!</v>
      </c>
    </row>
    <row r="103" spans="1:11">
      <c r="A103" s="160"/>
      <c r="B103" s="275"/>
      <c r="C103" s="276"/>
      <c r="D103" s="277"/>
      <c r="E103" s="567" t="s">
        <v>277</v>
      </c>
      <c r="F103" s="278">
        <v>0</v>
      </c>
      <c r="G103" s="281">
        <v>35000000</v>
      </c>
      <c r="H103" s="281">
        <v>0</v>
      </c>
      <c r="I103" s="281">
        <v>0</v>
      </c>
      <c r="J103" s="281">
        <f t="shared" si="9"/>
        <v>0</v>
      </c>
      <c r="K103" s="280" t="e">
        <f>J103/H103*100</f>
        <v>#DIV/0!</v>
      </c>
    </row>
    <row r="104" spans="1:11" ht="28.5">
      <c r="A104" s="160"/>
      <c r="B104" s="158" t="s">
        <v>225</v>
      </c>
      <c r="C104" s="842" t="s">
        <v>457</v>
      </c>
      <c r="D104" s="842"/>
      <c r="E104" s="842"/>
      <c r="F104" s="842"/>
      <c r="G104" s="842"/>
      <c r="H104" s="842"/>
      <c r="I104" s="842"/>
      <c r="J104" s="842"/>
      <c r="K104" s="842"/>
    </row>
    <row r="105" spans="1:11">
      <c r="A105" s="160"/>
      <c r="B105" s="847" t="s">
        <v>227</v>
      </c>
      <c r="C105" s="847"/>
      <c r="D105" s="848" t="s">
        <v>228</v>
      </c>
      <c r="E105" s="848"/>
      <c r="F105" s="848"/>
      <c r="G105" s="848"/>
      <c r="H105" s="848"/>
      <c r="I105" s="848"/>
      <c r="J105" s="848"/>
      <c r="K105" s="848"/>
    </row>
    <row r="106" spans="1:11" ht="71.25">
      <c r="A106" s="160"/>
      <c r="B106" s="158" t="s">
        <v>229</v>
      </c>
      <c r="C106" s="159" t="s">
        <v>230</v>
      </c>
      <c r="D106" s="261" t="s">
        <v>231</v>
      </c>
      <c r="E106" s="261" t="s">
        <v>232</v>
      </c>
      <c r="F106" s="261" t="s">
        <v>233</v>
      </c>
      <c r="G106" s="262" t="s">
        <v>234</v>
      </c>
      <c r="H106" s="262" t="s">
        <v>235</v>
      </c>
      <c r="I106" s="262" t="s">
        <v>410</v>
      </c>
      <c r="J106" s="261" t="s">
        <v>237</v>
      </c>
      <c r="K106" s="330" t="s">
        <v>238</v>
      </c>
    </row>
    <row r="107" spans="1:11">
      <c r="A107" s="160"/>
      <c r="B107" s="847" t="s">
        <v>264</v>
      </c>
      <c r="C107" s="847"/>
      <c r="D107" s="846"/>
      <c r="E107" s="846"/>
      <c r="F107" s="846"/>
      <c r="G107" s="846"/>
      <c r="H107" s="846"/>
      <c r="I107" s="846"/>
      <c r="J107" s="846"/>
      <c r="K107" s="846"/>
    </row>
    <row r="108" spans="1:11">
      <c r="A108" s="160"/>
      <c r="B108" s="272" t="s">
        <v>265</v>
      </c>
      <c r="C108" s="842"/>
      <c r="D108" s="842"/>
      <c r="E108" s="842"/>
      <c r="F108" s="842"/>
      <c r="G108" s="842"/>
      <c r="H108" s="842"/>
      <c r="I108" s="842"/>
      <c r="J108" s="842"/>
      <c r="K108" s="842"/>
    </row>
    <row r="109" spans="1:11">
      <c r="A109" s="160"/>
      <c r="B109" s="843" t="s">
        <v>274</v>
      </c>
      <c r="C109" s="843"/>
      <c r="D109" s="844"/>
      <c r="E109" s="844"/>
      <c r="F109" s="844"/>
      <c r="G109" s="844"/>
      <c r="H109" s="844"/>
      <c r="I109" s="844"/>
      <c r="J109" s="844"/>
      <c r="K109" s="844"/>
    </row>
    <row r="110" spans="1:11">
      <c r="A110" s="160"/>
      <c r="B110" s="158" t="s">
        <v>275</v>
      </c>
      <c r="C110" s="159" t="s">
        <v>276</v>
      </c>
      <c r="D110" s="846"/>
      <c r="E110" s="846"/>
      <c r="F110" s="846"/>
      <c r="G110" s="846"/>
      <c r="H110" s="846"/>
      <c r="I110" s="846"/>
      <c r="J110" s="846"/>
      <c r="K110" s="846"/>
    </row>
    <row r="111" spans="1:11" ht="30">
      <c r="A111" s="160"/>
      <c r="B111" s="275" t="s">
        <v>317</v>
      </c>
      <c r="C111" s="276" t="s">
        <v>458</v>
      </c>
      <c r="D111" s="277"/>
      <c r="E111" s="567" t="s">
        <v>366</v>
      </c>
      <c r="F111" s="278"/>
      <c r="G111" s="281">
        <v>1</v>
      </c>
      <c r="H111" s="281">
        <v>1</v>
      </c>
      <c r="I111" s="281">
        <v>0</v>
      </c>
      <c r="J111" s="281">
        <f t="shared" ref="J111:J120" si="11">H111-I111</f>
        <v>1</v>
      </c>
      <c r="K111" s="280">
        <v>0</v>
      </c>
    </row>
    <row r="112" spans="1:11">
      <c r="A112" s="160"/>
      <c r="B112" s="275"/>
      <c r="C112" s="276"/>
      <c r="D112" s="277"/>
      <c r="E112" s="567" t="s">
        <v>277</v>
      </c>
      <c r="F112" s="278">
        <v>0</v>
      </c>
      <c r="G112" s="281">
        <v>1104000</v>
      </c>
      <c r="H112" s="281">
        <v>77000</v>
      </c>
      <c r="I112" s="281">
        <v>0</v>
      </c>
      <c r="J112" s="281">
        <f t="shared" si="11"/>
        <v>77000</v>
      </c>
      <c r="K112" s="280">
        <v>0</v>
      </c>
    </row>
    <row r="113" spans="1:11" ht="45">
      <c r="A113" s="160"/>
      <c r="B113" s="275" t="s">
        <v>335</v>
      </c>
      <c r="C113" s="276" t="s">
        <v>367</v>
      </c>
      <c r="D113" s="277"/>
      <c r="E113" s="567" t="s">
        <v>366</v>
      </c>
      <c r="F113" s="278"/>
      <c r="G113" s="281">
        <v>1</v>
      </c>
      <c r="H113" s="281">
        <v>1</v>
      </c>
      <c r="I113" s="281">
        <v>1</v>
      </c>
      <c r="J113" s="281">
        <f t="shared" si="11"/>
        <v>0</v>
      </c>
      <c r="K113" s="280">
        <v>0</v>
      </c>
    </row>
    <row r="114" spans="1:11">
      <c r="A114" s="160"/>
      <c r="B114" s="275"/>
      <c r="C114" s="276"/>
      <c r="D114" s="277"/>
      <c r="E114" s="567" t="s">
        <v>277</v>
      </c>
      <c r="F114" s="278">
        <v>0</v>
      </c>
      <c r="G114" s="281">
        <v>105486000</v>
      </c>
      <c r="H114" s="281">
        <v>105486000</v>
      </c>
      <c r="I114" s="281">
        <v>105486000</v>
      </c>
      <c r="J114" s="281">
        <f t="shared" si="11"/>
        <v>0</v>
      </c>
      <c r="K114" s="280">
        <f>I114/H114*100</f>
        <v>100</v>
      </c>
    </row>
    <row r="115" spans="1:11" ht="60">
      <c r="A115" s="160"/>
      <c r="B115" s="275" t="s">
        <v>337</v>
      </c>
      <c r="C115" s="276" t="s">
        <v>459</v>
      </c>
      <c r="D115" s="277"/>
      <c r="E115" s="567" t="s">
        <v>366</v>
      </c>
      <c r="F115" s="278"/>
      <c r="G115" s="281">
        <v>1</v>
      </c>
      <c r="H115" s="281">
        <v>1</v>
      </c>
      <c r="I115" s="309">
        <v>0.5</v>
      </c>
      <c r="J115" s="573">
        <f t="shared" si="11"/>
        <v>0.5</v>
      </c>
      <c r="K115" s="280">
        <v>0</v>
      </c>
    </row>
    <row r="116" spans="1:11">
      <c r="A116" s="160"/>
      <c r="B116" s="275"/>
      <c r="C116" s="276"/>
      <c r="D116" s="277"/>
      <c r="E116" s="567" t="s">
        <v>277</v>
      </c>
      <c r="F116" s="278">
        <v>0</v>
      </c>
      <c r="G116" s="281">
        <v>637000</v>
      </c>
      <c r="H116" s="281">
        <v>637000</v>
      </c>
      <c r="I116" s="281">
        <v>290780</v>
      </c>
      <c r="J116" s="281">
        <f t="shared" si="11"/>
        <v>346220</v>
      </c>
      <c r="K116" s="280">
        <f>I116/H116*100</f>
        <v>45.64835164835165</v>
      </c>
    </row>
    <row r="117" spans="1:11" ht="60">
      <c r="A117" s="160"/>
      <c r="B117" s="275" t="s">
        <v>319</v>
      </c>
      <c r="C117" s="276" t="s">
        <v>369</v>
      </c>
      <c r="D117" s="277"/>
      <c r="E117" s="567" t="s">
        <v>370</v>
      </c>
      <c r="F117" s="278"/>
      <c r="G117" s="281">
        <v>1</v>
      </c>
      <c r="H117" s="281">
        <v>1</v>
      </c>
      <c r="I117" s="281">
        <v>1</v>
      </c>
      <c r="J117" s="281">
        <f t="shared" si="11"/>
        <v>0</v>
      </c>
      <c r="K117" s="280">
        <v>0</v>
      </c>
    </row>
    <row r="118" spans="1:11">
      <c r="A118" s="160"/>
      <c r="B118" s="275"/>
      <c r="C118" s="276"/>
      <c r="D118" s="277"/>
      <c r="E118" s="567" t="s">
        <v>277</v>
      </c>
      <c r="F118" s="278">
        <v>0</v>
      </c>
      <c r="G118" s="281">
        <v>45880000</v>
      </c>
      <c r="H118" s="281">
        <v>45880000</v>
      </c>
      <c r="I118" s="281">
        <v>42181348</v>
      </c>
      <c r="J118" s="281">
        <f t="shared" si="11"/>
        <v>3698652</v>
      </c>
      <c r="K118" s="280">
        <f>I118/H118*100</f>
        <v>91.938421970357453</v>
      </c>
    </row>
    <row r="119" spans="1:11" ht="45">
      <c r="A119" s="160"/>
      <c r="B119" s="275" t="s">
        <v>321</v>
      </c>
      <c r="C119" s="276" t="s">
        <v>371</v>
      </c>
      <c r="D119" s="277"/>
      <c r="E119" s="567" t="s">
        <v>370</v>
      </c>
      <c r="F119" s="278">
        <v>18</v>
      </c>
      <c r="G119" s="281">
        <v>1</v>
      </c>
      <c r="H119" s="281">
        <v>1</v>
      </c>
      <c r="I119" s="281">
        <v>1</v>
      </c>
      <c r="J119" s="281">
        <f t="shared" si="11"/>
        <v>0</v>
      </c>
      <c r="K119" s="280">
        <v>0</v>
      </c>
    </row>
    <row r="120" spans="1:11" ht="15.75" thickBot="1">
      <c r="A120" s="160"/>
      <c r="B120" s="275"/>
      <c r="C120" s="276"/>
      <c r="D120" s="277"/>
      <c r="E120" s="567" t="s">
        <v>277</v>
      </c>
      <c r="F120" s="278">
        <v>81329000</v>
      </c>
      <c r="G120" s="281">
        <v>108007000</v>
      </c>
      <c r="H120" s="281">
        <v>108007000</v>
      </c>
      <c r="I120" s="281">
        <v>108007000</v>
      </c>
      <c r="J120" s="281">
        <f t="shared" si="11"/>
        <v>0</v>
      </c>
      <c r="K120" s="280">
        <f>I120/H120*100</f>
        <v>100</v>
      </c>
    </row>
    <row r="121" spans="1:11">
      <c r="A121" s="160"/>
      <c r="B121" s="864"/>
      <c r="C121" s="864"/>
      <c r="D121" s="864"/>
      <c r="E121" s="864"/>
      <c r="F121" s="864"/>
      <c r="G121" s="864"/>
      <c r="H121" s="864"/>
      <c r="I121" s="864"/>
      <c r="J121" s="864"/>
      <c r="K121" s="864"/>
    </row>
    <row r="122" spans="1:11">
      <c r="A122" s="160"/>
      <c r="B122" s="568"/>
      <c r="C122" s="160"/>
      <c r="D122" s="160"/>
      <c r="E122" s="160"/>
      <c r="F122" s="160"/>
      <c r="G122" s="160"/>
      <c r="H122" s="160"/>
      <c r="I122" s="160"/>
      <c r="J122" s="160"/>
      <c r="K122" s="160"/>
    </row>
    <row r="127" spans="1:11">
      <c r="A127" s="160"/>
      <c r="B127" s="856" t="s">
        <v>1362</v>
      </c>
      <c r="C127" s="856"/>
      <c r="D127" s="856"/>
      <c r="E127" s="856"/>
      <c r="F127" s="856"/>
      <c r="G127" s="856"/>
      <c r="H127" s="856"/>
      <c r="I127" s="856"/>
      <c r="J127" s="856"/>
      <c r="K127" s="856"/>
    </row>
    <row r="128" spans="1:11" ht="15.75" thickBot="1">
      <c r="A128" s="160"/>
      <c r="B128" s="561" t="s">
        <v>1311</v>
      </c>
      <c r="C128" s="561"/>
      <c r="D128" s="561"/>
      <c r="E128" s="631"/>
      <c r="F128" s="561"/>
      <c r="G128" s="160"/>
      <c r="H128" s="160"/>
      <c r="I128" s="160"/>
      <c r="J128" s="160"/>
      <c r="K128" s="160"/>
    </row>
    <row r="129" spans="1:11">
      <c r="A129" s="373"/>
      <c r="B129" s="259" t="s">
        <v>2</v>
      </c>
      <c r="C129" s="858" t="s">
        <v>3</v>
      </c>
      <c r="D129" s="858"/>
      <c r="E129" s="859" t="s">
        <v>223</v>
      </c>
      <c r="F129" s="859"/>
      <c r="G129" s="860" t="s">
        <v>5</v>
      </c>
      <c r="H129" s="860"/>
      <c r="I129" s="860"/>
      <c r="J129" s="860"/>
      <c r="K129" s="860"/>
    </row>
    <row r="130" spans="1:11" ht="15.75" thickBot="1">
      <c r="A130" s="160"/>
      <c r="B130" s="260" t="s">
        <v>224</v>
      </c>
      <c r="C130" s="861" t="s">
        <v>37</v>
      </c>
      <c r="D130" s="861"/>
      <c r="E130" s="862" t="s">
        <v>30</v>
      </c>
      <c r="F130" s="862"/>
      <c r="G130" s="863" t="s">
        <v>36</v>
      </c>
      <c r="H130" s="863"/>
      <c r="I130" s="863"/>
      <c r="J130" s="863"/>
      <c r="K130" s="863"/>
    </row>
    <row r="131" spans="1:11" ht="28.5">
      <c r="A131" s="160"/>
      <c r="B131" s="158" t="s">
        <v>225</v>
      </c>
      <c r="C131" s="842" t="s">
        <v>520</v>
      </c>
      <c r="D131" s="842"/>
      <c r="E131" s="842"/>
      <c r="F131" s="842"/>
      <c r="G131" s="842"/>
      <c r="H131" s="842"/>
      <c r="I131" s="842"/>
      <c r="J131" s="842"/>
      <c r="K131" s="842"/>
    </row>
    <row r="132" spans="1:11">
      <c r="A132" s="160"/>
      <c r="B132" s="847" t="s">
        <v>227</v>
      </c>
      <c r="C132" s="847"/>
      <c r="D132" s="848" t="s">
        <v>228</v>
      </c>
      <c r="E132" s="848"/>
      <c r="F132" s="848"/>
      <c r="G132" s="848"/>
      <c r="H132" s="848"/>
      <c r="I132" s="848"/>
      <c r="J132" s="848"/>
      <c r="K132" s="848"/>
    </row>
    <row r="133" spans="1:11" ht="71.25">
      <c r="A133" s="160"/>
      <c r="B133" s="158" t="s">
        <v>229</v>
      </c>
      <c r="C133" s="159" t="s">
        <v>230</v>
      </c>
      <c r="D133" s="261" t="s">
        <v>231</v>
      </c>
      <c r="E133" s="261" t="s">
        <v>232</v>
      </c>
      <c r="F133" s="261" t="s">
        <v>233</v>
      </c>
      <c r="G133" s="262" t="s">
        <v>234</v>
      </c>
      <c r="H133" s="262" t="s">
        <v>235</v>
      </c>
      <c r="I133" s="262" t="s">
        <v>410</v>
      </c>
      <c r="J133" s="261" t="s">
        <v>237</v>
      </c>
      <c r="K133" s="330" t="s">
        <v>238</v>
      </c>
    </row>
    <row r="134" spans="1:11" ht="30">
      <c r="A134" s="160"/>
      <c r="B134" s="264"/>
      <c r="C134" s="265" t="s">
        <v>521</v>
      </c>
      <c r="D134" s="266"/>
      <c r="E134" s="267"/>
      <c r="F134" s="268"/>
      <c r="G134" s="269" t="s">
        <v>261</v>
      </c>
      <c r="H134" s="269" t="s">
        <v>261</v>
      </c>
      <c r="I134" s="269" t="s">
        <v>261</v>
      </c>
      <c r="J134" s="269" t="s">
        <v>283</v>
      </c>
      <c r="K134" s="271">
        <f>I134/H134*100</f>
        <v>100</v>
      </c>
    </row>
    <row r="135" spans="1:11" ht="30">
      <c r="A135" s="160"/>
      <c r="B135" s="264"/>
      <c r="C135" s="265" t="s">
        <v>522</v>
      </c>
      <c r="D135" s="266"/>
      <c r="E135" s="267"/>
      <c r="F135" s="268"/>
      <c r="G135" s="269" t="s">
        <v>439</v>
      </c>
      <c r="H135" s="269" t="s">
        <v>439</v>
      </c>
      <c r="I135" s="269" t="s">
        <v>439</v>
      </c>
      <c r="J135" s="269" t="s">
        <v>283</v>
      </c>
      <c r="K135" s="271">
        <f>I135/H135*100</f>
        <v>100</v>
      </c>
    </row>
    <row r="136" spans="1:11" ht="30">
      <c r="A136" s="160"/>
      <c r="B136" s="264"/>
      <c r="C136" s="265" t="s">
        <v>523</v>
      </c>
      <c r="D136" s="266"/>
      <c r="E136" s="267"/>
      <c r="F136" s="268"/>
      <c r="G136" s="269" t="s">
        <v>524</v>
      </c>
      <c r="H136" s="269" t="s">
        <v>524</v>
      </c>
      <c r="I136" s="269" t="s">
        <v>524</v>
      </c>
      <c r="J136" s="269" t="s">
        <v>283</v>
      </c>
      <c r="K136" s="271">
        <f>I136/H136*100</f>
        <v>100</v>
      </c>
    </row>
    <row r="137" spans="1:11">
      <c r="A137" s="160"/>
      <c r="B137" s="264"/>
      <c r="C137" s="265" t="s">
        <v>525</v>
      </c>
      <c r="D137" s="266"/>
      <c r="E137" s="267"/>
      <c r="F137" s="268"/>
      <c r="G137" s="269" t="s">
        <v>526</v>
      </c>
      <c r="H137" s="269" t="s">
        <v>526</v>
      </c>
      <c r="I137" s="269" t="s">
        <v>454</v>
      </c>
      <c r="J137" s="269" t="s">
        <v>281</v>
      </c>
      <c r="K137" s="563">
        <f>I137/H137*100</f>
        <v>66.666666666666657</v>
      </c>
    </row>
    <row r="138" spans="1:11" ht="30">
      <c r="A138" s="160"/>
      <c r="B138" s="264"/>
      <c r="C138" s="265" t="s">
        <v>527</v>
      </c>
      <c r="D138" s="266" t="s">
        <v>240</v>
      </c>
      <c r="E138" s="267"/>
      <c r="F138" s="268"/>
      <c r="G138" s="269" t="s">
        <v>528</v>
      </c>
      <c r="H138" s="269" t="s">
        <v>528</v>
      </c>
      <c r="I138" s="269" t="s">
        <v>528</v>
      </c>
      <c r="J138" s="269" t="s">
        <v>283</v>
      </c>
      <c r="K138" s="271">
        <f>I138/H138*100</f>
        <v>100</v>
      </c>
    </row>
    <row r="139" spans="1:11">
      <c r="A139" s="160"/>
      <c r="B139" s="847" t="s">
        <v>264</v>
      </c>
      <c r="C139" s="847"/>
      <c r="D139" s="846"/>
      <c r="E139" s="846"/>
      <c r="F139" s="846"/>
      <c r="G139" s="846"/>
      <c r="H139" s="846"/>
      <c r="I139" s="846"/>
      <c r="J139" s="846"/>
      <c r="K139" s="846"/>
    </row>
    <row r="140" spans="1:11">
      <c r="A140" s="160"/>
      <c r="B140" s="272" t="s">
        <v>265</v>
      </c>
      <c r="C140" s="842" t="s">
        <v>529</v>
      </c>
      <c r="D140" s="842"/>
      <c r="E140" s="842"/>
      <c r="F140" s="842"/>
      <c r="G140" s="842"/>
      <c r="H140" s="842"/>
      <c r="I140" s="842"/>
      <c r="J140" s="842"/>
      <c r="K140" s="842"/>
    </row>
    <row r="141" spans="1:11">
      <c r="A141" s="160"/>
      <c r="B141" s="843" t="s">
        <v>274</v>
      </c>
      <c r="C141" s="843"/>
      <c r="D141" s="844"/>
      <c r="E141" s="844"/>
      <c r="F141" s="844"/>
      <c r="G141" s="844"/>
      <c r="H141" s="844"/>
      <c r="I141" s="844"/>
      <c r="J141" s="844"/>
      <c r="K141" s="844"/>
    </row>
    <row r="142" spans="1:11">
      <c r="A142" s="160"/>
      <c r="B142" s="158" t="s">
        <v>275</v>
      </c>
      <c r="C142" s="159" t="s">
        <v>276</v>
      </c>
      <c r="D142" s="846"/>
      <c r="E142" s="846"/>
      <c r="F142" s="846"/>
      <c r="G142" s="846"/>
      <c r="H142" s="846"/>
      <c r="I142" s="846"/>
      <c r="J142" s="846"/>
      <c r="K142" s="846"/>
    </row>
    <row r="143" spans="1:11" ht="30">
      <c r="A143" s="160"/>
      <c r="B143" s="275" t="s">
        <v>461</v>
      </c>
      <c r="C143" s="276" t="s">
        <v>462</v>
      </c>
      <c r="D143" s="277"/>
      <c r="E143" s="567" t="s">
        <v>485</v>
      </c>
      <c r="F143" s="278">
        <v>7</v>
      </c>
      <c r="G143" s="279">
        <v>7</v>
      </c>
      <c r="H143" s="279">
        <v>6</v>
      </c>
      <c r="I143" s="279">
        <v>6</v>
      </c>
      <c r="J143" s="279"/>
      <c r="K143" s="280">
        <f>I143/H143*100</f>
        <v>100</v>
      </c>
    </row>
    <row r="144" spans="1:11">
      <c r="A144" s="160"/>
      <c r="B144" s="275"/>
      <c r="C144" s="276"/>
      <c r="D144" s="277"/>
      <c r="E144" s="567" t="s">
        <v>277</v>
      </c>
      <c r="F144" s="278">
        <v>132254229</v>
      </c>
      <c r="G144" s="281">
        <v>184164000</v>
      </c>
      <c r="H144" s="281">
        <v>153364000</v>
      </c>
      <c r="I144" s="281">
        <v>148958946</v>
      </c>
      <c r="J144" s="281">
        <f>H144-I144</f>
        <v>4405054</v>
      </c>
      <c r="K144" s="280">
        <f t="shared" ref="K144:K150" si="12">I144/H144*100</f>
        <v>97.12771315302156</v>
      </c>
    </row>
    <row r="145" spans="1:11" ht="30">
      <c r="A145" s="160"/>
      <c r="B145" s="275" t="s">
        <v>463</v>
      </c>
      <c r="C145" s="276" t="s">
        <v>464</v>
      </c>
      <c r="D145" s="277"/>
      <c r="E145" s="567" t="s">
        <v>486</v>
      </c>
      <c r="F145" s="278">
        <v>2259</v>
      </c>
      <c r="G145" s="281">
        <v>2500</v>
      </c>
      <c r="H145" s="281">
        <v>2100</v>
      </c>
      <c r="I145" s="281">
        <v>2089</v>
      </c>
      <c r="J145" s="281"/>
      <c r="K145" s="280">
        <f t="shared" si="12"/>
        <v>99.476190476190467</v>
      </c>
    </row>
    <row r="146" spans="1:11">
      <c r="A146" s="160"/>
      <c r="B146" s="275"/>
      <c r="C146" s="276"/>
      <c r="D146" s="277"/>
      <c r="E146" s="567" t="s">
        <v>277</v>
      </c>
      <c r="F146" s="278">
        <v>14778829</v>
      </c>
      <c r="G146" s="281">
        <v>17000000</v>
      </c>
      <c r="H146" s="281">
        <v>14000000</v>
      </c>
      <c r="I146" s="281">
        <v>13934018</v>
      </c>
      <c r="J146" s="281">
        <f>H146-I146</f>
        <v>65982</v>
      </c>
      <c r="K146" s="280">
        <f t="shared" si="12"/>
        <v>99.528700000000001</v>
      </c>
    </row>
    <row r="147" spans="1:11" ht="45">
      <c r="A147" s="160"/>
      <c r="B147" s="275" t="s">
        <v>465</v>
      </c>
      <c r="C147" s="276" t="s">
        <v>487</v>
      </c>
      <c r="D147" s="277"/>
      <c r="E147" s="567" t="s">
        <v>488</v>
      </c>
      <c r="F147" s="278">
        <v>2</v>
      </c>
      <c r="G147" s="281">
        <v>2</v>
      </c>
      <c r="H147" s="281">
        <v>2</v>
      </c>
      <c r="I147" s="281">
        <v>1</v>
      </c>
      <c r="J147" s="281"/>
      <c r="K147" s="280">
        <f t="shared" si="12"/>
        <v>50</v>
      </c>
    </row>
    <row r="148" spans="1:11">
      <c r="A148" s="160"/>
      <c r="B148" s="275"/>
      <c r="C148" s="276"/>
      <c r="D148" s="277"/>
      <c r="E148" s="567" t="s">
        <v>277</v>
      </c>
      <c r="F148" s="278">
        <v>3499112</v>
      </c>
      <c r="G148" s="281">
        <v>3500000</v>
      </c>
      <c r="H148" s="281">
        <v>2500000</v>
      </c>
      <c r="I148" s="281">
        <v>2422559</v>
      </c>
      <c r="J148" s="281">
        <f>H148-I148</f>
        <v>77441</v>
      </c>
      <c r="K148" s="280">
        <f t="shared" si="12"/>
        <v>96.902360000000002</v>
      </c>
    </row>
    <row r="149" spans="1:11" ht="30">
      <c r="A149" s="160"/>
      <c r="B149" s="275" t="s">
        <v>467</v>
      </c>
      <c r="C149" s="276" t="s">
        <v>530</v>
      </c>
      <c r="D149" s="277"/>
      <c r="E149" s="567" t="s">
        <v>489</v>
      </c>
      <c r="F149" s="278">
        <v>4972</v>
      </c>
      <c r="G149" s="281">
        <v>5000</v>
      </c>
      <c r="H149" s="281">
        <v>4700</v>
      </c>
      <c r="I149" s="281">
        <v>4650</v>
      </c>
      <c r="J149" s="281"/>
      <c r="K149" s="280">
        <f t="shared" si="12"/>
        <v>98.936170212765958</v>
      </c>
    </row>
    <row r="150" spans="1:11">
      <c r="A150" s="160"/>
      <c r="B150" s="275"/>
      <c r="C150" s="276"/>
      <c r="D150" s="277"/>
      <c r="E150" s="567" t="s">
        <v>277</v>
      </c>
      <c r="F150" s="278">
        <v>12834447</v>
      </c>
      <c r="G150" s="281">
        <v>11000000</v>
      </c>
      <c r="H150" s="281">
        <v>10000000</v>
      </c>
      <c r="I150" s="281">
        <v>9988484</v>
      </c>
      <c r="J150" s="281">
        <f>H150-I150</f>
        <v>11516</v>
      </c>
      <c r="K150" s="280">
        <f t="shared" si="12"/>
        <v>99.884839999999997</v>
      </c>
    </row>
    <row r="151" spans="1:11">
      <c r="A151" s="160"/>
      <c r="B151" s="847" t="s">
        <v>264</v>
      </c>
      <c r="C151" s="847"/>
      <c r="D151" s="846"/>
      <c r="E151" s="846"/>
      <c r="F151" s="846"/>
      <c r="G151" s="846"/>
      <c r="H151" s="846"/>
      <c r="I151" s="846"/>
      <c r="J151" s="846"/>
      <c r="K151" s="846"/>
    </row>
    <row r="152" spans="1:11">
      <c r="A152" s="160"/>
      <c r="B152" s="272" t="s">
        <v>265</v>
      </c>
      <c r="C152" s="842" t="s">
        <v>531</v>
      </c>
      <c r="D152" s="842"/>
      <c r="E152" s="842"/>
      <c r="F152" s="842"/>
      <c r="G152" s="842"/>
      <c r="H152" s="842"/>
      <c r="I152" s="842"/>
      <c r="J152" s="842"/>
      <c r="K152" s="842"/>
    </row>
    <row r="153" spans="1:11" ht="30">
      <c r="A153" s="160"/>
      <c r="B153" s="273"/>
      <c r="C153" s="274" t="s">
        <v>532</v>
      </c>
      <c r="D153" s="269"/>
      <c r="E153" s="268"/>
      <c r="F153" s="268">
        <v>50</v>
      </c>
      <c r="G153" s="269">
        <v>10</v>
      </c>
      <c r="H153" s="269">
        <v>10</v>
      </c>
      <c r="I153" s="269">
        <v>3</v>
      </c>
      <c r="J153" s="269">
        <f>H153-I153</f>
        <v>7</v>
      </c>
      <c r="K153" s="271"/>
    </row>
    <row r="154" spans="1:11">
      <c r="A154" s="160"/>
      <c r="B154" s="843" t="s">
        <v>274</v>
      </c>
      <c r="C154" s="843"/>
      <c r="D154" s="844"/>
      <c r="E154" s="844"/>
      <c r="F154" s="844"/>
      <c r="G154" s="844"/>
      <c r="H154" s="844"/>
      <c r="I154" s="844"/>
      <c r="J154" s="844"/>
      <c r="K154" s="844"/>
    </row>
    <row r="155" spans="1:11">
      <c r="A155" s="160"/>
      <c r="B155" s="158" t="s">
        <v>275</v>
      </c>
      <c r="C155" s="159" t="s">
        <v>276</v>
      </c>
      <c r="D155" s="846"/>
      <c r="E155" s="846"/>
      <c r="F155" s="846"/>
      <c r="G155" s="846"/>
      <c r="H155" s="846"/>
      <c r="I155" s="846"/>
      <c r="J155" s="846"/>
      <c r="K155" s="846"/>
    </row>
    <row r="156" spans="1:11" ht="30">
      <c r="A156" s="160"/>
      <c r="B156" s="275" t="s">
        <v>483</v>
      </c>
      <c r="C156" s="276" t="s">
        <v>533</v>
      </c>
      <c r="D156" s="277"/>
      <c r="E156" s="567" t="s">
        <v>490</v>
      </c>
      <c r="F156" s="278"/>
      <c r="G156" s="281">
        <v>1</v>
      </c>
      <c r="H156" s="281">
        <v>0</v>
      </c>
      <c r="I156" s="281">
        <v>0</v>
      </c>
      <c r="J156" s="281"/>
      <c r="K156" s="280">
        <v>0</v>
      </c>
    </row>
    <row r="157" spans="1:11">
      <c r="A157" s="160"/>
      <c r="B157" s="275"/>
      <c r="C157" s="276"/>
      <c r="D157" s="277"/>
      <c r="E157" s="567" t="s">
        <v>277</v>
      </c>
      <c r="F157" s="278">
        <v>0</v>
      </c>
      <c r="G157" s="281">
        <v>204315000</v>
      </c>
      <c r="H157" s="281">
        <v>0</v>
      </c>
      <c r="I157" s="281">
        <v>0</v>
      </c>
      <c r="J157" s="281">
        <f>H157-I157</f>
        <v>0</v>
      </c>
      <c r="K157" s="280">
        <v>0</v>
      </c>
    </row>
    <row r="158" spans="1:11" ht="28.5">
      <c r="A158" s="160"/>
      <c r="B158" s="158" t="s">
        <v>225</v>
      </c>
      <c r="C158" s="842" t="s">
        <v>457</v>
      </c>
      <c r="D158" s="842"/>
      <c r="E158" s="842"/>
      <c r="F158" s="842"/>
      <c r="G158" s="842"/>
      <c r="H158" s="842"/>
      <c r="I158" s="842"/>
      <c r="J158" s="842"/>
      <c r="K158" s="842"/>
    </row>
    <row r="159" spans="1:11">
      <c r="A159" s="160"/>
      <c r="B159" s="847" t="s">
        <v>227</v>
      </c>
      <c r="C159" s="847"/>
      <c r="D159" s="848" t="s">
        <v>228</v>
      </c>
      <c r="E159" s="848"/>
      <c r="F159" s="848"/>
      <c r="G159" s="848"/>
      <c r="H159" s="848"/>
      <c r="I159" s="848"/>
      <c r="J159" s="848"/>
      <c r="K159" s="848"/>
    </row>
    <row r="160" spans="1:11" ht="71.25">
      <c r="A160" s="160"/>
      <c r="B160" s="158" t="s">
        <v>229</v>
      </c>
      <c r="C160" s="159" t="s">
        <v>230</v>
      </c>
      <c r="D160" s="261" t="s">
        <v>231</v>
      </c>
      <c r="E160" s="261" t="s">
        <v>232</v>
      </c>
      <c r="F160" s="261" t="s">
        <v>233</v>
      </c>
      <c r="G160" s="262" t="s">
        <v>234</v>
      </c>
      <c r="H160" s="262" t="s">
        <v>235</v>
      </c>
      <c r="I160" s="262" t="s">
        <v>410</v>
      </c>
      <c r="J160" s="261" t="s">
        <v>237</v>
      </c>
      <c r="K160" s="330" t="s">
        <v>238</v>
      </c>
    </row>
    <row r="161" spans="1:11">
      <c r="A161" s="160"/>
      <c r="B161" s="847" t="s">
        <v>264</v>
      </c>
      <c r="C161" s="847"/>
      <c r="D161" s="846"/>
      <c r="E161" s="846"/>
      <c r="F161" s="846"/>
      <c r="G161" s="846"/>
      <c r="H161" s="846"/>
      <c r="I161" s="846"/>
      <c r="J161" s="846"/>
      <c r="K161" s="846"/>
    </row>
    <row r="162" spans="1:11">
      <c r="A162" s="160"/>
      <c r="B162" s="272" t="s">
        <v>265</v>
      </c>
      <c r="C162" s="842"/>
      <c r="D162" s="842"/>
      <c r="E162" s="842"/>
      <c r="F162" s="842"/>
      <c r="G162" s="842"/>
      <c r="H162" s="842"/>
      <c r="I162" s="842"/>
      <c r="J162" s="842"/>
      <c r="K162" s="842"/>
    </row>
    <row r="163" spans="1:11">
      <c r="A163" s="160"/>
      <c r="B163" s="843" t="s">
        <v>274</v>
      </c>
      <c r="C163" s="843"/>
      <c r="D163" s="844"/>
      <c r="E163" s="844"/>
      <c r="F163" s="844"/>
      <c r="G163" s="844"/>
      <c r="H163" s="844"/>
      <c r="I163" s="844"/>
      <c r="J163" s="844"/>
      <c r="K163" s="844"/>
    </row>
    <row r="164" spans="1:11" ht="15.75" thickBot="1">
      <c r="A164" s="160"/>
      <c r="B164" s="365" t="s">
        <v>275</v>
      </c>
      <c r="C164" s="366" t="s">
        <v>276</v>
      </c>
      <c r="D164" s="845"/>
      <c r="E164" s="845"/>
      <c r="F164" s="845"/>
      <c r="G164" s="845"/>
      <c r="H164" s="845"/>
      <c r="I164" s="845"/>
      <c r="J164" s="845"/>
      <c r="K164" s="845"/>
    </row>
    <row r="165" spans="1:11" ht="30">
      <c r="A165" s="160"/>
      <c r="B165" s="574" t="s">
        <v>469</v>
      </c>
      <c r="C165" s="575" t="s">
        <v>534</v>
      </c>
      <c r="D165" s="576"/>
      <c r="E165" s="632" t="s">
        <v>491</v>
      </c>
      <c r="F165" s="577"/>
      <c r="G165" s="578">
        <v>1</v>
      </c>
      <c r="H165" s="578">
        <v>1</v>
      </c>
      <c r="I165" s="578">
        <v>0</v>
      </c>
      <c r="J165" s="578"/>
      <c r="K165" s="579">
        <v>0</v>
      </c>
    </row>
    <row r="166" spans="1:11">
      <c r="A166" s="160"/>
      <c r="B166" s="580"/>
      <c r="C166" s="276"/>
      <c r="D166" s="277"/>
      <c r="E166" s="567" t="s">
        <v>277</v>
      </c>
      <c r="F166" s="278">
        <v>0</v>
      </c>
      <c r="G166" s="281">
        <v>8620000</v>
      </c>
      <c r="H166" s="281">
        <v>8620000</v>
      </c>
      <c r="I166" s="281">
        <v>98570</v>
      </c>
      <c r="J166" s="281">
        <f>H166-I166</f>
        <v>8521430</v>
      </c>
      <c r="K166" s="581">
        <f>I166/H166*100</f>
        <v>1.1435034802784223</v>
      </c>
    </row>
    <row r="167" spans="1:11" ht="30">
      <c r="A167" s="160"/>
      <c r="B167" s="580" t="s">
        <v>471</v>
      </c>
      <c r="C167" s="276" t="s">
        <v>472</v>
      </c>
      <c r="D167" s="277"/>
      <c r="E167" s="567" t="s">
        <v>492</v>
      </c>
      <c r="F167" s="278"/>
      <c r="G167" s="281">
        <v>1</v>
      </c>
      <c r="H167" s="281">
        <v>0</v>
      </c>
      <c r="I167" s="281">
        <v>0</v>
      </c>
      <c r="J167" s="281"/>
      <c r="K167" s="581">
        <v>0</v>
      </c>
    </row>
    <row r="168" spans="1:11">
      <c r="A168" s="160"/>
      <c r="B168" s="580"/>
      <c r="C168" s="276"/>
      <c r="D168" s="277"/>
      <c r="E168" s="567" t="s">
        <v>277</v>
      </c>
      <c r="F168" s="278">
        <v>0</v>
      </c>
      <c r="G168" s="281">
        <v>21664000</v>
      </c>
      <c r="H168" s="281">
        <v>0</v>
      </c>
      <c r="I168" s="281">
        <v>0</v>
      </c>
      <c r="J168" s="281">
        <v>21664000</v>
      </c>
      <c r="K168" s="581">
        <v>0</v>
      </c>
    </row>
    <row r="169" spans="1:11">
      <c r="A169" s="160"/>
      <c r="B169" s="580" t="s">
        <v>477</v>
      </c>
      <c r="C169" s="276" t="s">
        <v>478</v>
      </c>
      <c r="D169" s="277"/>
      <c r="E169" s="567" t="s">
        <v>493</v>
      </c>
      <c r="F169" s="278">
        <v>1</v>
      </c>
      <c r="G169" s="281">
        <v>1</v>
      </c>
      <c r="H169" s="281">
        <v>1</v>
      </c>
      <c r="I169" s="281">
        <v>1</v>
      </c>
      <c r="J169" s="281"/>
      <c r="K169" s="581">
        <f t="shared" ref="K169:K170" si="13">I169/H169*100</f>
        <v>100</v>
      </c>
    </row>
    <row r="170" spans="1:11" ht="15.75" thickBot="1">
      <c r="A170" s="160"/>
      <c r="B170" s="582"/>
      <c r="C170" s="583"/>
      <c r="D170" s="584"/>
      <c r="E170" s="633" t="s">
        <v>277</v>
      </c>
      <c r="F170" s="585">
        <v>70000000</v>
      </c>
      <c r="G170" s="586">
        <v>73824000</v>
      </c>
      <c r="H170" s="586">
        <v>88034000</v>
      </c>
      <c r="I170" s="586">
        <v>88033940</v>
      </c>
      <c r="J170" s="586">
        <v>0</v>
      </c>
      <c r="K170" s="587">
        <f t="shared" si="13"/>
        <v>99.99993184451462</v>
      </c>
    </row>
    <row r="172" spans="1:11">
      <c r="A172" s="160"/>
      <c r="B172" s="568"/>
      <c r="C172" s="160"/>
      <c r="D172" s="160"/>
      <c r="E172" s="160"/>
      <c r="F172" s="160"/>
      <c r="G172" s="160"/>
      <c r="H172" s="160"/>
      <c r="I172" s="160"/>
      <c r="J172" s="160"/>
      <c r="K172" s="160"/>
    </row>
    <row r="175" spans="1:11">
      <c r="A175" s="160"/>
      <c r="B175" s="856" t="s">
        <v>1363</v>
      </c>
      <c r="C175" s="856"/>
      <c r="D175" s="856"/>
      <c r="E175" s="856"/>
      <c r="F175" s="856"/>
      <c r="G175" s="856"/>
      <c r="H175" s="856"/>
      <c r="I175" s="856"/>
      <c r="J175" s="856"/>
      <c r="K175" s="856"/>
    </row>
    <row r="176" spans="1:11" ht="15.75" thickBot="1">
      <c r="A176" s="160"/>
      <c r="B176" s="857" t="s">
        <v>1311</v>
      </c>
      <c r="C176" s="857"/>
      <c r="D176" s="857"/>
      <c r="E176" s="857"/>
      <c r="F176" s="857"/>
      <c r="G176" s="160"/>
      <c r="H176" s="160"/>
      <c r="I176" s="160"/>
      <c r="J176" s="160"/>
      <c r="K176" s="160"/>
    </row>
    <row r="177" spans="1:11">
      <c r="A177" s="373"/>
      <c r="B177" s="259" t="s">
        <v>2</v>
      </c>
      <c r="C177" s="858" t="s">
        <v>3</v>
      </c>
      <c r="D177" s="858"/>
      <c r="E177" s="859" t="s">
        <v>223</v>
      </c>
      <c r="F177" s="859"/>
      <c r="G177" s="860" t="s">
        <v>5</v>
      </c>
      <c r="H177" s="860"/>
      <c r="I177" s="860"/>
      <c r="J177" s="860"/>
      <c r="K177" s="860"/>
    </row>
    <row r="178" spans="1:11" ht="15.75" thickBot="1">
      <c r="A178" s="160"/>
      <c r="B178" s="260" t="s">
        <v>224</v>
      </c>
      <c r="C178" s="861" t="s">
        <v>39</v>
      </c>
      <c r="D178" s="861"/>
      <c r="E178" s="862" t="s">
        <v>30</v>
      </c>
      <c r="F178" s="862"/>
      <c r="G178" s="863" t="s">
        <v>38</v>
      </c>
      <c r="H178" s="863"/>
      <c r="I178" s="863"/>
      <c r="J178" s="863"/>
      <c r="K178" s="863"/>
    </row>
    <row r="179" spans="1:11" ht="51.75" customHeight="1">
      <c r="A179" s="160"/>
      <c r="B179" s="158" t="s">
        <v>225</v>
      </c>
      <c r="C179" s="842" t="s">
        <v>929</v>
      </c>
      <c r="D179" s="842"/>
      <c r="E179" s="842"/>
      <c r="F179" s="842"/>
      <c r="G179" s="842"/>
      <c r="H179" s="842"/>
      <c r="I179" s="842"/>
      <c r="J179" s="842"/>
      <c r="K179" s="842"/>
    </row>
    <row r="180" spans="1:11">
      <c r="A180" s="160"/>
      <c r="B180" s="847" t="s">
        <v>227</v>
      </c>
      <c r="C180" s="847"/>
      <c r="D180" s="848" t="s">
        <v>228</v>
      </c>
      <c r="E180" s="848"/>
      <c r="F180" s="848"/>
      <c r="G180" s="848"/>
      <c r="H180" s="848"/>
      <c r="I180" s="848"/>
      <c r="J180" s="848"/>
      <c r="K180" s="848"/>
    </row>
    <row r="181" spans="1:11" ht="71.25">
      <c r="A181" s="160"/>
      <c r="B181" s="158" t="s">
        <v>229</v>
      </c>
      <c r="C181" s="159" t="s">
        <v>230</v>
      </c>
      <c r="D181" s="261" t="s">
        <v>231</v>
      </c>
      <c r="E181" s="261" t="s">
        <v>232</v>
      </c>
      <c r="F181" s="261" t="s">
        <v>233</v>
      </c>
      <c r="G181" s="262" t="s">
        <v>234</v>
      </c>
      <c r="H181" s="262" t="s">
        <v>235</v>
      </c>
      <c r="I181" s="262" t="s">
        <v>410</v>
      </c>
      <c r="J181" s="261" t="s">
        <v>237</v>
      </c>
      <c r="K181" s="263" t="s">
        <v>238</v>
      </c>
    </row>
    <row r="182" spans="1:11">
      <c r="A182" s="160"/>
      <c r="B182" s="264"/>
      <c r="C182" s="265" t="s">
        <v>930</v>
      </c>
      <c r="D182" s="266"/>
      <c r="E182" s="267"/>
      <c r="F182" s="268"/>
      <c r="G182" s="269"/>
      <c r="H182" s="269"/>
      <c r="I182" s="269"/>
      <c r="J182" s="269"/>
      <c r="K182" s="270"/>
    </row>
    <row r="183" spans="1:11" ht="60">
      <c r="A183" s="160"/>
      <c r="B183" s="264"/>
      <c r="C183" s="265" t="s">
        <v>931</v>
      </c>
      <c r="D183" s="266"/>
      <c r="E183" s="267"/>
      <c r="F183" s="268"/>
      <c r="G183" s="269" t="s">
        <v>932</v>
      </c>
      <c r="H183" s="269" t="s">
        <v>932</v>
      </c>
      <c r="I183" s="269" t="s">
        <v>932</v>
      </c>
      <c r="J183" s="269" t="s">
        <v>283</v>
      </c>
      <c r="K183" s="271"/>
    </row>
    <row r="184" spans="1:11">
      <c r="A184" s="160"/>
      <c r="B184" s="847" t="s">
        <v>264</v>
      </c>
      <c r="C184" s="847"/>
      <c r="D184" s="846"/>
      <c r="E184" s="846"/>
      <c r="F184" s="846"/>
      <c r="G184" s="846"/>
      <c r="H184" s="846"/>
      <c r="I184" s="846"/>
      <c r="J184" s="846"/>
      <c r="K184" s="846"/>
    </row>
    <row r="185" spans="1:11" ht="17.25" customHeight="1">
      <c r="A185" s="160"/>
      <c r="B185" s="272" t="s">
        <v>265</v>
      </c>
      <c r="C185" s="842" t="s">
        <v>933</v>
      </c>
      <c r="D185" s="842"/>
      <c r="E185" s="842"/>
      <c r="F185" s="842"/>
      <c r="G185" s="842"/>
      <c r="H185" s="842"/>
      <c r="I185" s="842"/>
      <c r="J185" s="842"/>
      <c r="K185" s="842"/>
    </row>
    <row r="186" spans="1:11" ht="45">
      <c r="A186" s="160"/>
      <c r="B186" s="273"/>
      <c r="C186" s="274" t="s">
        <v>934</v>
      </c>
      <c r="D186" s="269"/>
      <c r="E186" s="268"/>
      <c r="F186" s="268"/>
      <c r="G186" s="269" t="s">
        <v>932</v>
      </c>
      <c r="H186" s="269" t="s">
        <v>932</v>
      </c>
      <c r="I186" s="269" t="s">
        <v>932</v>
      </c>
      <c r="J186" s="269">
        <f>+H186-I186</f>
        <v>0</v>
      </c>
      <c r="K186" s="271"/>
    </row>
    <row r="187" spans="1:11" ht="60">
      <c r="A187" s="160"/>
      <c r="B187" s="273"/>
      <c r="C187" s="274" t="s">
        <v>935</v>
      </c>
      <c r="D187" s="269"/>
      <c r="E187" s="268"/>
      <c r="F187" s="268"/>
      <c r="G187" s="269">
        <f>+G190</f>
        <v>40000</v>
      </c>
      <c r="H187" s="269">
        <f t="shared" ref="H187" si="14">+H190</f>
        <v>40000</v>
      </c>
      <c r="I187" s="269">
        <v>40000</v>
      </c>
      <c r="J187" s="269">
        <v>0</v>
      </c>
      <c r="K187" s="269">
        <v>100</v>
      </c>
    </row>
    <row r="188" spans="1:11">
      <c r="A188" s="160"/>
      <c r="B188" s="843" t="s">
        <v>274</v>
      </c>
      <c r="C188" s="843"/>
      <c r="D188" s="844"/>
      <c r="E188" s="844"/>
      <c r="F188" s="844"/>
      <c r="G188" s="844"/>
      <c r="H188" s="844"/>
      <c r="I188" s="844"/>
      <c r="J188" s="844"/>
      <c r="K188" s="844"/>
    </row>
    <row r="189" spans="1:11">
      <c r="A189" s="160"/>
      <c r="B189" s="158" t="s">
        <v>275</v>
      </c>
      <c r="C189" s="159" t="s">
        <v>276</v>
      </c>
      <c r="D189" s="846"/>
      <c r="E189" s="846"/>
      <c r="F189" s="846"/>
      <c r="G189" s="846"/>
      <c r="H189" s="846"/>
      <c r="I189" s="846"/>
      <c r="J189" s="846"/>
      <c r="K189" s="846"/>
    </row>
    <row r="190" spans="1:11" ht="30">
      <c r="A190" s="160"/>
      <c r="B190" s="275" t="s">
        <v>535</v>
      </c>
      <c r="C190" s="276" t="s">
        <v>536</v>
      </c>
      <c r="D190" s="277"/>
      <c r="E190" s="567" t="s">
        <v>771</v>
      </c>
      <c r="F190" s="278">
        <v>40000</v>
      </c>
      <c r="G190" s="279">
        <v>40000</v>
      </c>
      <c r="H190" s="279">
        <v>40000</v>
      </c>
      <c r="I190" s="279">
        <v>40000</v>
      </c>
      <c r="J190" s="279">
        <v>0</v>
      </c>
      <c r="K190" s="280">
        <f>+(I190/H190)*100</f>
        <v>100</v>
      </c>
    </row>
    <row r="191" spans="1:11">
      <c r="A191" s="160"/>
      <c r="B191" s="275"/>
      <c r="C191" s="276"/>
      <c r="D191" s="277"/>
      <c r="E191" s="567" t="s">
        <v>277</v>
      </c>
      <c r="F191" s="278">
        <v>113303110</v>
      </c>
      <c r="G191" s="281">
        <v>80000000</v>
      </c>
      <c r="H191" s="281">
        <v>80000000</v>
      </c>
      <c r="I191" s="281">
        <v>79496450</v>
      </c>
      <c r="J191" s="279">
        <f t="shared" ref="J191:J256" si="15">+H191-I191</f>
        <v>503550</v>
      </c>
      <c r="K191" s="282">
        <f t="shared" ref="K191:K256" si="16">+(I191/H191)*100</f>
        <v>99.370562500000005</v>
      </c>
    </row>
    <row r="192" spans="1:11">
      <c r="A192" s="160"/>
      <c r="B192" s="275" t="s">
        <v>541</v>
      </c>
      <c r="C192" s="276" t="s">
        <v>542</v>
      </c>
      <c r="D192" s="277"/>
      <c r="E192" s="567" t="s">
        <v>773</v>
      </c>
      <c r="F192" s="278">
        <v>400</v>
      </c>
      <c r="G192" s="281">
        <v>410</v>
      </c>
      <c r="H192" s="281">
        <v>410</v>
      </c>
      <c r="I192" s="281">
        <v>410</v>
      </c>
      <c r="J192" s="279">
        <f t="shared" si="15"/>
        <v>0</v>
      </c>
      <c r="K192" s="280">
        <f t="shared" si="16"/>
        <v>100</v>
      </c>
    </row>
    <row r="193" spans="1:11">
      <c r="A193" s="160"/>
      <c r="B193" s="275"/>
      <c r="C193" s="276"/>
      <c r="D193" s="277"/>
      <c r="E193" s="567" t="s">
        <v>277</v>
      </c>
      <c r="F193" s="278">
        <v>6855630</v>
      </c>
      <c r="G193" s="281">
        <v>361076000</v>
      </c>
      <c r="H193" s="281">
        <v>419076000</v>
      </c>
      <c r="I193" s="281">
        <v>415084476</v>
      </c>
      <c r="J193" s="279">
        <f t="shared" si="15"/>
        <v>3991524</v>
      </c>
      <c r="K193" s="280">
        <f t="shared" si="16"/>
        <v>99.04754173467343</v>
      </c>
    </row>
    <row r="194" spans="1:11" ht="45">
      <c r="A194" s="160"/>
      <c r="B194" s="275" t="s">
        <v>553</v>
      </c>
      <c r="C194" s="276" t="s">
        <v>774</v>
      </c>
      <c r="D194" s="277"/>
      <c r="E194" s="567" t="s">
        <v>775</v>
      </c>
      <c r="F194" s="278">
        <v>300</v>
      </c>
      <c r="G194" s="281">
        <v>1</v>
      </c>
      <c r="H194" s="281">
        <v>1</v>
      </c>
      <c r="I194" s="281">
        <v>1</v>
      </c>
      <c r="J194" s="279">
        <f t="shared" si="15"/>
        <v>0</v>
      </c>
      <c r="K194" s="280">
        <f t="shared" si="16"/>
        <v>100</v>
      </c>
    </row>
    <row r="195" spans="1:11">
      <c r="A195" s="160"/>
      <c r="B195" s="275"/>
      <c r="C195" s="276"/>
      <c r="D195" s="277"/>
      <c r="E195" s="567" t="s">
        <v>277</v>
      </c>
      <c r="F195" s="278">
        <v>68835581</v>
      </c>
      <c r="G195" s="281">
        <v>167092928</v>
      </c>
      <c r="H195" s="281">
        <v>188454090</v>
      </c>
      <c r="I195" s="281">
        <v>188453878</v>
      </c>
      <c r="J195" s="279">
        <f t="shared" si="15"/>
        <v>212</v>
      </c>
      <c r="K195" s="280">
        <f t="shared" si="16"/>
        <v>99.999887505758039</v>
      </c>
    </row>
    <row r="196" spans="1:11" ht="30">
      <c r="A196" s="160"/>
      <c r="B196" s="275" t="s">
        <v>555</v>
      </c>
      <c r="C196" s="276" t="s">
        <v>556</v>
      </c>
      <c r="D196" s="277"/>
      <c r="E196" s="567" t="s">
        <v>776</v>
      </c>
      <c r="F196" s="278">
        <v>2</v>
      </c>
      <c r="G196" s="281">
        <v>1</v>
      </c>
      <c r="H196" s="281">
        <v>1</v>
      </c>
      <c r="I196" s="281">
        <v>1</v>
      </c>
      <c r="J196" s="279">
        <f t="shared" si="15"/>
        <v>0</v>
      </c>
      <c r="K196" s="280">
        <f t="shared" si="16"/>
        <v>100</v>
      </c>
    </row>
    <row r="197" spans="1:11">
      <c r="A197" s="160"/>
      <c r="B197" s="275"/>
      <c r="C197" s="276"/>
      <c r="D197" s="277"/>
      <c r="E197" s="567" t="s">
        <v>277</v>
      </c>
      <c r="F197" s="278">
        <v>12590198</v>
      </c>
      <c r="G197" s="281">
        <v>18885297</v>
      </c>
      <c r="H197" s="281">
        <v>46367868</v>
      </c>
      <c r="I197" s="281">
        <v>46361368</v>
      </c>
      <c r="J197" s="279">
        <f t="shared" si="15"/>
        <v>6500</v>
      </c>
      <c r="K197" s="280">
        <f t="shared" si="16"/>
        <v>99.985981671617935</v>
      </c>
    </row>
    <row r="198" spans="1:11" ht="30">
      <c r="A198" s="160"/>
      <c r="B198" s="275" t="s">
        <v>561</v>
      </c>
      <c r="C198" s="276" t="s">
        <v>562</v>
      </c>
      <c r="D198" s="277"/>
      <c r="E198" s="567" t="s">
        <v>777</v>
      </c>
      <c r="F198" s="278">
        <v>100</v>
      </c>
      <c r="G198" s="281">
        <v>250</v>
      </c>
      <c r="H198" s="281">
        <v>250</v>
      </c>
      <c r="I198" s="281">
        <v>250</v>
      </c>
      <c r="J198" s="279">
        <f t="shared" si="15"/>
        <v>0</v>
      </c>
      <c r="K198" s="280">
        <f t="shared" si="16"/>
        <v>100</v>
      </c>
    </row>
    <row r="199" spans="1:11">
      <c r="A199" s="160"/>
      <c r="B199" s="275"/>
      <c r="C199" s="276"/>
      <c r="D199" s="277"/>
      <c r="E199" s="567" t="s">
        <v>277</v>
      </c>
      <c r="F199" s="278">
        <v>19759789</v>
      </c>
      <c r="G199" s="281">
        <v>29639684</v>
      </c>
      <c r="H199" s="281">
        <v>74512668</v>
      </c>
      <c r="I199" s="281">
        <v>74512423</v>
      </c>
      <c r="J199" s="279">
        <f t="shared" si="15"/>
        <v>245</v>
      </c>
      <c r="K199" s="280">
        <f t="shared" si="16"/>
        <v>99.999671196849377</v>
      </c>
    </row>
    <row r="200" spans="1:11">
      <c r="A200" s="160"/>
      <c r="B200" s="275" t="s">
        <v>557</v>
      </c>
      <c r="C200" s="276" t="s">
        <v>558</v>
      </c>
      <c r="D200" s="277"/>
      <c r="E200" s="567" t="s">
        <v>777</v>
      </c>
      <c r="F200" s="278">
        <v>300</v>
      </c>
      <c r="G200" s="281">
        <v>600</v>
      </c>
      <c r="H200" s="281">
        <v>600</v>
      </c>
      <c r="I200" s="281">
        <v>600</v>
      </c>
      <c r="J200" s="279">
        <f t="shared" si="15"/>
        <v>0</v>
      </c>
      <c r="K200" s="280">
        <f t="shared" si="16"/>
        <v>100</v>
      </c>
    </row>
    <row r="201" spans="1:11">
      <c r="A201" s="160"/>
      <c r="B201" s="275"/>
      <c r="C201" s="276"/>
      <c r="D201" s="277"/>
      <c r="E201" s="567" t="s">
        <v>277</v>
      </c>
      <c r="F201" s="278">
        <v>11506137</v>
      </c>
      <c r="G201" s="281">
        <v>17259206</v>
      </c>
      <c r="H201" s="281">
        <v>40773393</v>
      </c>
      <c r="I201" s="281">
        <v>40773393</v>
      </c>
      <c r="J201" s="279">
        <f t="shared" si="15"/>
        <v>0</v>
      </c>
      <c r="K201" s="280">
        <f t="shared" si="16"/>
        <v>100</v>
      </c>
    </row>
    <row r="202" spans="1:11">
      <c r="A202" s="160"/>
      <c r="B202" s="275" t="s">
        <v>559</v>
      </c>
      <c r="C202" s="276" t="s">
        <v>560</v>
      </c>
      <c r="D202" s="277"/>
      <c r="E202" s="567" t="s">
        <v>777</v>
      </c>
      <c r="F202" s="278">
        <v>250</v>
      </c>
      <c r="G202" s="281">
        <v>500</v>
      </c>
      <c r="H202" s="281">
        <v>500</v>
      </c>
      <c r="I202" s="281">
        <v>500</v>
      </c>
      <c r="J202" s="279">
        <f t="shared" si="15"/>
        <v>0</v>
      </c>
      <c r="K202" s="280">
        <f t="shared" si="16"/>
        <v>100</v>
      </c>
    </row>
    <row r="203" spans="1:11">
      <c r="A203" s="160"/>
      <c r="B203" s="275"/>
      <c r="C203" s="276"/>
      <c r="D203" s="277"/>
      <c r="E203" s="567" t="s">
        <v>277</v>
      </c>
      <c r="F203" s="278">
        <v>8225690</v>
      </c>
      <c r="G203" s="281">
        <v>12338536</v>
      </c>
      <c r="H203" s="281">
        <v>32381499</v>
      </c>
      <c r="I203" s="281">
        <v>32381499</v>
      </c>
      <c r="J203" s="279">
        <f t="shared" si="15"/>
        <v>0</v>
      </c>
      <c r="K203" s="280">
        <f t="shared" si="16"/>
        <v>100</v>
      </c>
    </row>
    <row r="204" spans="1:11" ht="30">
      <c r="A204" s="160"/>
      <c r="B204" s="275" t="s">
        <v>563</v>
      </c>
      <c r="C204" s="276" t="s">
        <v>564</v>
      </c>
      <c r="D204" s="277"/>
      <c r="E204" s="567" t="s">
        <v>777</v>
      </c>
      <c r="F204" s="278">
        <v>600</v>
      </c>
      <c r="G204" s="281">
        <v>600</v>
      </c>
      <c r="H204" s="281">
        <v>600</v>
      </c>
      <c r="I204" s="281">
        <v>600</v>
      </c>
      <c r="J204" s="279">
        <f t="shared" si="15"/>
        <v>0</v>
      </c>
      <c r="K204" s="280">
        <f t="shared" si="16"/>
        <v>100</v>
      </c>
    </row>
    <row r="205" spans="1:11">
      <c r="A205" s="160"/>
      <c r="B205" s="275"/>
      <c r="C205" s="276"/>
      <c r="D205" s="277"/>
      <c r="E205" s="567" t="s">
        <v>277</v>
      </c>
      <c r="F205" s="278">
        <v>9386837</v>
      </c>
      <c r="G205" s="281">
        <v>14080261</v>
      </c>
      <c r="H205" s="281">
        <v>14080261</v>
      </c>
      <c r="I205" s="281">
        <v>14080261</v>
      </c>
      <c r="J205" s="279">
        <f t="shared" si="15"/>
        <v>0</v>
      </c>
      <c r="K205" s="280">
        <f t="shared" si="16"/>
        <v>100</v>
      </c>
    </row>
    <row r="206" spans="1:11" ht="30">
      <c r="A206" s="160"/>
      <c r="B206" s="275" t="s">
        <v>565</v>
      </c>
      <c r="C206" s="276" t="s">
        <v>936</v>
      </c>
      <c r="D206" s="277"/>
      <c r="E206" s="567" t="s">
        <v>777</v>
      </c>
      <c r="F206" s="278">
        <v>200</v>
      </c>
      <c r="G206" s="281">
        <v>1200</v>
      </c>
      <c r="H206" s="281">
        <v>1200</v>
      </c>
      <c r="I206" s="281">
        <v>1200</v>
      </c>
      <c r="J206" s="279">
        <f t="shared" si="15"/>
        <v>0</v>
      </c>
      <c r="K206" s="280">
        <f t="shared" si="16"/>
        <v>100</v>
      </c>
    </row>
    <row r="207" spans="1:11">
      <c r="A207" s="160"/>
      <c r="B207" s="275"/>
      <c r="C207" s="276"/>
      <c r="D207" s="277"/>
      <c r="E207" s="567" t="s">
        <v>277</v>
      </c>
      <c r="F207" s="278">
        <v>2853716</v>
      </c>
      <c r="G207" s="281">
        <v>4408074</v>
      </c>
      <c r="H207" s="281">
        <v>11839864</v>
      </c>
      <c r="I207" s="281">
        <v>11839863</v>
      </c>
      <c r="J207" s="279">
        <f t="shared" si="15"/>
        <v>1</v>
      </c>
      <c r="K207" s="280">
        <f t="shared" si="16"/>
        <v>99.999991553957031</v>
      </c>
    </row>
    <row r="208" spans="1:11" ht="30">
      <c r="A208" s="160"/>
      <c r="B208" s="275" t="s">
        <v>567</v>
      </c>
      <c r="C208" s="276" t="s">
        <v>568</v>
      </c>
      <c r="D208" s="277"/>
      <c r="E208" s="567" t="s">
        <v>777</v>
      </c>
      <c r="F208" s="278">
        <v>200</v>
      </c>
      <c r="G208" s="281">
        <v>600</v>
      </c>
      <c r="H208" s="281">
        <v>600</v>
      </c>
      <c r="I208" s="281">
        <v>600</v>
      </c>
      <c r="J208" s="279">
        <f t="shared" si="15"/>
        <v>0</v>
      </c>
      <c r="K208" s="280">
        <f t="shared" si="16"/>
        <v>100</v>
      </c>
    </row>
    <row r="209" spans="1:11">
      <c r="A209" s="160"/>
      <c r="B209" s="275"/>
      <c r="C209" s="276"/>
      <c r="D209" s="277"/>
      <c r="E209" s="567" t="s">
        <v>277</v>
      </c>
      <c r="F209" s="278">
        <v>10303699</v>
      </c>
      <c r="G209" s="281">
        <v>15455549</v>
      </c>
      <c r="H209" s="281">
        <v>24665160</v>
      </c>
      <c r="I209" s="281">
        <v>24665160</v>
      </c>
      <c r="J209" s="279">
        <f t="shared" si="15"/>
        <v>0</v>
      </c>
      <c r="K209" s="280">
        <f t="shared" si="16"/>
        <v>100</v>
      </c>
    </row>
    <row r="210" spans="1:11" ht="30">
      <c r="A210" s="160"/>
      <c r="B210" s="275" t="s">
        <v>569</v>
      </c>
      <c r="C210" s="276" t="s">
        <v>570</v>
      </c>
      <c r="D210" s="277"/>
      <c r="E210" s="567" t="s">
        <v>777</v>
      </c>
      <c r="F210" s="278">
        <v>500</v>
      </c>
      <c r="G210" s="281">
        <v>2000</v>
      </c>
      <c r="H210" s="281">
        <v>2000</v>
      </c>
      <c r="I210" s="281">
        <v>2000</v>
      </c>
      <c r="J210" s="279">
        <f t="shared" si="15"/>
        <v>0</v>
      </c>
      <c r="K210" s="280">
        <f t="shared" si="16"/>
        <v>100</v>
      </c>
    </row>
    <row r="211" spans="1:11">
      <c r="A211" s="160"/>
      <c r="B211" s="275"/>
      <c r="C211" s="276"/>
      <c r="D211" s="277"/>
      <c r="E211" s="567" t="s">
        <v>277</v>
      </c>
      <c r="F211" s="278">
        <v>5100633</v>
      </c>
      <c r="G211" s="281">
        <v>7650949</v>
      </c>
      <c r="H211" s="281">
        <v>20402539</v>
      </c>
      <c r="I211" s="281">
        <v>20402518</v>
      </c>
      <c r="J211" s="279">
        <f t="shared" si="15"/>
        <v>21</v>
      </c>
      <c r="K211" s="280">
        <f t="shared" si="16"/>
        <v>99.999897071634066</v>
      </c>
    </row>
    <row r="212" spans="1:11" ht="45">
      <c r="A212" s="160"/>
      <c r="B212" s="275" t="s">
        <v>571</v>
      </c>
      <c r="C212" s="276" t="s">
        <v>778</v>
      </c>
      <c r="D212" s="277"/>
      <c r="E212" s="567" t="s">
        <v>777</v>
      </c>
      <c r="F212" s="278"/>
      <c r="G212" s="281">
        <v>2000</v>
      </c>
      <c r="H212" s="281">
        <v>0</v>
      </c>
      <c r="I212" s="281">
        <v>0</v>
      </c>
      <c r="J212" s="279">
        <f t="shared" si="15"/>
        <v>0</v>
      </c>
      <c r="K212" s="280">
        <v>0</v>
      </c>
    </row>
    <row r="213" spans="1:11">
      <c r="A213" s="160"/>
      <c r="B213" s="275"/>
      <c r="C213" s="276"/>
      <c r="D213" s="277"/>
      <c r="E213" s="567" t="s">
        <v>277</v>
      </c>
      <c r="F213" s="278">
        <v>0</v>
      </c>
      <c r="G213" s="281">
        <v>27000000</v>
      </c>
      <c r="H213" s="281">
        <v>0</v>
      </c>
      <c r="I213" s="281">
        <v>0</v>
      </c>
      <c r="J213" s="279">
        <f t="shared" si="15"/>
        <v>0</v>
      </c>
      <c r="K213" s="280">
        <v>0</v>
      </c>
    </row>
    <row r="214" spans="1:11">
      <c r="A214" s="160"/>
      <c r="B214" s="275" t="s">
        <v>573</v>
      </c>
      <c r="C214" s="276" t="s">
        <v>574</v>
      </c>
      <c r="D214" s="277"/>
      <c r="E214" s="567" t="s">
        <v>776</v>
      </c>
      <c r="F214" s="278"/>
      <c r="G214" s="281">
        <v>1</v>
      </c>
      <c r="H214" s="281">
        <v>1</v>
      </c>
      <c r="I214" s="281">
        <v>0</v>
      </c>
      <c r="J214" s="279">
        <f t="shared" si="15"/>
        <v>1</v>
      </c>
      <c r="K214" s="280">
        <f t="shared" si="16"/>
        <v>0</v>
      </c>
    </row>
    <row r="215" spans="1:11">
      <c r="A215" s="160"/>
      <c r="B215" s="275"/>
      <c r="C215" s="276"/>
      <c r="D215" s="277"/>
      <c r="E215" s="567" t="s">
        <v>277</v>
      </c>
      <c r="F215" s="278">
        <v>0</v>
      </c>
      <c r="G215" s="281">
        <v>19845000</v>
      </c>
      <c r="H215" s="281">
        <v>19845000</v>
      </c>
      <c r="I215" s="281">
        <v>19840751</v>
      </c>
      <c r="J215" s="279">
        <f t="shared" si="15"/>
        <v>4249</v>
      </c>
      <c r="K215" s="280">
        <f t="shared" si="16"/>
        <v>99.978589065255733</v>
      </c>
    </row>
    <row r="216" spans="1:11" ht="30">
      <c r="A216" s="160"/>
      <c r="B216" s="275" t="s">
        <v>577</v>
      </c>
      <c r="C216" s="276" t="s">
        <v>578</v>
      </c>
      <c r="D216" s="277"/>
      <c r="E216" s="567" t="s">
        <v>777</v>
      </c>
      <c r="F216" s="278"/>
      <c r="G216" s="281">
        <v>300</v>
      </c>
      <c r="H216" s="281">
        <v>300</v>
      </c>
      <c r="I216" s="281">
        <v>0</v>
      </c>
      <c r="J216" s="279">
        <f t="shared" si="15"/>
        <v>300</v>
      </c>
      <c r="K216" s="280">
        <f t="shared" si="16"/>
        <v>0</v>
      </c>
    </row>
    <row r="217" spans="1:11">
      <c r="A217" s="160"/>
      <c r="B217" s="275"/>
      <c r="C217" s="276"/>
      <c r="D217" s="277"/>
      <c r="E217" s="567" t="s">
        <v>277</v>
      </c>
      <c r="F217" s="278">
        <v>0</v>
      </c>
      <c r="G217" s="281">
        <v>8188033</v>
      </c>
      <c r="H217" s="281">
        <v>8188033</v>
      </c>
      <c r="I217" s="281">
        <v>8109321</v>
      </c>
      <c r="J217" s="279">
        <f t="shared" si="15"/>
        <v>78712</v>
      </c>
      <c r="K217" s="280">
        <f t="shared" si="16"/>
        <v>99.038694641313725</v>
      </c>
    </row>
    <row r="218" spans="1:11" ht="30">
      <c r="A218" s="160"/>
      <c r="B218" s="275" t="s">
        <v>579</v>
      </c>
      <c r="C218" s="276" t="s">
        <v>580</v>
      </c>
      <c r="D218" s="277"/>
      <c r="E218" s="567" t="s">
        <v>777</v>
      </c>
      <c r="F218" s="278"/>
      <c r="G218" s="281">
        <v>1500</v>
      </c>
      <c r="H218" s="281">
        <v>1500</v>
      </c>
      <c r="I218" s="281">
        <v>0</v>
      </c>
      <c r="J218" s="279">
        <f t="shared" si="15"/>
        <v>1500</v>
      </c>
      <c r="K218" s="280">
        <f t="shared" si="16"/>
        <v>0</v>
      </c>
    </row>
    <row r="219" spans="1:11">
      <c r="A219" s="160"/>
      <c r="B219" s="275"/>
      <c r="C219" s="276"/>
      <c r="D219" s="277"/>
      <c r="E219" s="567" t="s">
        <v>277</v>
      </c>
      <c r="F219" s="278">
        <v>0</v>
      </c>
      <c r="G219" s="281">
        <v>50000000</v>
      </c>
      <c r="H219" s="281">
        <v>50000000</v>
      </c>
      <c r="I219" s="281">
        <v>48000000</v>
      </c>
      <c r="J219" s="279">
        <f t="shared" si="15"/>
        <v>2000000</v>
      </c>
      <c r="K219" s="280">
        <f t="shared" si="16"/>
        <v>96</v>
      </c>
    </row>
    <row r="220" spans="1:11" ht="30">
      <c r="A220" s="160"/>
      <c r="B220" s="275" t="s">
        <v>761</v>
      </c>
      <c r="C220" s="276" t="s">
        <v>1320</v>
      </c>
      <c r="D220" s="277"/>
      <c r="E220" s="567" t="s">
        <v>776</v>
      </c>
      <c r="F220" s="278">
        <v>0</v>
      </c>
      <c r="G220" s="281">
        <v>0</v>
      </c>
      <c r="H220" s="281">
        <v>1</v>
      </c>
      <c r="I220" s="281">
        <v>1</v>
      </c>
      <c r="J220" s="279">
        <f t="shared" si="15"/>
        <v>0</v>
      </c>
      <c r="K220" s="280">
        <f t="shared" si="16"/>
        <v>100</v>
      </c>
    </row>
    <row r="221" spans="1:11">
      <c r="A221" s="160"/>
      <c r="B221" s="275"/>
      <c r="C221" s="276"/>
      <c r="D221" s="277"/>
      <c r="E221" s="567" t="s">
        <v>277</v>
      </c>
      <c r="F221" s="278">
        <v>0</v>
      </c>
      <c r="G221" s="281">
        <v>0</v>
      </c>
      <c r="H221" s="281">
        <v>43371893</v>
      </c>
      <c r="I221" s="281">
        <v>41915467</v>
      </c>
      <c r="J221" s="279">
        <f t="shared" si="15"/>
        <v>1456426</v>
      </c>
      <c r="K221" s="280">
        <f t="shared" si="16"/>
        <v>96.642004996184966</v>
      </c>
    </row>
    <row r="222" spans="1:11" ht="45">
      <c r="A222" s="160"/>
      <c r="B222" s="275" t="s">
        <v>583</v>
      </c>
      <c r="C222" s="276" t="s">
        <v>937</v>
      </c>
      <c r="D222" s="277"/>
      <c r="E222" s="567" t="s">
        <v>777</v>
      </c>
      <c r="F222" s="278">
        <v>700</v>
      </c>
      <c r="G222" s="281">
        <v>1000</v>
      </c>
      <c r="H222" s="281">
        <v>1000</v>
      </c>
      <c r="I222" s="281">
        <v>1000</v>
      </c>
      <c r="J222" s="279">
        <f t="shared" si="15"/>
        <v>0</v>
      </c>
      <c r="K222" s="280">
        <f t="shared" si="16"/>
        <v>100</v>
      </c>
    </row>
    <row r="223" spans="1:11">
      <c r="A223" s="160"/>
      <c r="B223" s="275"/>
      <c r="C223" s="276"/>
      <c r="D223" s="277"/>
      <c r="E223" s="567" t="s">
        <v>277</v>
      </c>
      <c r="F223" s="278">
        <v>24000000</v>
      </c>
      <c r="G223" s="281">
        <v>20000000</v>
      </c>
      <c r="H223" s="281">
        <v>20000000</v>
      </c>
      <c r="I223" s="281">
        <v>20000000</v>
      </c>
      <c r="J223" s="279">
        <f t="shared" si="15"/>
        <v>0</v>
      </c>
      <c r="K223" s="280">
        <f t="shared" si="16"/>
        <v>100</v>
      </c>
    </row>
    <row r="224" spans="1:11" ht="90">
      <c r="A224" s="160"/>
      <c r="B224" s="275" t="s">
        <v>585</v>
      </c>
      <c r="C224" s="276" t="s">
        <v>938</v>
      </c>
      <c r="D224" s="277"/>
      <c r="E224" s="567" t="s">
        <v>777</v>
      </c>
      <c r="F224" s="278">
        <v>200</v>
      </c>
      <c r="G224" s="281">
        <v>1000</v>
      </c>
      <c r="H224" s="281">
        <v>1000</v>
      </c>
      <c r="I224" s="281">
        <v>1000</v>
      </c>
      <c r="J224" s="279">
        <f t="shared" si="15"/>
        <v>0</v>
      </c>
      <c r="K224" s="280">
        <f t="shared" si="16"/>
        <v>100</v>
      </c>
    </row>
    <row r="225" spans="1:11">
      <c r="A225" s="160"/>
      <c r="B225" s="275"/>
      <c r="C225" s="276"/>
      <c r="D225" s="277"/>
      <c r="E225" s="567" t="s">
        <v>277</v>
      </c>
      <c r="F225" s="278">
        <v>14561342</v>
      </c>
      <c r="G225" s="281">
        <v>23000000</v>
      </c>
      <c r="H225" s="281">
        <v>23000000</v>
      </c>
      <c r="I225" s="281">
        <v>23000000</v>
      </c>
      <c r="J225" s="279">
        <f t="shared" si="15"/>
        <v>0</v>
      </c>
      <c r="K225" s="280">
        <f t="shared" si="16"/>
        <v>100</v>
      </c>
    </row>
    <row r="226" spans="1:11" ht="30">
      <c r="A226" s="160"/>
      <c r="B226" s="275" t="s">
        <v>587</v>
      </c>
      <c r="C226" s="276" t="s">
        <v>939</v>
      </c>
      <c r="D226" s="277"/>
      <c r="E226" s="567" t="s">
        <v>777</v>
      </c>
      <c r="F226" s="278">
        <v>1</v>
      </c>
      <c r="G226" s="281">
        <v>1</v>
      </c>
      <c r="H226" s="281">
        <v>1</v>
      </c>
      <c r="I226" s="281">
        <v>1</v>
      </c>
      <c r="J226" s="279">
        <f t="shared" si="15"/>
        <v>0</v>
      </c>
      <c r="K226" s="280">
        <f t="shared" si="16"/>
        <v>100</v>
      </c>
    </row>
    <row r="227" spans="1:11">
      <c r="A227" s="160"/>
      <c r="B227" s="275"/>
      <c r="C227" s="276"/>
      <c r="D227" s="277"/>
      <c r="E227" s="567" t="s">
        <v>277</v>
      </c>
      <c r="F227" s="278">
        <v>15000000</v>
      </c>
      <c r="G227" s="281">
        <v>16248170</v>
      </c>
      <c r="H227" s="281">
        <v>16248170</v>
      </c>
      <c r="I227" s="281">
        <v>16247409</v>
      </c>
      <c r="J227" s="279">
        <f t="shared" si="15"/>
        <v>761</v>
      </c>
      <c r="K227" s="280">
        <f t="shared" si="16"/>
        <v>99.995316395631022</v>
      </c>
    </row>
    <row r="228" spans="1:11">
      <c r="A228" s="160"/>
      <c r="B228" s="275" t="s">
        <v>589</v>
      </c>
      <c r="C228" s="276" t="s">
        <v>590</v>
      </c>
      <c r="D228" s="277"/>
      <c r="E228" s="567" t="s">
        <v>777</v>
      </c>
      <c r="F228" s="278">
        <v>50</v>
      </c>
      <c r="G228" s="281">
        <v>450</v>
      </c>
      <c r="H228" s="281">
        <v>450</v>
      </c>
      <c r="I228" s="281">
        <v>0</v>
      </c>
      <c r="J228" s="279">
        <f t="shared" si="15"/>
        <v>450</v>
      </c>
      <c r="K228" s="280">
        <f t="shared" si="16"/>
        <v>0</v>
      </c>
    </row>
    <row r="229" spans="1:11">
      <c r="A229" s="160"/>
      <c r="B229" s="275"/>
      <c r="C229" s="276"/>
      <c r="D229" s="277"/>
      <c r="E229" s="567" t="s">
        <v>277</v>
      </c>
      <c r="F229" s="278">
        <v>5500000</v>
      </c>
      <c r="G229" s="281">
        <v>40000000</v>
      </c>
      <c r="H229" s="281">
        <v>40000000</v>
      </c>
      <c r="I229" s="281">
        <v>14768380</v>
      </c>
      <c r="J229" s="279">
        <f t="shared" si="15"/>
        <v>25231620</v>
      </c>
      <c r="K229" s="280">
        <f t="shared" si="16"/>
        <v>36.920950000000005</v>
      </c>
    </row>
    <row r="230" spans="1:11" ht="30">
      <c r="A230" s="160"/>
      <c r="B230" s="275" t="s">
        <v>591</v>
      </c>
      <c r="C230" s="276" t="s">
        <v>592</v>
      </c>
      <c r="D230" s="277"/>
      <c r="E230" s="567" t="s">
        <v>777</v>
      </c>
      <c r="F230" s="278">
        <v>600</v>
      </c>
      <c r="G230" s="281">
        <v>500</v>
      </c>
      <c r="H230" s="281">
        <v>500</v>
      </c>
      <c r="I230" s="281">
        <v>500</v>
      </c>
      <c r="J230" s="279">
        <f t="shared" si="15"/>
        <v>0</v>
      </c>
      <c r="K230" s="280">
        <f t="shared" si="16"/>
        <v>100</v>
      </c>
    </row>
    <row r="231" spans="1:11">
      <c r="A231" s="160"/>
      <c r="B231" s="275"/>
      <c r="C231" s="276"/>
      <c r="D231" s="277"/>
      <c r="E231" s="567" t="s">
        <v>277</v>
      </c>
      <c r="F231" s="278">
        <v>20000000</v>
      </c>
      <c r="G231" s="281">
        <v>16860314</v>
      </c>
      <c r="H231" s="281">
        <v>16860314</v>
      </c>
      <c r="I231" s="281">
        <v>16859782</v>
      </c>
      <c r="J231" s="279">
        <f t="shared" si="15"/>
        <v>532</v>
      </c>
      <c r="K231" s="280">
        <f t="shared" si="16"/>
        <v>99.996844661374624</v>
      </c>
    </row>
    <row r="232" spans="1:11" ht="30">
      <c r="A232" s="160"/>
      <c r="B232" s="275" t="s">
        <v>593</v>
      </c>
      <c r="C232" s="276" t="s">
        <v>594</v>
      </c>
      <c r="D232" s="277"/>
      <c r="E232" s="567" t="s">
        <v>777</v>
      </c>
      <c r="F232" s="278">
        <v>380</v>
      </c>
      <c r="G232" s="281">
        <v>200</v>
      </c>
      <c r="H232" s="281">
        <v>200</v>
      </c>
      <c r="I232" s="281">
        <v>200</v>
      </c>
      <c r="J232" s="279">
        <f t="shared" si="15"/>
        <v>0</v>
      </c>
      <c r="K232" s="280">
        <f t="shared" si="16"/>
        <v>100</v>
      </c>
    </row>
    <row r="233" spans="1:11">
      <c r="A233" s="160"/>
      <c r="B233" s="275"/>
      <c r="C233" s="276"/>
      <c r="D233" s="277"/>
      <c r="E233" s="567" t="s">
        <v>277</v>
      </c>
      <c r="F233" s="278">
        <v>20000000</v>
      </c>
      <c r="G233" s="281">
        <v>17000000</v>
      </c>
      <c r="H233" s="281">
        <v>34974452</v>
      </c>
      <c r="I233" s="281">
        <v>34972331</v>
      </c>
      <c r="J233" s="279">
        <f t="shared" si="15"/>
        <v>2121</v>
      </c>
      <c r="K233" s="280">
        <f t="shared" si="16"/>
        <v>99.993935573315056</v>
      </c>
    </row>
    <row r="234" spans="1:11">
      <c r="A234" s="160"/>
      <c r="B234" s="275" t="s">
        <v>597</v>
      </c>
      <c r="C234" s="276" t="s">
        <v>598</v>
      </c>
      <c r="D234" s="277"/>
      <c r="E234" s="567" t="s">
        <v>777</v>
      </c>
      <c r="F234" s="278">
        <v>40</v>
      </c>
      <c r="G234" s="281">
        <v>40</v>
      </c>
      <c r="H234" s="281">
        <v>40</v>
      </c>
      <c r="I234" s="281">
        <v>0</v>
      </c>
      <c r="J234" s="279">
        <f t="shared" si="15"/>
        <v>40</v>
      </c>
      <c r="K234" s="280">
        <f t="shared" si="16"/>
        <v>0</v>
      </c>
    </row>
    <row r="235" spans="1:11">
      <c r="A235" s="160"/>
      <c r="B235" s="275"/>
      <c r="C235" s="276"/>
      <c r="D235" s="277"/>
      <c r="E235" s="567" t="s">
        <v>277</v>
      </c>
      <c r="F235" s="278">
        <v>10000000</v>
      </c>
      <c r="G235" s="281">
        <v>5795108</v>
      </c>
      <c r="H235" s="281">
        <v>5795108</v>
      </c>
      <c r="I235" s="281">
        <v>5470598</v>
      </c>
      <c r="J235" s="279">
        <f t="shared" si="15"/>
        <v>324510</v>
      </c>
      <c r="K235" s="280">
        <f t="shared" si="16"/>
        <v>94.40027692322559</v>
      </c>
    </row>
    <row r="236" spans="1:11" ht="30">
      <c r="A236" s="160"/>
      <c r="B236" s="275" t="s">
        <v>599</v>
      </c>
      <c r="C236" s="276" t="s">
        <v>600</v>
      </c>
      <c r="D236" s="277"/>
      <c r="E236" s="567" t="s">
        <v>777</v>
      </c>
      <c r="F236" s="278">
        <v>500</v>
      </c>
      <c r="G236" s="281">
        <v>1500</v>
      </c>
      <c r="H236" s="281">
        <v>1500</v>
      </c>
      <c r="I236" s="281">
        <v>1500</v>
      </c>
      <c r="J236" s="279">
        <f t="shared" si="15"/>
        <v>0</v>
      </c>
      <c r="K236" s="280">
        <f t="shared" si="16"/>
        <v>100</v>
      </c>
    </row>
    <row r="237" spans="1:11">
      <c r="A237" s="160"/>
      <c r="B237" s="275"/>
      <c r="C237" s="276"/>
      <c r="D237" s="277"/>
      <c r="E237" s="567" t="s">
        <v>277</v>
      </c>
      <c r="F237" s="278">
        <v>25000000</v>
      </c>
      <c r="G237" s="281">
        <v>29000000</v>
      </c>
      <c r="H237" s="281">
        <v>29000000</v>
      </c>
      <c r="I237" s="281">
        <v>29000000</v>
      </c>
      <c r="J237" s="279">
        <f t="shared" si="15"/>
        <v>0</v>
      </c>
      <c r="K237" s="280">
        <f t="shared" si="16"/>
        <v>100</v>
      </c>
    </row>
    <row r="238" spans="1:11" ht="30">
      <c r="A238" s="160"/>
      <c r="B238" s="275" t="s">
        <v>601</v>
      </c>
      <c r="C238" s="276" t="s">
        <v>781</v>
      </c>
      <c r="D238" s="277"/>
      <c r="E238" s="567" t="s">
        <v>777</v>
      </c>
      <c r="F238" s="278">
        <v>250</v>
      </c>
      <c r="G238" s="281">
        <v>400</v>
      </c>
      <c r="H238" s="281">
        <v>400</v>
      </c>
      <c r="I238" s="281">
        <v>0</v>
      </c>
      <c r="J238" s="279">
        <f t="shared" si="15"/>
        <v>400</v>
      </c>
      <c r="K238" s="280">
        <f t="shared" si="16"/>
        <v>0</v>
      </c>
    </row>
    <row r="239" spans="1:11">
      <c r="A239" s="160"/>
      <c r="B239" s="275"/>
      <c r="C239" s="276"/>
      <c r="D239" s="277"/>
      <c r="E239" s="567" t="s">
        <v>277</v>
      </c>
      <c r="F239" s="278">
        <v>7000000</v>
      </c>
      <c r="G239" s="281">
        <v>5314890</v>
      </c>
      <c r="H239" s="281">
        <v>5314890</v>
      </c>
      <c r="I239" s="281">
        <v>0</v>
      </c>
      <c r="J239" s="279">
        <f t="shared" si="15"/>
        <v>5314890</v>
      </c>
      <c r="K239" s="280">
        <f t="shared" si="16"/>
        <v>0</v>
      </c>
    </row>
    <row r="240" spans="1:11" ht="30">
      <c r="A240" s="160"/>
      <c r="B240" s="275" t="s">
        <v>603</v>
      </c>
      <c r="C240" s="276" t="s">
        <v>604</v>
      </c>
      <c r="D240" s="277"/>
      <c r="E240" s="567" t="s">
        <v>777</v>
      </c>
      <c r="F240" s="278">
        <v>800</v>
      </c>
      <c r="G240" s="281">
        <v>1000</v>
      </c>
      <c r="H240" s="281">
        <v>1000</v>
      </c>
      <c r="I240" s="281">
        <v>0</v>
      </c>
      <c r="J240" s="279">
        <f t="shared" si="15"/>
        <v>1000</v>
      </c>
      <c r="K240" s="280">
        <f t="shared" si="16"/>
        <v>0</v>
      </c>
    </row>
    <row r="241" spans="1:11">
      <c r="A241" s="160"/>
      <c r="B241" s="275"/>
      <c r="C241" s="276"/>
      <c r="D241" s="277"/>
      <c r="E241" s="567" t="s">
        <v>277</v>
      </c>
      <c r="F241" s="278">
        <v>8000000</v>
      </c>
      <c r="G241" s="281">
        <v>5126053</v>
      </c>
      <c r="H241" s="281">
        <v>5126053</v>
      </c>
      <c r="I241" s="281">
        <v>0</v>
      </c>
      <c r="J241" s="279">
        <f t="shared" si="15"/>
        <v>5126053</v>
      </c>
      <c r="K241" s="280">
        <f t="shared" si="16"/>
        <v>0</v>
      </c>
    </row>
    <row r="242" spans="1:11" ht="30">
      <c r="A242" s="160"/>
      <c r="B242" s="275" t="s">
        <v>605</v>
      </c>
      <c r="C242" s="276" t="s">
        <v>940</v>
      </c>
      <c r="D242" s="277"/>
      <c r="E242" s="567" t="s">
        <v>777</v>
      </c>
      <c r="F242" s="278">
        <v>0</v>
      </c>
      <c r="G242" s="281">
        <v>400</v>
      </c>
      <c r="H242" s="281">
        <v>400</v>
      </c>
      <c r="I242" s="281">
        <v>0</v>
      </c>
      <c r="J242" s="279">
        <f t="shared" si="15"/>
        <v>400</v>
      </c>
      <c r="K242" s="280">
        <f t="shared" si="16"/>
        <v>0</v>
      </c>
    </row>
    <row r="243" spans="1:11">
      <c r="A243" s="160"/>
      <c r="B243" s="275"/>
      <c r="C243" s="276"/>
      <c r="D243" s="277"/>
      <c r="E243" s="567" t="s">
        <v>277</v>
      </c>
      <c r="F243" s="278">
        <v>0</v>
      </c>
      <c r="G243" s="281">
        <v>10000000</v>
      </c>
      <c r="H243" s="281">
        <v>10000000</v>
      </c>
      <c r="I243" s="281">
        <v>0</v>
      </c>
      <c r="J243" s="279">
        <f t="shared" si="15"/>
        <v>10000000</v>
      </c>
      <c r="K243" s="280">
        <f t="shared" si="16"/>
        <v>0</v>
      </c>
    </row>
    <row r="244" spans="1:11" ht="30">
      <c r="A244" s="160"/>
      <c r="B244" s="275" t="s">
        <v>609</v>
      </c>
      <c r="C244" s="276" t="s">
        <v>610</v>
      </c>
      <c r="D244" s="277"/>
      <c r="E244" s="567" t="s">
        <v>777</v>
      </c>
      <c r="F244" s="278">
        <v>600</v>
      </c>
      <c r="G244" s="281">
        <v>600</v>
      </c>
      <c r="H244" s="281">
        <v>600</v>
      </c>
      <c r="I244" s="281">
        <v>400</v>
      </c>
      <c r="J244" s="279">
        <f t="shared" si="15"/>
        <v>200</v>
      </c>
      <c r="K244" s="280">
        <f t="shared" si="16"/>
        <v>66.666666666666657</v>
      </c>
    </row>
    <row r="245" spans="1:11">
      <c r="A245" s="160"/>
      <c r="B245" s="275"/>
      <c r="C245" s="276"/>
      <c r="D245" s="277"/>
      <c r="E245" s="567" t="s">
        <v>277</v>
      </c>
      <c r="F245" s="278">
        <v>18850017</v>
      </c>
      <c r="G245" s="281">
        <v>22000000</v>
      </c>
      <c r="H245" s="281">
        <v>22000000</v>
      </c>
      <c r="I245" s="281">
        <v>22000000</v>
      </c>
      <c r="J245" s="279">
        <f t="shared" si="15"/>
        <v>0</v>
      </c>
      <c r="K245" s="280">
        <f t="shared" si="16"/>
        <v>100</v>
      </c>
    </row>
    <row r="246" spans="1:11">
      <c r="A246" s="160"/>
      <c r="B246" s="275" t="s">
        <v>611</v>
      </c>
      <c r="C246" s="276" t="s">
        <v>612</v>
      </c>
      <c r="D246" s="277"/>
      <c r="E246" s="567" t="s">
        <v>777</v>
      </c>
      <c r="F246" s="278">
        <v>300</v>
      </c>
      <c r="G246" s="281">
        <v>500</v>
      </c>
      <c r="H246" s="281">
        <v>500</v>
      </c>
      <c r="I246" s="281">
        <v>500</v>
      </c>
      <c r="J246" s="279">
        <f t="shared" si="15"/>
        <v>0</v>
      </c>
      <c r="K246" s="280">
        <f t="shared" si="16"/>
        <v>100</v>
      </c>
    </row>
    <row r="247" spans="1:11">
      <c r="A247" s="160"/>
      <c r="B247" s="275"/>
      <c r="C247" s="276"/>
      <c r="D247" s="277"/>
      <c r="E247" s="567" t="s">
        <v>277</v>
      </c>
      <c r="F247" s="278">
        <v>19989480</v>
      </c>
      <c r="G247" s="281">
        <v>18597097</v>
      </c>
      <c r="H247" s="281">
        <v>18597097</v>
      </c>
      <c r="I247" s="281">
        <v>18597092</v>
      </c>
      <c r="J247" s="279">
        <f t="shared" si="15"/>
        <v>5</v>
      </c>
      <c r="K247" s="280">
        <f t="shared" si="16"/>
        <v>99.999973114083346</v>
      </c>
    </row>
    <row r="248" spans="1:11">
      <c r="A248" s="160"/>
      <c r="B248" s="275" t="s">
        <v>613</v>
      </c>
      <c r="C248" s="276" t="s">
        <v>614</v>
      </c>
      <c r="D248" s="277"/>
      <c r="E248" s="567" t="s">
        <v>777</v>
      </c>
      <c r="F248" s="278">
        <v>385</v>
      </c>
      <c r="G248" s="281">
        <v>300</v>
      </c>
      <c r="H248" s="281">
        <v>300</v>
      </c>
      <c r="I248" s="281">
        <v>0</v>
      </c>
      <c r="J248" s="279">
        <f t="shared" si="15"/>
        <v>300</v>
      </c>
      <c r="K248" s="280">
        <f t="shared" si="16"/>
        <v>0</v>
      </c>
    </row>
    <row r="249" spans="1:11">
      <c r="A249" s="160"/>
      <c r="B249" s="275"/>
      <c r="C249" s="276"/>
      <c r="D249" s="277"/>
      <c r="E249" s="567" t="s">
        <v>277</v>
      </c>
      <c r="F249" s="278">
        <v>19999999</v>
      </c>
      <c r="G249" s="281">
        <v>18000000</v>
      </c>
      <c r="H249" s="281">
        <v>18000000</v>
      </c>
      <c r="I249" s="281">
        <v>18000000</v>
      </c>
      <c r="J249" s="279">
        <f t="shared" si="15"/>
        <v>0</v>
      </c>
      <c r="K249" s="280">
        <f t="shared" si="16"/>
        <v>100</v>
      </c>
    </row>
    <row r="250" spans="1:11">
      <c r="A250" s="160"/>
      <c r="B250" s="275" t="s">
        <v>615</v>
      </c>
      <c r="C250" s="276" t="s">
        <v>941</v>
      </c>
      <c r="D250" s="277"/>
      <c r="E250" s="567" t="s">
        <v>777</v>
      </c>
      <c r="F250" s="278">
        <v>50</v>
      </c>
      <c r="G250" s="281">
        <v>100</v>
      </c>
      <c r="H250" s="281">
        <v>100</v>
      </c>
      <c r="I250" s="281">
        <v>0</v>
      </c>
      <c r="J250" s="279">
        <f t="shared" si="15"/>
        <v>100</v>
      </c>
      <c r="K250" s="280">
        <f t="shared" si="16"/>
        <v>0</v>
      </c>
    </row>
    <row r="251" spans="1:11">
      <c r="A251" s="160"/>
      <c r="B251" s="275"/>
      <c r="C251" s="276"/>
      <c r="D251" s="277"/>
      <c r="E251" s="567" t="s">
        <v>277</v>
      </c>
      <c r="F251" s="278">
        <v>6646236</v>
      </c>
      <c r="G251" s="281">
        <v>3914757</v>
      </c>
      <c r="H251" s="281">
        <v>3914757</v>
      </c>
      <c r="I251" s="281">
        <v>3556400</v>
      </c>
      <c r="J251" s="279">
        <f t="shared" si="15"/>
        <v>358357</v>
      </c>
      <c r="K251" s="280">
        <f t="shared" si="16"/>
        <v>90.845996315991002</v>
      </c>
    </row>
    <row r="252" spans="1:11">
      <c r="A252" s="160"/>
      <c r="B252" s="275" t="s">
        <v>617</v>
      </c>
      <c r="C252" s="276" t="s">
        <v>618</v>
      </c>
      <c r="D252" s="277"/>
      <c r="E252" s="567" t="s">
        <v>777</v>
      </c>
      <c r="F252" s="278">
        <v>50</v>
      </c>
      <c r="G252" s="281">
        <v>50</v>
      </c>
      <c r="H252" s="281">
        <v>50</v>
      </c>
      <c r="I252" s="281">
        <v>50</v>
      </c>
      <c r="J252" s="279">
        <f t="shared" si="15"/>
        <v>0</v>
      </c>
      <c r="K252" s="280">
        <f t="shared" si="16"/>
        <v>100</v>
      </c>
    </row>
    <row r="253" spans="1:11">
      <c r="A253" s="160"/>
      <c r="B253" s="275"/>
      <c r="C253" s="276"/>
      <c r="D253" s="277"/>
      <c r="E253" s="567" t="s">
        <v>277</v>
      </c>
      <c r="F253" s="278">
        <v>17478053</v>
      </c>
      <c r="G253" s="281">
        <v>23854565</v>
      </c>
      <c r="H253" s="281">
        <v>23854565</v>
      </c>
      <c r="I253" s="281">
        <v>23854421</v>
      </c>
      <c r="J253" s="279">
        <f t="shared" si="15"/>
        <v>144</v>
      </c>
      <c r="K253" s="280">
        <f t="shared" si="16"/>
        <v>99.999396341958018</v>
      </c>
    </row>
    <row r="254" spans="1:11" ht="30">
      <c r="A254" s="160"/>
      <c r="B254" s="275" t="s">
        <v>621</v>
      </c>
      <c r="C254" s="276" t="s">
        <v>942</v>
      </c>
      <c r="D254" s="277"/>
      <c r="E254" s="567" t="s">
        <v>777</v>
      </c>
      <c r="F254" s="278">
        <v>0</v>
      </c>
      <c r="G254" s="281">
        <v>1000</v>
      </c>
      <c r="H254" s="281">
        <v>1000</v>
      </c>
      <c r="I254" s="281">
        <v>0</v>
      </c>
      <c r="J254" s="279">
        <f t="shared" si="15"/>
        <v>1000</v>
      </c>
      <c r="K254" s="280">
        <f t="shared" si="16"/>
        <v>0</v>
      </c>
    </row>
    <row r="255" spans="1:11">
      <c r="A255" s="160"/>
      <c r="B255" s="275"/>
      <c r="C255" s="276"/>
      <c r="D255" s="277"/>
      <c r="E255" s="567" t="s">
        <v>277</v>
      </c>
      <c r="F255" s="278">
        <v>0</v>
      </c>
      <c r="G255" s="281">
        <v>1286602</v>
      </c>
      <c r="H255" s="281">
        <v>1286602</v>
      </c>
      <c r="I255" s="281">
        <v>1286602</v>
      </c>
      <c r="J255" s="279">
        <f t="shared" si="15"/>
        <v>0</v>
      </c>
      <c r="K255" s="280">
        <f t="shared" si="16"/>
        <v>100</v>
      </c>
    </row>
    <row r="256" spans="1:11" ht="30">
      <c r="A256" s="160"/>
      <c r="B256" s="275" t="s">
        <v>623</v>
      </c>
      <c r="C256" s="276" t="s">
        <v>784</v>
      </c>
      <c r="D256" s="277"/>
      <c r="E256" s="567" t="s">
        <v>777</v>
      </c>
      <c r="F256" s="278">
        <v>400</v>
      </c>
      <c r="G256" s="281">
        <v>600</v>
      </c>
      <c r="H256" s="281">
        <v>600</v>
      </c>
      <c r="I256" s="281">
        <v>600</v>
      </c>
      <c r="J256" s="279">
        <f t="shared" si="15"/>
        <v>0</v>
      </c>
      <c r="K256" s="280">
        <f t="shared" si="16"/>
        <v>100</v>
      </c>
    </row>
    <row r="257" spans="1:11">
      <c r="A257" s="160"/>
      <c r="B257" s="275"/>
      <c r="C257" s="276"/>
      <c r="D257" s="277"/>
      <c r="E257" s="567" t="s">
        <v>277</v>
      </c>
      <c r="F257" s="278">
        <v>5998320</v>
      </c>
      <c r="G257" s="281">
        <v>11361211</v>
      </c>
      <c r="H257" s="281">
        <v>11361211</v>
      </c>
      <c r="I257" s="281">
        <v>11361211</v>
      </c>
      <c r="J257" s="279">
        <f t="shared" ref="J257:J297" si="17">+H257-I257</f>
        <v>0</v>
      </c>
      <c r="K257" s="280">
        <f t="shared" ref="K257:K297" si="18">+(I257/H257)*100</f>
        <v>100</v>
      </c>
    </row>
    <row r="258" spans="1:11" ht="30">
      <c r="A258" s="160"/>
      <c r="B258" s="275" t="s">
        <v>625</v>
      </c>
      <c r="C258" s="276" t="s">
        <v>626</v>
      </c>
      <c r="D258" s="277"/>
      <c r="E258" s="567" t="s">
        <v>777</v>
      </c>
      <c r="F258" s="278">
        <v>10</v>
      </c>
      <c r="G258" s="281">
        <v>200</v>
      </c>
      <c r="H258" s="281">
        <v>200</v>
      </c>
      <c r="I258" s="281">
        <v>0</v>
      </c>
      <c r="J258" s="279">
        <f t="shared" si="17"/>
        <v>200</v>
      </c>
      <c r="K258" s="280">
        <f t="shared" si="18"/>
        <v>0</v>
      </c>
    </row>
    <row r="259" spans="1:11">
      <c r="A259" s="160"/>
      <c r="B259" s="275"/>
      <c r="C259" s="276"/>
      <c r="D259" s="277"/>
      <c r="E259" s="567" t="s">
        <v>277</v>
      </c>
      <c r="F259" s="278">
        <v>10000000</v>
      </c>
      <c r="G259" s="281">
        <v>23188971</v>
      </c>
      <c r="H259" s="281">
        <v>23188971</v>
      </c>
      <c r="I259" s="281">
        <v>23188969</v>
      </c>
      <c r="J259" s="279">
        <f t="shared" si="17"/>
        <v>2</v>
      </c>
      <c r="K259" s="280">
        <f t="shared" si="18"/>
        <v>99.999991375210229</v>
      </c>
    </row>
    <row r="260" spans="1:11">
      <c r="A260" s="160"/>
      <c r="B260" s="275" t="s">
        <v>639</v>
      </c>
      <c r="C260" s="276" t="s">
        <v>943</v>
      </c>
      <c r="D260" s="277"/>
      <c r="E260" s="567" t="s">
        <v>777</v>
      </c>
      <c r="F260" s="278"/>
      <c r="G260" s="281">
        <v>150</v>
      </c>
      <c r="H260" s="281">
        <v>150</v>
      </c>
      <c r="I260" s="281">
        <v>150</v>
      </c>
      <c r="J260" s="279">
        <f t="shared" si="17"/>
        <v>0</v>
      </c>
      <c r="K260" s="280">
        <f t="shared" si="18"/>
        <v>100</v>
      </c>
    </row>
    <row r="261" spans="1:11">
      <c r="A261" s="160"/>
      <c r="B261" s="275"/>
      <c r="C261" s="276"/>
      <c r="D261" s="277"/>
      <c r="E261" s="567" t="s">
        <v>277</v>
      </c>
      <c r="F261" s="278">
        <v>2005680</v>
      </c>
      <c r="G261" s="281">
        <v>22073730</v>
      </c>
      <c r="H261" s="281">
        <v>22073730</v>
      </c>
      <c r="I261" s="281">
        <v>22073730</v>
      </c>
      <c r="J261" s="279">
        <f t="shared" si="17"/>
        <v>0</v>
      </c>
      <c r="K261" s="280">
        <f t="shared" si="18"/>
        <v>100</v>
      </c>
    </row>
    <row r="262" spans="1:11" ht="30">
      <c r="A262" s="160"/>
      <c r="B262" s="275" t="s">
        <v>627</v>
      </c>
      <c r="C262" s="276" t="s">
        <v>628</v>
      </c>
      <c r="D262" s="277"/>
      <c r="E262" s="567" t="s">
        <v>777</v>
      </c>
      <c r="F262" s="278"/>
      <c r="G262" s="281">
        <v>150</v>
      </c>
      <c r="H262" s="281">
        <v>150</v>
      </c>
      <c r="I262" s="281">
        <v>150</v>
      </c>
      <c r="J262" s="279">
        <f t="shared" si="17"/>
        <v>0</v>
      </c>
      <c r="K262" s="280">
        <f t="shared" si="18"/>
        <v>100</v>
      </c>
    </row>
    <row r="263" spans="1:11">
      <c r="A263" s="160"/>
      <c r="B263" s="275"/>
      <c r="C263" s="276"/>
      <c r="D263" s="277"/>
      <c r="E263" s="567" t="s">
        <v>277</v>
      </c>
      <c r="F263" s="278">
        <v>9000000</v>
      </c>
      <c r="G263" s="281">
        <v>13000000</v>
      </c>
      <c r="H263" s="281">
        <v>13000000</v>
      </c>
      <c r="I263" s="281">
        <v>13000000</v>
      </c>
      <c r="J263" s="279">
        <f t="shared" si="17"/>
        <v>0</v>
      </c>
      <c r="K263" s="280">
        <f t="shared" si="18"/>
        <v>100</v>
      </c>
    </row>
    <row r="264" spans="1:11">
      <c r="A264" s="160"/>
      <c r="B264" s="275" t="s">
        <v>629</v>
      </c>
      <c r="C264" s="276" t="s">
        <v>630</v>
      </c>
      <c r="D264" s="277"/>
      <c r="E264" s="567" t="s">
        <v>775</v>
      </c>
      <c r="F264" s="278"/>
      <c r="G264" s="281">
        <v>1</v>
      </c>
      <c r="H264" s="281">
        <v>1</v>
      </c>
      <c r="I264" s="281">
        <v>0</v>
      </c>
      <c r="J264" s="279">
        <f t="shared" si="17"/>
        <v>1</v>
      </c>
      <c r="K264" s="280">
        <f t="shared" si="18"/>
        <v>0</v>
      </c>
    </row>
    <row r="265" spans="1:11">
      <c r="A265" s="160"/>
      <c r="B265" s="275"/>
      <c r="C265" s="276"/>
      <c r="D265" s="277"/>
      <c r="E265" s="567" t="s">
        <v>277</v>
      </c>
      <c r="F265" s="278">
        <v>0</v>
      </c>
      <c r="G265" s="281">
        <v>1777460</v>
      </c>
      <c r="H265" s="281">
        <v>1777460</v>
      </c>
      <c r="I265" s="281">
        <v>1777264</v>
      </c>
      <c r="J265" s="279">
        <f t="shared" si="17"/>
        <v>196</v>
      </c>
      <c r="K265" s="280">
        <f t="shared" si="18"/>
        <v>99.988973028928925</v>
      </c>
    </row>
    <row r="266" spans="1:11">
      <c r="A266" s="160"/>
      <c r="B266" s="275" t="s">
        <v>631</v>
      </c>
      <c r="C266" s="276" t="s">
        <v>632</v>
      </c>
      <c r="D266" s="277"/>
      <c r="E266" s="567" t="s">
        <v>775</v>
      </c>
      <c r="F266" s="278"/>
      <c r="G266" s="281">
        <v>1</v>
      </c>
      <c r="H266" s="281">
        <v>1</v>
      </c>
      <c r="I266" s="281">
        <v>1</v>
      </c>
      <c r="J266" s="279">
        <f t="shared" si="17"/>
        <v>0</v>
      </c>
      <c r="K266" s="280">
        <f t="shared" si="18"/>
        <v>100</v>
      </c>
    </row>
    <row r="267" spans="1:11">
      <c r="A267" s="160"/>
      <c r="B267" s="275"/>
      <c r="C267" s="276"/>
      <c r="D267" s="277"/>
      <c r="E267" s="567" t="s">
        <v>277</v>
      </c>
      <c r="F267" s="278">
        <v>0</v>
      </c>
      <c r="G267" s="281">
        <v>3128237</v>
      </c>
      <c r="H267" s="281">
        <v>3128237</v>
      </c>
      <c r="I267" s="281">
        <v>3128237</v>
      </c>
      <c r="J267" s="279">
        <f t="shared" si="17"/>
        <v>0</v>
      </c>
      <c r="K267" s="280">
        <f t="shared" si="18"/>
        <v>100</v>
      </c>
    </row>
    <row r="268" spans="1:11">
      <c r="A268" s="160"/>
      <c r="B268" s="275" t="s">
        <v>633</v>
      </c>
      <c r="C268" s="276" t="s">
        <v>634</v>
      </c>
      <c r="D268" s="277"/>
      <c r="E268" s="567" t="s">
        <v>775</v>
      </c>
      <c r="F268" s="278"/>
      <c r="G268" s="281">
        <v>1</v>
      </c>
      <c r="H268" s="281">
        <v>1</v>
      </c>
      <c r="I268" s="281">
        <v>0</v>
      </c>
      <c r="J268" s="279">
        <f t="shared" si="17"/>
        <v>1</v>
      </c>
      <c r="K268" s="280">
        <f t="shared" si="18"/>
        <v>0</v>
      </c>
    </row>
    <row r="269" spans="1:11">
      <c r="A269" s="160"/>
      <c r="B269" s="275"/>
      <c r="C269" s="276"/>
      <c r="D269" s="277"/>
      <c r="E269" s="567" t="s">
        <v>277</v>
      </c>
      <c r="F269" s="278">
        <v>2506152</v>
      </c>
      <c r="G269" s="281">
        <v>914774</v>
      </c>
      <c r="H269" s="281">
        <v>914774</v>
      </c>
      <c r="I269" s="281">
        <v>914124</v>
      </c>
      <c r="J269" s="279">
        <f t="shared" si="17"/>
        <v>650</v>
      </c>
      <c r="K269" s="280">
        <f t="shared" si="18"/>
        <v>99.928944198239122</v>
      </c>
    </row>
    <row r="270" spans="1:11" ht="30">
      <c r="A270" s="160"/>
      <c r="B270" s="275" t="s">
        <v>637</v>
      </c>
      <c r="C270" s="276" t="s">
        <v>786</v>
      </c>
      <c r="D270" s="277"/>
      <c r="E270" s="567" t="s">
        <v>777</v>
      </c>
      <c r="F270" s="278"/>
      <c r="G270" s="281">
        <v>2500</v>
      </c>
      <c r="H270" s="281">
        <v>2500</v>
      </c>
      <c r="I270" s="281">
        <v>0</v>
      </c>
      <c r="J270" s="279">
        <f t="shared" si="17"/>
        <v>2500</v>
      </c>
      <c r="K270" s="280">
        <f t="shared" si="18"/>
        <v>0</v>
      </c>
    </row>
    <row r="271" spans="1:11">
      <c r="A271" s="160"/>
      <c r="B271" s="275"/>
      <c r="C271" s="276"/>
      <c r="D271" s="277"/>
      <c r="E271" s="567" t="s">
        <v>277</v>
      </c>
      <c r="F271" s="278">
        <v>19492622</v>
      </c>
      <c r="G271" s="281">
        <v>45000000</v>
      </c>
      <c r="H271" s="281">
        <v>45000000</v>
      </c>
      <c r="I271" s="281">
        <v>43999742</v>
      </c>
      <c r="J271" s="279">
        <f t="shared" si="17"/>
        <v>1000258</v>
      </c>
      <c r="K271" s="280">
        <f t="shared" si="18"/>
        <v>97.777204444444436</v>
      </c>
    </row>
    <row r="272" spans="1:11" ht="30">
      <c r="A272" s="160"/>
      <c r="B272" s="275" t="s">
        <v>641</v>
      </c>
      <c r="C272" s="276" t="s">
        <v>642</v>
      </c>
      <c r="D272" s="277"/>
      <c r="E272" s="567" t="s">
        <v>777</v>
      </c>
      <c r="F272" s="278"/>
      <c r="G272" s="281">
        <v>200</v>
      </c>
      <c r="H272" s="281">
        <v>200</v>
      </c>
      <c r="I272" s="281">
        <v>200</v>
      </c>
      <c r="J272" s="279">
        <f t="shared" si="17"/>
        <v>0</v>
      </c>
      <c r="K272" s="280">
        <f t="shared" si="18"/>
        <v>100</v>
      </c>
    </row>
    <row r="273" spans="1:11">
      <c r="A273" s="160"/>
      <c r="B273" s="275"/>
      <c r="C273" s="276"/>
      <c r="D273" s="277"/>
      <c r="E273" s="567" t="s">
        <v>277</v>
      </c>
      <c r="F273" s="278">
        <v>0</v>
      </c>
      <c r="G273" s="281">
        <v>20000000</v>
      </c>
      <c r="H273" s="281">
        <v>25000000</v>
      </c>
      <c r="I273" s="281">
        <v>25000000</v>
      </c>
      <c r="J273" s="279">
        <f t="shared" si="17"/>
        <v>0</v>
      </c>
      <c r="K273" s="280">
        <f t="shared" si="18"/>
        <v>100</v>
      </c>
    </row>
    <row r="274" spans="1:11" ht="30">
      <c r="A274" s="160"/>
      <c r="B274" s="275" t="s">
        <v>643</v>
      </c>
      <c r="C274" s="276" t="s">
        <v>644</v>
      </c>
      <c r="D274" s="277"/>
      <c r="E274" s="567" t="s">
        <v>777</v>
      </c>
      <c r="F274" s="278"/>
      <c r="G274" s="281">
        <v>100</v>
      </c>
      <c r="H274" s="281">
        <v>100</v>
      </c>
      <c r="I274" s="281">
        <v>100</v>
      </c>
      <c r="J274" s="279">
        <f t="shared" si="17"/>
        <v>0</v>
      </c>
      <c r="K274" s="280">
        <f t="shared" si="18"/>
        <v>100</v>
      </c>
    </row>
    <row r="275" spans="1:11">
      <c r="A275" s="160"/>
      <c r="B275" s="275"/>
      <c r="C275" s="276"/>
      <c r="D275" s="277"/>
      <c r="E275" s="567" t="s">
        <v>277</v>
      </c>
      <c r="F275" s="278">
        <v>0</v>
      </c>
      <c r="G275" s="281">
        <v>10000000</v>
      </c>
      <c r="H275" s="281">
        <v>15000000</v>
      </c>
      <c r="I275" s="281">
        <v>15000000</v>
      </c>
      <c r="J275" s="279">
        <f t="shared" si="17"/>
        <v>0</v>
      </c>
      <c r="K275" s="280">
        <f t="shared" si="18"/>
        <v>100</v>
      </c>
    </row>
    <row r="276" spans="1:11" ht="30">
      <c r="A276" s="160"/>
      <c r="B276" s="275" t="s">
        <v>645</v>
      </c>
      <c r="C276" s="276" t="s">
        <v>646</v>
      </c>
      <c r="D276" s="277"/>
      <c r="E276" s="567" t="s">
        <v>777</v>
      </c>
      <c r="F276" s="278"/>
      <c r="G276" s="281">
        <v>200</v>
      </c>
      <c r="H276" s="281">
        <v>200</v>
      </c>
      <c r="I276" s="281">
        <v>200</v>
      </c>
      <c r="J276" s="279">
        <f t="shared" si="17"/>
        <v>0</v>
      </c>
      <c r="K276" s="280">
        <f t="shared" si="18"/>
        <v>100</v>
      </c>
    </row>
    <row r="277" spans="1:11">
      <c r="A277" s="160"/>
      <c r="B277" s="275"/>
      <c r="C277" s="276"/>
      <c r="D277" s="277"/>
      <c r="E277" s="567" t="s">
        <v>277</v>
      </c>
      <c r="F277" s="278">
        <v>15000000</v>
      </c>
      <c r="G277" s="281">
        <v>19000000</v>
      </c>
      <c r="H277" s="281">
        <v>41685293</v>
      </c>
      <c r="I277" s="281">
        <v>41682293</v>
      </c>
      <c r="J277" s="279">
        <f t="shared" si="17"/>
        <v>3000</v>
      </c>
      <c r="K277" s="280">
        <f t="shared" si="18"/>
        <v>99.992803217192218</v>
      </c>
    </row>
    <row r="278" spans="1:11" ht="30">
      <c r="A278" s="160"/>
      <c r="B278" s="275" t="s">
        <v>649</v>
      </c>
      <c r="C278" s="276" t="s">
        <v>650</v>
      </c>
      <c r="D278" s="277"/>
      <c r="E278" s="567" t="s">
        <v>777</v>
      </c>
      <c r="F278" s="278"/>
      <c r="G278" s="281">
        <v>30</v>
      </c>
      <c r="H278" s="281">
        <v>30</v>
      </c>
      <c r="I278" s="281">
        <v>30</v>
      </c>
      <c r="J278" s="279">
        <f t="shared" si="17"/>
        <v>0</v>
      </c>
      <c r="K278" s="280">
        <f t="shared" si="18"/>
        <v>100</v>
      </c>
    </row>
    <row r="279" spans="1:11">
      <c r="A279" s="160"/>
      <c r="B279" s="275"/>
      <c r="C279" s="276"/>
      <c r="D279" s="277"/>
      <c r="E279" s="567" t="s">
        <v>277</v>
      </c>
      <c r="F279" s="278">
        <v>0</v>
      </c>
      <c r="G279" s="281">
        <v>5358297</v>
      </c>
      <c r="H279" s="281">
        <v>5358297</v>
      </c>
      <c r="I279" s="281">
        <v>5205602.4000000004</v>
      </c>
      <c r="J279" s="279">
        <f t="shared" si="17"/>
        <v>152694.59999999963</v>
      </c>
      <c r="K279" s="280">
        <f t="shared" si="18"/>
        <v>97.150314736193238</v>
      </c>
    </row>
    <row r="280" spans="1:11" ht="30">
      <c r="A280" s="160"/>
      <c r="B280" s="275" t="s">
        <v>651</v>
      </c>
      <c r="C280" s="276" t="s">
        <v>652</v>
      </c>
      <c r="D280" s="277"/>
      <c r="E280" s="567" t="s">
        <v>777</v>
      </c>
      <c r="F280" s="278"/>
      <c r="G280" s="281">
        <v>180</v>
      </c>
      <c r="H280" s="281">
        <v>180</v>
      </c>
      <c r="I280" s="281">
        <v>0</v>
      </c>
      <c r="J280" s="279">
        <f t="shared" si="17"/>
        <v>180</v>
      </c>
      <c r="K280" s="280">
        <f t="shared" si="18"/>
        <v>0</v>
      </c>
    </row>
    <row r="281" spans="1:11">
      <c r="A281" s="160"/>
      <c r="B281" s="275"/>
      <c r="C281" s="276"/>
      <c r="D281" s="277"/>
      <c r="E281" s="567" t="s">
        <v>277</v>
      </c>
      <c r="F281" s="278">
        <v>8738400</v>
      </c>
      <c r="G281" s="281">
        <v>1267225</v>
      </c>
      <c r="H281" s="281">
        <v>1267225</v>
      </c>
      <c r="I281" s="281">
        <v>951960</v>
      </c>
      <c r="J281" s="279">
        <f t="shared" si="17"/>
        <v>315265</v>
      </c>
      <c r="K281" s="280">
        <f t="shared" si="18"/>
        <v>75.121624020990751</v>
      </c>
    </row>
    <row r="282" spans="1:11" ht="30">
      <c r="A282" s="160"/>
      <c r="B282" s="275" t="s">
        <v>655</v>
      </c>
      <c r="C282" s="276" t="s">
        <v>656</v>
      </c>
      <c r="D282" s="277"/>
      <c r="E282" s="567" t="s">
        <v>777</v>
      </c>
      <c r="F282" s="278"/>
      <c r="G282" s="281">
        <v>200</v>
      </c>
      <c r="H282" s="281">
        <v>200</v>
      </c>
      <c r="I282" s="281">
        <v>200</v>
      </c>
      <c r="J282" s="279">
        <f t="shared" si="17"/>
        <v>0</v>
      </c>
      <c r="K282" s="280">
        <f t="shared" si="18"/>
        <v>100</v>
      </c>
    </row>
    <row r="283" spans="1:11">
      <c r="A283" s="160"/>
      <c r="B283" s="275"/>
      <c r="C283" s="276"/>
      <c r="D283" s="277"/>
      <c r="E283" s="567" t="s">
        <v>277</v>
      </c>
      <c r="F283" s="278">
        <v>13164678</v>
      </c>
      <c r="G283" s="281">
        <v>578233</v>
      </c>
      <c r="H283" s="281">
        <v>578233</v>
      </c>
      <c r="I283" s="281">
        <v>578232</v>
      </c>
      <c r="J283" s="279">
        <f t="shared" si="17"/>
        <v>1</v>
      </c>
      <c r="K283" s="280">
        <f t="shared" si="18"/>
        <v>99.999827059334208</v>
      </c>
    </row>
    <row r="284" spans="1:11" ht="30">
      <c r="A284" s="160"/>
      <c r="B284" s="275" t="s">
        <v>663</v>
      </c>
      <c r="C284" s="276" t="s">
        <v>944</v>
      </c>
      <c r="D284" s="277"/>
      <c r="E284" s="567" t="s">
        <v>777</v>
      </c>
      <c r="F284" s="278"/>
      <c r="G284" s="281">
        <v>170</v>
      </c>
      <c r="H284" s="281">
        <v>170</v>
      </c>
      <c r="I284" s="281">
        <v>0</v>
      </c>
      <c r="J284" s="279">
        <f t="shared" si="17"/>
        <v>170</v>
      </c>
      <c r="K284" s="280">
        <f t="shared" si="18"/>
        <v>0</v>
      </c>
    </row>
    <row r="285" spans="1:11">
      <c r="A285" s="160"/>
      <c r="B285" s="275"/>
      <c r="C285" s="276"/>
      <c r="D285" s="277"/>
      <c r="E285" s="567" t="s">
        <v>277</v>
      </c>
      <c r="F285" s="278">
        <v>0</v>
      </c>
      <c r="G285" s="281">
        <v>16683196</v>
      </c>
      <c r="H285" s="281">
        <v>16683196</v>
      </c>
      <c r="I285" s="281">
        <v>16114266</v>
      </c>
      <c r="J285" s="279">
        <f t="shared" si="17"/>
        <v>568930</v>
      </c>
      <c r="K285" s="280">
        <f t="shared" si="18"/>
        <v>96.589802097871413</v>
      </c>
    </row>
    <row r="286" spans="1:11" ht="30">
      <c r="A286" s="160"/>
      <c r="B286" s="275" t="s">
        <v>661</v>
      </c>
      <c r="C286" s="276" t="s">
        <v>662</v>
      </c>
      <c r="D286" s="277"/>
      <c r="E286" s="567" t="s">
        <v>777</v>
      </c>
      <c r="F286" s="278"/>
      <c r="G286" s="281">
        <v>200</v>
      </c>
      <c r="H286" s="281">
        <v>200</v>
      </c>
      <c r="I286" s="281">
        <v>100</v>
      </c>
      <c r="J286" s="279">
        <f t="shared" si="17"/>
        <v>100</v>
      </c>
      <c r="K286" s="280">
        <f t="shared" si="18"/>
        <v>50</v>
      </c>
    </row>
    <row r="287" spans="1:11">
      <c r="A287" s="160"/>
      <c r="B287" s="275"/>
      <c r="C287" s="276"/>
      <c r="D287" s="277"/>
      <c r="E287" s="567" t="s">
        <v>277</v>
      </c>
      <c r="F287" s="278">
        <v>0</v>
      </c>
      <c r="G287" s="281">
        <v>12061518</v>
      </c>
      <c r="H287" s="281">
        <v>12061518</v>
      </c>
      <c r="I287" s="281">
        <v>12061269</v>
      </c>
      <c r="J287" s="279">
        <f t="shared" si="17"/>
        <v>249</v>
      </c>
      <c r="K287" s="280">
        <f t="shared" si="18"/>
        <v>99.997935583232561</v>
      </c>
    </row>
    <row r="288" spans="1:11" ht="45">
      <c r="A288" s="160"/>
      <c r="B288" s="275" t="s">
        <v>659</v>
      </c>
      <c r="C288" s="276" t="s">
        <v>945</v>
      </c>
      <c r="D288" s="277"/>
      <c r="E288" s="567" t="s">
        <v>777</v>
      </c>
      <c r="F288" s="278"/>
      <c r="G288" s="281">
        <v>100</v>
      </c>
      <c r="H288" s="281">
        <v>100</v>
      </c>
      <c r="I288" s="281">
        <v>50</v>
      </c>
      <c r="J288" s="279">
        <f t="shared" si="17"/>
        <v>50</v>
      </c>
      <c r="K288" s="280">
        <f t="shared" si="18"/>
        <v>50</v>
      </c>
    </row>
    <row r="289" spans="1:11">
      <c r="A289" s="160"/>
      <c r="B289" s="275"/>
      <c r="C289" s="276"/>
      <c r="D289" s="277"/>
      <c r="E289" s="567" t="s">
        <v>277</v>
      </c>
      <c r="F289" s="278">
        <v>0</v>
      </c>
      <c r="G289" s="281">
        <v>15314848</v>
      </c>
      <c r="H289" s="281">
        <v>15314848</v>
      </c>
      <c r="I289" s="281">
        <v>14626438</v>
      </c>
      <c r="J289" s="279">
        <f t="shared" si="17"/>
        <v>688410</v>
      </c>
      <c r="K289" s="280">
        <f t="shared" si="18"/>
        <v>95.504950489877544</v>
      </c>
    </row>
    <row r="290" spans="1:11" ht="30">
      <c r="A290" s="160"/>
      <c r="B290" s="275" t="s">
        <v>657</v>
      </c>
      <c r="C290" s="276" t="s">
        <v>946</v>
      </c>
      <c r="D290" s="277"/>
      <c r="E290" s="567" t="s">
        <v>777</v>
      </c>
      <c r="F290" s="278"/>
      <c r="G290" s="281">
        <v>250</v>
      </c>
      <c r="H290" s="281">
        <v>250</v>
      </c>
      <c r="I290" s="281">
        <v>150</v>
      </c>
      <c r="J290" s="279">
        <f t="shared" si="17"/>
        <v>100</v>
      </c>
      <c r="K290" s="280">
        <f t="shared" si="18"/>
        <v>60</v>
      </c>
    </row>
    <row r="291" spans="1:11">
      <c r="A291" s="160"/>
      <c r="B291" s="275"/>
      <c r="C291" s="276"/>
      <c r="D291" s="277"/>
      <c r="E291" s="567" t="s">
        <v>277</v>
      </c>
      <c r="F291" s="278">
        <v>10000000</v>
      </c>
      <c r="G291" s="281">
        <v>15627598</v>
      </c>
      <c r="H291" s="281">
        <v>15627598</v>
      </c>
      <c r="I291" s="281">
        <v>15627593</v>
      </c>
      <c r="J291" s="279">
        <f t="shared" si="17"/>
        <v>5</v>
      </c>
      <c r="K291" s="280">
        <f t="shared" si="18"/>
        <v>99.999968005319815</v>
      </c>
    </row>
    <row r="292" spans="1:11" ht="30">
      <c r="A292" s="160"/>
      <c r="B292" s="275" t="s">
        <v>653</v>
      </c>
      <c r="C292" s="276" t="s">
        <v>654</v>
      </c>
      <c r="D292" s="277"/>
      <c r="E292" s="567" t="s">
        <v>777</v>
      </c>
      <c r="F292" s="278"/>
      <c r="G292" s="281">
        <v>100</v>
      </c>
      <c r="H292" s="281">
        <v>100</v>
      </c>
      <c r="I292" s="281">
        <v>100</v>
      </c>
      <c r="J292" s="279">
        <f t="shared" si="17"/>
        <v>0</v>
      </c>
      <c r="K292" s="280">
        <f t="shared" si="18"/>
        <v>100</v>
      </c>
    </row>
    <row r="293" spans="1:11">
      <c r="A293" s="160"/>
      <c r="B293" s="275"/>
      <c r="C293" s="276"/>
      <c r="D293" s="277"/>
      <c r="E293" s="567" t="s">
        <v>277</v>
      </c>
      <c r="F293" s="278">
        <v>10000000</v>
      </c>
      <c r="G293" s="281">
        <v>10000000</v>
      </c>
      <c r="H293" s="281">
        <v>10000000</v>
      </c>
      <c r="I293" s="281">
        <v>10000000</v>
      </c>
      <c r="J293" s="279">
        <f t="shared" si="17"/>
        <v>0</v>
      </c>
      <c r="K293" s="280">
        <f t="shared" si="18"/>
        <v>100</v>
      </c>
    </row>
    <row r="294" spans="1:11" ht="30">
      <c r="A294" s="160"/>
      <c r="B294" s="275" t="s">
        <v>647</v>
      </c>
      <c r="C294" s="276" t="s">
        <v>787</v>
      </c>
      <c r="D294" s="277"/>
      <c r="E294" s="567" t="s">
        <v>777</v>
      </c>
      <c r="F294" s="278"/>
      <c r="G294" s="281">
        <v>60</v>
      </c>
      <c r="H294" s="281">
        <v>60</v>
      </c>
      <c r="I294" s="281">
        <v>0</v>
      </c>
      <c r="J294" s="279">
        <f t="shared" si="17"/>
        <v>60</v>
      </c>
      <c r="K294" s="280">
        <f t="shared" si="18"/>
        <v>0</v>
      </c>
    </row>
    <row r="295" spans="1:11" ht="17.25" customHeight="1">
      <c r="A295" s="160"/>
      <c r="B295" s="283"/>
      <c r="C295" s="284"/>
      <c r="D295" s="285"/>
      <c r="E295" s="634" t="s">
        <v>277</v>
      </c>
      <c r="F295" s="286">
        <v>7305543</v>
      </c>
      <c r="G295" s="287">
        <v>8000000</v>
      </c>
      <c r="H295" s="287">
        <v>8000000</v>
      </c>
      <c r="I295" s="287">
        <v>8000000</v>
      </c>
      <c r="J295" s="288">
        <f t="shared" si="17"/>
        <v>0</v>
      </c>
      <c r="K295" s="289">
        <f t="shared" si="18"/>
        <v>100</v>
      </c>
    </row>
    <row r="296" spans="1:11" ht="30">
      <c r="A296" s="160"/>
      <c r="B296" s="290" t="s">
        <v>769</v>
      </c>
      <c r="C296" s="291" t="s">
        <v>770</v>
      </c>
      <c r="D296" s="292"/>
      <c r="E296" s="567" t="s">
        <v>777</v>
      </c>
      <c r="F296" s="293">
        <v>0</v>
      </c>
      <c r="G296" s="294">
        <v>0</v>
      </c>
      <c r="H296" s="294">
        <v>300</v>
      </c>
      <c r="I296" s="294">
        <v>300</v>
      </c>
      <c r="J296" s="295">
        <f t="shared" si="17"/>
        <v>0</v>
      </c>
      <c r="K296" s="296">
        <f t="shared" si="18"/>
        <v>100</v>
      </c>
    </row>
    <row r="297" spans="1:11">
      <c r="A297" s="160"/>
      <c r="B297" s="290"/>
      <c r="C297" s="291"/>
      <c r="D297" s="292"/>
      <c r="E297" s="567" t="s">
        <v>277</v>
      </c>
      <c r="F297" s="293">
        <v>0</v>
      </c>
      <c r="G297" s="294">
        <v>0</v>
      </c>
      <c r="H297" s="294">
        <v>19339882</v>
      </c>
      <c r="I297" s="294">
        <v>19339880</v>
      </c>
      <c r="J297" s="288">
        <f t="shared" si="17"/>
        <v>2</v>
      </c>
      <c r="K297" s="289">
        <f t="shared" si="18"/>
        <v>99.999989658675275</v>
      </c>
    </row>
    <row r="298" spans="1:11">
      <c r="A298" s="160"/>
      <c r="B298" s="297"/>
      <c r="C298" s="298"/>
      <c r="D298" s="299"/>
      <c r="E298" s="635"/>
      <c r="F298" s="300"/>
      <c r="G298" s="301"/>
      <c r="H298" s="301"/>
      <c r="I298" s="301"/>
      <c r="J298" s="302"/>
      <c r="K298" s="303"/>
    </row>
    <row r="299" spans="1:11">
      <c r="A299" s="160"/>
      <c r="B299" s="866" t="s">
        <v>264</v>
      </c>
      <c r="C299" s="866"/>
      <c r="D299" s="865"/>
      <c r="E299" s="865"/>
      <c r="F299" s="865"/>
      <c r="G299" s="865"/>
      <c r="H299" s="865"/>
      <c r="I299" s="865"/>
      <c r="J299" s="865"/>
      <c r="K299" s="865"/>
    </row>
    <row r="300" spans="1:11" ht="15" customHeight="1">
      <c r="A300" s="160"/>
      <c r="B300" s="272" t="s">
        <v>265</v>
      </c>
      <c r="C300" s="842" t="s">
        <v>947</v>
      </c>
      <c r="D300" s="842"/>
      <c r="E300" s="842"/>
      <c r="F300" s="842"/>
      <c r="G300" s="842"/>
      <c r="H300" s="842"/>
      <c r="I300" s="842"/>
      <c r="J300" s="842"/>
      <c r="K300" s="842"/>
    </row>
    <row r="301" spans="1:11" ht="75">
      <c r="A301" s="160"/>
      <c r="B301" s="304"/>
      <c r="C301" s="276" t="s">
        <v>948</v>
      </c>
      <c r="D301" s="279"/>
      <c r="E301" s="305"/>
      <c r="F301" s="278"/>
      <c r="G301" s="278">
        <f t="shared" ref="G301:K301" si="19">+G305</f>
        <v>60000</v>
      </c>
      <c r="H301" s="278">
        <f t="shared" si="19"/>
        <v>65000</v>
      </c>
      <c r="I301" s="278">
        <f t="shared" si="19"/>
        <v>65000</v>
      </c>
      <c r="J301" s="278">
        <f t="shared" si="19"/>
        <v>0</v>
      </c>
      <c r="K301" s="278">
        <f t="shared" si="19"/>
        <v>100</v>
      </c>
    </row>
    <row r="302" spans="1:11" ht="45">
      <c r="A302" s="160"/>
      <c r="B302" s="304"/>
      <c r="C302" s="276" t="s">
        <v>949</v>
      </c>
      <c r="D302" s="279"/>
      <c r="E302" s="305"/>
      <c r="F302" s="305"/>
      <c r="G302" s="279"/>
      <c r="H302" s="279"/>
      <c r="I302" s="279"/>
      <c r="J302" s="279"/>
      <c r="K302" s="306"/>
    </row>
    <row r="303" spans="1:11">
      <c r="A303" s="160"/>
      <c r="B303" s="843" t="s">
        <v>274</v>
      </c>
      <c r="C303" s="843"/>
      <c r="D303" s="844"/>
      <c r="E303" s="844"/>
      <c r="F303" s="844"/>
      <c r="G303" s="844"/>
      <c r="H303" s="844"/>
      <c r="I303" s="844"/>
      <c r="J303" s="844"/>
      <c r="K303" s="844"/>
    </row>
    <row r="304" spans="1:11">
      <c r="A304" s="160"/>
      <c r="B304" s="158" t="s">
        <v>275</v>
      </c>
      <c r="C304" s="159" t="s">
        <v>276</v>
      </c>
      <c r="D304" s="846"/>
      <c r="E304" s="846"/>
      <c r="F304" s="846"/>
      <c r="G304" s="846"/>
      <c r="H304" s="846"/>
      <c r="I304" s="846"/>
      <c r="J304" s="846"/>
      <c r="K304" s="846"/>
    </row>
    <row r="305" spans="1:11" ht="30">
      <c r="A305" s="160"/>
      <c r="B305" s="275" t="s">
        <v>537</v>
      </c>
      <c r="C305" s="276" t="s">
        <v>538</v>
      </c>
      <c r="D305" s="277"/>
      <c r="E305" s="567" t="s">
        <v>771</v>
      </c>
      <c r="F305" s="278">
        <v>65000</v>
      </c>
      <c r="G305" s="281">
        <v>60000</v>
      </c>
      <c r="H305" s="281">
        <v>65000</v>
      </c>
      <c r="I305" s="281">
        <v>65000</v>
      </c>
      <c r="J305" s="281">
        <f>+H305-I305</f>
        <v>0</v>
      </c>
      <c r="K305" s="280">
        <f>+(I305/H305)*100</f>
        <v>100</v>
      </c>
    </row>
    <row r="306" spans="1:11">
      <c r="A306" s="160"/>
      <c r="B306" s="275"/>
      <c r="C306" s="276"/>
      <c r="D306" s="277"/>
      <c r="E306" s="567" t="s">
        <v>277</v>
      </c>
      <c r="F306" s="278">
        <v>336975583</v>
      </c>
      <c r="G306" s="281">
        <v>207400000</v>
      </c>
      <c r="H306" s="281">
        <v>290850567</v>
      </c>
      <c r="I306" s="281">
        <v>268392916</v>
      </c>
      <c r="J306" s="281">
        <f t="shared" ref="J306:J320" si="20">+H306-I306</f>
        <v>22457651</v>
      </c>
      <c r="K306" s="280">
        <f t="shared" ref="K306:K320" si="21">+(I306/H306)*100</f>
        <v>92.278629114723358</v>
      </c>
    </row>
    <row r="307" spans="1:11" ht="30">
      <c r="A307" s="160"/>
      <c r="B307" s="275" t="s">
        <v>539</v>
      </c>
      <c r="C307" s="276" t="s">
        <v>772</v>
      </c>
      <c r="D307" s="277"/>
      <c r="E307" s="567" t="s">
        <v>771</v>
      </c>
      <c r="F307" s="278">
        <v>70000</v>
      </c>
      <c r="G307" s="281">
        <v>70000</v>
      </c>
      <c r="H307" s="281">
        <v>70000</v>
      </c>
      <c r="I307" s="281">
        <v>70000</v>
      </c>
      <c r="J307" s="281">
        <f t="shared" si="20"/>
        <v>0</v>
      </c>
      <c r="K307" s="280">
        <f t="shared" si="21"/>
        <v>100</v>
      </c>
    </row>
    <row r="308" spans="1:11">
      <c r="A308" s="160"/>
      <c r="B308" s="275"/>
      <c r="C308" s="276"/>
      <c r="D308" s="277"/>
      <c r="E308" s="567" t="s">
        <v>277</v>
      </c>
      <c r="F308" s="278">
        <v>468224397</v>
      </c>
      <c r="G308" s="281">
        <v>343000000</v>
      </c>
      <c r="H308" s="281">
        <v>286591575</v>
      </c>
      <c r="I308" s="281">
        <v>281853665</v>
      </c>
      <c r="J308" s="281">
        <f t="shared" si="20"/>
        <v>4737910</v>
      </c>
      <c r="K308" s="280">
        <f t="shared" si="21"/>
        <v>98.346807647782384</v>
      </c>
    </row>
    <row r="309" spans="1:11">
      <c r="A309" s="160"/>
      <c r="B309" s="275" t="s">
        <v>541</v>
      </c>
      <c r="C309" s="276" t="s">
        <v>542</v>
      </c>
      <c r="D309" s="277"/>
      <c r="E309" s="567" t="s">
        <v>773</v>
      </c>
      <c r="F309" s="278"/>
      <c r="G309" s="281">
        <v>410</v>
      </c>
      <c r="H309" s="281">
        <v>410</v>
      </c>
      <c r="I309" s="281">
        <v>410</v>
      </c>
      <c r="J309" s="281">
        <f t="shared" si="20"/>
        <v>0</v>
      </c>
      <c r="K309" s="280">
        <f t="shared" si="21"/>
        <v>100</v>
      </c>
    </row>
    <row r="310" spans="1:11">
      <c r="A310" s="160"/>
      <c r="B310" s="275"/>
      <c r="C310" s="276"/>
      <c r="D310" s="277"/>
      <c r="E310" s="567" t="s">
        <v>277</v>
      </c>
      <c r="F310" s="278">
        <v>6855630</v>
      </c>
      <c r="G310" s="281">
        <v>361076000</v>
      </c>
      <c r="H310" s="281">
        <v>419076000</v>
      </c>
      <c r="I310" s="281">
        <v>415084476</v>
      </c>
      <c r="J310" s="281">
        <f t="shared" si="20"/>
        <v>3991524</v>
      </c>
      <c r="K310" s="280">
        <f t="shared" si="21"/>
        <v>99.04754173467343</v>
      </c>
    </row>
    <row r="311" spans="1:11">
      <c r="A311" s="160"/>
      <c r="B311" s="275" t="s">
        <v>669</v>
      </c>
      <c r="C311" s="276" t="s">
        <v>670</v>
      </c>
      <c r="D311" s="277"/>
      <c r="E311" s="567" t="s">
        <v>789</v>
      </c>
      <c r="F311" s="278"/>
      <c r="G311" s="281">
        <v>1</v>
      </c>
      <c r="H311" s="281">
        <v>1</v>
      </c>
      <c r="I311" s="281">
        <v>1</v>
      </c>
      <c r="J311" s="281">
        <f t="shared" si="20"/>
        <v>0</v>
      </c>
      <c r="K311" s="280">
        <f t="shared" si="21"/>
        <v>100</v>
      </c>
    </row>
    <row r="312" spans="1:11">
      <c r="A312" s="160"/>
      <c r="B312" s="275"/>
      <c r="C312" s="276"/>
      <c r="D312" s="277"/>
      <c r="E312" s="567" t="s">
        <v>277</v>
      </c>
      <c r="F312" s="278">
        <v>18054296</v>
      </c>
      <c r="G312" s="281">
        <v>27081445</v>
      </c>
      <c r="H312" s="281">
        <v>72217186</v>
      </c>
      <c r="I312" s="281">
        <v>72214311</v>
      </c>
      <c r="J312" s="281">
        <f t="shared" si="20"/>
        <v>2875</v>
      </c>
      <c r="K312" s="280">
        <f t="shared" si="21"/>
        <v>99.996018953161652</v>
      </c>
    </row>
    <row r="313" spans="1:11">
      <c r="A313" s="160"/>
      <c r="B313" s="275" t="s">
        <v>671</v>
      </c>
      <c r="C313" s="276" t="s">
        <v>672</v>
      </c>
      <c r="D313" s="277"/>
      <c r="E313" s="567" t="s">
        <v>789</v>
      </c>
      <c r="F313" s="278"/>
      <c r="G313" s="281">
        <v>1</v>
      </c>
      <c r="H313" s="281">
        <v>1</v>
      </c>
      <c r="I313" s="281">
        <v>0</v>
      </c>
      <c r="J313" s="281">
        <f t="shared" si="20"/>
        <v>1</v>
      </c>
      <c r="K313" s="280">
        <f t="shared" si="21"/>
        <v>0</v>
      </c>
    </row>
    <row r="314" spans="1:11">
      <c r="A314" s="160"/>
      <c r="B314" s="275"/>
      <c r="C314" s="276"/>
      <c r="D314" s="277"/>
      <c r="E314" s="567" t="s">
        <v>277</v>
      </c>
      <c r="F314" s="278">
        <v>15850948</v>
      </c>
      <c r="G314" s="281">
        <v>23776424</v>
      </c>
      <c r="H314" s="281">
        <v>23776424</v>
      </c>
      <c r="I314" s="281">
        <v>19635736</v>
      </c>
      <c r="J314" s="281">
        <f t="shared" si="20"/>
        <v>4140688</v>
      </c>
      <c r="K314" s="280">
        <f t="shared" si="21"/>
        <v>82.5849000673945</v>
      </c>
    </row>
    <row r="315" spans="1:11">
      <c r="A315" s="160"/>
      <c r="B315" s="275" t="s">
        <v>673</v>
      </c>
      <c r="C315" s="276" t="s">
        <v>674</v>
      </c>
      <c r="D315" s="277"/>
      <c r="E315" s="567" t="s">
        <v>789</v>
      </c>
      <c r="F315" s="278"/>
      <c r="G315" s="281">
        <v>0</v>
      </c>
      <c r="H315" s="281">
        <v>0</v>
      </c>
      <c r="I315" s="281">
        <v>0</v>
      </c>
      <c r="J315" s="281">
        <f t="shared" si="20"/>
        <v>0</v>
      </c>
      <c r="K315" s="280" t="e">
        <f t="shared" si="21"/>
        <v>#DIV/0!</v>
      </c>
    </row>
    <row r="316" spans="1:11">
      <c r="A316" s="160"/>
      <c r="B316" s="275"/>
      <c r="C316" s="276"/>
      <c r="D316" s="277"/>
      <c r="E316" s="567" t="s">
        <v>277</v>
      </c>
      <c r="F316" s="278">
        <v>0</v>
      </c>
      <c r="G316" s="281">
        <v>20000000</v>
      </c>
      <c r="H316" s="281">
        <v>20000000</v>
      </c>
      <c r="I316" s="281">
        <v>20000000</v>
      </c>
      <c r="J316" s="281">
        <f t="shared" si="20"/>
        <v>0</v>
      </c>
      <c r="K316" s="280">
        <f t="shared" si="21"/>
        <v>100</v>
      </c>
    </row>
    <row r="317" spans="1:11" ht="17.25" customHeight="1">
      <c r="A317" s="160"/>
      <c r="B317" s="275" t="s">
        <v>675</v>
      </c>
      <c r="C317" s="276" t="s">
        <v>676</v>
      </c>
      <c r="D317" s="277"/>
      <c r="E317" s="567" t="s">
        <v>789</v>
      </c>
      <c r="F317" s="278"/>
      <c r="G317" s="281">
        <v>1</v>
      </c>
      <c r="H317" s="281">
        <v>1</v>
      </c>
      <c r="I317" s="281">
        <v>0</v>
      </c>
      <c r="J317" s="281">
        <f t="shared" si="20"/>
        <v>1</v>
      </c>
      <c r="K317" s="280">
        <f t="shared" si="21"/>
        <v>0</v>
      </c>
    </row>
    <row r="318" spans="1:11">
      <c r="A318" s="160"/>
      <c r="B318" s="275"/>
      <c r="C318" s="276"/>
      <c r="D318" s="277"/>
      <c r="E318" s="567" t="s">
        <v>277</v>
      </c>
      <c r="F318" s="278">
        <v>50400000</v>
      </c>
      <c r="G318" s="281">
        <v>135600000</v>
      </c>
      <c r="H318" s="281">
        <v>135600000</v>
      </c>
      <c r="I318" s="281">
        <v>135600000</v>
      </c>
      <c r="J318" s="281">
        <f t="shared" si="20"/>
        <v>0</v>
      </c>
      <c r="K318" s="280">
        <f t="shared" si="21"/>
        <v>100</v>
      </c>
    </row>
    <row r="319" spans="1:11">
      <c r="A319" s="160"/>
      <c r="B319" s="275" t="s">
        <v>751</v>
      </c>
      <c r="C319" s="276" t="s">
        <v>950</v>
      </c>
      <c r="D319" s="277"/>
      <c r="E319" s="567" t="s">
        <v>493</v>
      </c>
      <c r="F319" s="278">
        <v>4</v>
      </c>
      <c r="G319" s="281">
        <v>0</v>
      </c>
      <c r="H319" s="281">
        <v>0</v>
      </c>
      <c r="I319" s="281">
        <v>0</v>
      </c>
      <c r="J319" s="281">
        <f t="shared" si="20"/>
        <v>0</v>
      </c>
      <c r="K319" s="280" t="e">
        <f t="shared" si="21"/>
        <v>#DIV/0!</v>
      </c>
    </row>
    <row r="320" spans="1:11">
      <c r="A320" s="160"/>
      <c r="B320" s="275"/>
      <c r="C320" s="276"/>
      <c r="D320" s="277"/>
      <c r="E320" s="567" t="s">
        <v>277</v>
      </c>
      <c r="F320" s="278">
        <v>130000000</v>
      </c>
      <c r="G320" s="281">
        <v>31016000</v>
      </c>
      <c r="H320" s="281">
        <v>31016000</v>
      </c>
      <c r="I320" s="281">
        <v>31016000</v>
      </c>
      <c r="J320" s="281">
        <f t="shared" si="20"/>
        <v>0</v>
      </c>
      <c r="K320" s="280">
        <f t="shared" si="21"/>
        <v>100</v>
      </c>
    </row>
    <row r="321" spans="1:11">
      <c r="A321" s="160"/>
      <c r="B321" s="847" t="s">
        <v>264</v>
      </c>
      <c r="C321" s="847"/>
      <c r="D321" s="846"/>
      <c r="E321" s="846"/>
      <c r="F321" s="846"/>
      <c r="G321" s="846"/>
      <c r="H321" s="846"/>
      <c r="I321" s="846"/>
      <c r="J321" s="846"/>
      <c r="K321" s="846"/>
    </row>
    <row r="322" spans="1:11" ht="15" customHeight="1">
      <c r="A322" s="160"/>
      <c r="B322" s="272" t="s">
        <v>265</v>
      </c>
      <c r="C322" s="842" t="s">
        <v>951</v>
      </c>
      <c r="D322" s="842"/>
      <c r="E322" s="842"/>
      <c r="F322" s="842"/>
      <c r="G322" s="842"/>
      <c r="H322" s="842"/>
      <c r="I322" s="842"/>
      <c r="J322" s="842"/>
      <c r="K322" s="842"/>
    </row>
    <row r="323" spans="1:11" ht="60">
      <c r="A323" s="160"/>
      <c r="B323" s="304"/>
      <c r="C323" s="276" t="s">
        <v>952</v>
      </c>
      <c r="D323" s="279"/>
      <c r="E323" s="305"/>
      <c r="F323" s="305"/>
      <c r="G323" s="307">
        <f>+G326+G328+G330+G334+G336+G342+G344+G346+G348+G350+G352+G354+G356+G358+G360+G362+G364+G366+G370+G372+G374</f>
        <v>6.4500000000000011</v>
      </c>
      <c r="H323" s="307">
        <v>10</v>
      </c>
      <c r="I323" s="307">
        <v>10</v>
      </c>
      <c r="J323" s="307">
        <v>0</v>
      </c>
      <c r="K323" s="307">
        <f>+(I323/H323)*100</f>
        <v>100</v>
      </c>
    </row>
    <row r="324" spans="1:11">
      <c r="A324" s="160"/>
      <c r="B324" s="843" t="s">
        <v>274</v>
      </c>
      <c r="C324" s="843"/>
      <c r="D324" s="844"/>
      <c r="E324" s="844"/>
      <c r="F324" s="844"/>
      <c r="G324" s="844"/>
      <c r="H324" s="844"/>
      <c r="I324" s="844"/>
      <c r="J324" s="844"/>
      <c r="K324" s="844"/>
    </row>
    <row r="325" spans="1:11">
      <c r="A325" s="160"/>
      <c r="B325" s="158" t="s">
        <v>275</v>
      </c>
      <c r="C325" s="159" t="s">
        <v>276</v>
      </c>
      <c r="D325" s="846"/>
      <c r="E325" s="846"/>
      <c r="F325" s="846"/>
      <c r="G325" s="846"/>
      <c r="H325" s="846"/>
      <c r="I325" s="846"/>
      <c r="J325" s="846"/>
      <c r="K325" s="846"/>
    </row>
    <row r="326" spans="1:11">
      <c r="A326" s="160"/>
      <c r="B326" s="275" t="s">
        <v>619</v>
      </c>
      <c r="C326" s="276" t="s">
        <v>620</v>
      </c>
      <c r="D326" s="277"/>
      <c r="E326" s="567" t="s">
        <v>783</v>
      </c>
      <c r="F326" s="278">
        <v>0</v>
      </c>
      <c r="G326" s="307">
        <v>0.2</v>
      </c>
      <c r="H326" s="307">
        <v>0.2</v>
      </c>
      <c r="I326" s="281">
        <v>0</v>
      </c>
      <c r="J326" s="281">
        <f>+H326-I326</f>
        <v>0.2</v>
      </c>
      <c r="K326" s="280">
        <f>+(I326/H326)*100</f>
        <v>0</v>
      </c>
    </row>
    <row r="327" spans="1:11">
      <c r="A327" s="160"/>
      <c r="B327" s="275"/>
      <c r="C327" s="276"/>
      <c r="D327" s="277"/>
      <c r="E327" s="567" t="s">
        <v>277</v>
      </c>
      <c r="F327" s="278">
        <v>0</v>
      </c>
      <c r="G327" s="281">
        <v>5117597</v>
      </c>
      <c r="H327" s="281">
        <v>5117597</v>
      </c>
      <c r="I327" s="281">
        <v>5117597</v>
      </c>
      <c r="J327" s="281">
        <f t="shared" ref="J327:J381" si="22">+H327-I327</f>
        <v>0</v>
      </c>
      <c r="K327" s="280">
        <f t="shared" ref="K327:K377" si="23">+(I327/H327)*100</f>
        <v>100</v>
      </c>
    </row>
    <row r="328" spans="1:11" ht="75">
      <c r="A328" s="160"/>
      <c r="B328" s="275" t="s">
        <v>635</v>
      </c>
      <c r="C328" s="276" t="s">
        <v>953</v>
      </c>
      <c r="D328" s="277"/>
      <c r="E328" s="567" t="s">
        <v>783</v>
      </c>
      <c r="F328" s="278"/>
      <c r="G328" s="307">
        <v>0.5</v>
      </c>
      <c r="H328" s="307">
        <v>0.5</v>
      </c>
      <c r="I328" s="281">
        <v>0</v>
      </c>
      <c r="J328" s="281">
        <f t="shared" si="22"/>
        <v>0.5</v>
      </c>
      <c r="K328" s="280">
        <f t="shared" si="23"/>
        <v>0</v>
      </c>
    </row>
    <row r="329" spans="1:11">
      <c r="A329" s="160"/>
      <c r="B329" s="275"/>
      <c r="C329" s="276"/>
      <c r="D329" s="277"/>
      <c r="E329" s="567" t="s">
        <v>277</v>
      </c>
      <c r="F329" s="278">
        <v>0</v>
      </c>
      <c r="G329" s="281">
        <v>38000000</v>
      </c>
      <c r="H329" s="281">
        <v>58000000</v>
      </c>
      <c r="I329" s="281">
        <v>50111604</v>
      </c>
      <c r="J329" s="281">
        <f t="shared" si="22"/>
        <v>7888396</v>
      </c>
      <c r="K329" s="280">
        <f t="shared" si="23"/>
        <v>86.399317241379308</v>
      </c>
    </row>
    <row r="330" spans="1:11" ht="30">
      <c r="A330" s="160"/>
      <c r="B330" s="275" t="s">
        <v>679</v>
      </c>
      <c r="C330" s="276" t="s">
        <v>680</v>
      </c>
      <c r="D330" s="277"/>
      <c r="E330" s="567" t="s">
        <v>783</v>
      </c>
      <c r="F330" s="278"/>
      <c r="G330" s="281"/>
      <c r="H330" s="307">
        <v>0.3</v>
      </c>
      <c r="I330" s="281">
        <v>0</v>
      </c>
      <c r="J330" s="281">
        <f t="shared" si="22"/>
        <v>0.3</v>
      </c>
      <c r="K330" s="280">
        <f t="shared" si="23"/>
        <v>0</v>
      </c>
    </row>
    <row r="331" spans="1:11">
      <c r="A331" s="160"/>
      <c r="B331" s="275"/>
      <c r="C331" s="276"/>
      <c r="D331" s="277"/>
      <c r="E331" s="567" t="s">
        <v>277</v>
      </c>
      <c r="F331" s="278">
        <v>0</v>
      </c>
      <c r="G331" s="281">
        <v>0</v>
      </c>
      <c r="H331" s="281">
        <v>0</v>
      </c>
      <c r="I331" s="281">
        <v>0</v>
      </c>
      <c r="J331" s="281">
        <f t="shared" si="22"/>
        <v>0</v>
      </c>
      <c r="K331" s="280" t="e">
        <f t="shared" si="23"/>
        <v>#DIV/0!</v>
      </c>
    </row>
    <row r="332" spans="1:11" ht="30">
      <c r="A332" s="160"/>
      <c r="B332" s="275" t="s">
        <v>681</v>
      </c>
      <c r="C332" s="276" t="s">
        <v>954</v>
      </c>
      <c r="D332" s="277"/>
      <c r="E332" s="567" t="s">
        <v>791</v>
      </c>
      <c r="F332" s="278"/>
      <c r="G332" s="281"/>
      <c r="H332" s="281">
        <v>1</v>
      </c>
      <c r="I332" s="281">
        <v>1</v>
      </c>
      <c r="J332" s="281">
        <f t="shared" si="22"/>
        <v>0</v>
      </c>
      <c r="K332" s="280">
        <f t="shared" si="23"/>
        <v>100</v>
      </c>
    </row>
    <row r="333" spans="1:11">
      <c r="A333" s="160"/>
      <c r="B333" s="275"/>
      <c r="C333" s="276"/>
      <c r="D333" s="277"/>
      <c r="E333" s="567" t="s">
        <v>277</v>
      </c>
      <c r="F333" s="278">
        <v>0</v>
      </c>
      <c r="G333" s="281">
        <v>0</v>
      </c>
      <c r="H333" s="281">
        <v>7330000</v>
      </c>
      <c r="I333" s="281">
        <v>7290589</v>
      </c>
      <c r="J333" s="281">
        <f t="shared" si="22"/>
        <v>39411</v>
      </c>
      <c r="K333" s="280">
        <f t="shared" si="23"/>
        <v>99.462332878581179</v>
      </c>
    </row>
    <row r="334" spans="1:11" ht="30">
      <c r="A334" s="160"/>
      <c r="B334" s="275" t="s">
        <v>683</v>
      </c>
      <c r="C334" s="276" t="s">
        <v>684</v>
      </c>
      <c r="D334" s="277"/>
      <c r="E334" s="567" t="s">
        <v>783</v>
      </c>
      <c r="F334" s="278"/>
      <c r="G334" s="281"/>
      <c r="H334" s="307">
        <v>0.4</v>
      </c>
      <c r="I334" s="281">
        <v>0</v>
      </c>
      <c r="J334" s="281">
        <f t="shared" si="22"/>
        <v>0.4</v>
      </c>
      <c r="K334" s="280">
        <f t="shared" si="23"/>
        <v>0</v>
      </c>
    </row>
    <row r="335" spans="1:11">
      <c r="A335" s="160"/>
      <c r="B335" s="275"/>
      <c r="C335" s="276"/>
      <c r="D335" s="277"/>
      <c r="E335" s="567" t="s">
        <v>277</v>
      </c>
      <c r="F335" s="278">
        <v>0</v>
      </c>
      <c r="G335" s="281">
        <v>0</v>
      </c>
      <c r="H335" s="281">
        <v>16500000</v>
      </c>
      <c r="I335" s="281">
        <v>16448464</v>
      </c>
      <c r="J335" s="281">
        <f t="shared" si="22"/>
        <v>51536</v>
      </c>
      <c r="K335" s="280">
        <f t="shared" si="23"/>
        <v>99.687660606060604</v>
      </c>
    </row>
    <row r="336" spans="1:11" ht="30">
      <c r="A336" s="160"/>
      <c r="B336" s="275" t="s">
        <v>685</v>
      </c>
      <c r="C336" s="276" t="s">
        <v>686</v>
      </c>
      <c r="D336" s="277"/>
      <c r="E336" s="567" t="s">
        <v>783</v>
      </c>
      <c r="F336" s="278"/>
      <c r="G336" s="281"/>
      <c r="H336" s="281">
        <v>0.3</v>
      </c>
      <c r="I336" s="281">
        <v>0</v>
      </c>
      <c r="J336" s="281">
        <f t="shared" si="22"/>
        <v>0.3</v>
      </c>
      <c r="K336" s="280">
        <f t="shared" si="23"/>
        <v>0</v>
      </c>
    </row>
    <row r="337" spans="1:11">
      <c r="A337" s="160"/>
      <c r="B337" s="275"/>
      <c r="C337" s="276"/>
      <c r="D337" s="277"/>
      <c r="E337" s="567" t="s">
        <v>277</v>
      </c>
      <c r="F337" s="278">
        <v>0</v>
      </c>
      <c r="G337" s="281">
        <v>0</v>
      </c>
      <c r="H337" s="281">
        <v>26639797</v>
      </c>
      <c r="I337" s="281">
        <v>26639797</v>
      </c>
      <c r="J337" s="281">
        <f t="shared" si="22"/>
        <v>0</v>
      </c>
      <c r="K337" s="280">
        <f t="shared" si="23"/>
        <v>100</v>
      </c>
    </row>
    <row r="338" spans="1:11" ht="30">
      <c r="A338" s="160"/>
      <c r="B338" s="275" t="s">
        <v>763</v>
      </c>
      <c r="C338" s="276" t="s">
        <v>1321</v>
      </c>
      <c r="D338" s="277"/>
      <c r="E338" s="567" t="s">
        <v>783</v>
      </c>
      <c r="F338" s="308">
        <v>0</v>
      </c>
      <c r="G338" s="281">
        <v>0</v>
      </c>
      <c r="H338" s="309">
        <v>0.5</v>
      </c>
      <c r="I338" s="309">
        <v>0.5</v>
      </c>
      <c r="J338" s="309">
        <v>0.5</v>
      </c>
      <c r="K338" s="280">
        <f t="shared" si="23"/>
        <v>100</v>
      </c>
    </row>
    <row r="339" spans="1:11">
      <c r="A339" s="160"/>
      <c r="B339" s="275"/>
      <c r="C339" s="276"/>
      <c r="D339" s="277"/>
      <c r="E339" s="567" t="s">
        <v>277</v>
      </c>
      <c r="F339" s="278">
        <v>0</v>
      </c>
      <c r="G339" s="281">
        <v>0</v>
      </c>
      <c r="H339" s="281">
        <v>39409185</v>
      </c>
      <c r="I339" s="281">
        <v>36560975</v>
      </c>
      <c r="J339" s="281">
        <f t="shared" ref="J339" si="24">+H339-I339</f>
        <v>2848210</v>
      </c>
      <c r="K339" s="280">
        <f t="shared" si="23"/>
        <v>92.772725444588616</v>
      </c>
    </row>
    <row r="340" spans="1:11" ht="30">
      <c r="A340" s="160"/>
      <c r="B340" s="275" t="s">
        <v>701</v>
      </c>
      <c r="C340" s="276" t="s">
        <v>702</v>
      </c>
      <c r="D340" s="277"/>
      <c r="E340" s="567" t="s">
        <v>783</v>
      </c>
      <c r="F340" s="310">
        <v>0.3</v>
      </c>
      <c r="G340" s="281"/>
      <c r="H340" s="281"/>
      <c r="I340" s="281"/>
      <c r="J340" s="281"/>
      <c r="K340" s="280"/>
    </row>
    <row r="341" spans="1:11">
      <c r="A341" s="160"/>
      <c r="B341" s="275"/>
      <c r="C341" s="276"/>
      <c r="D341" s="277"/>
      <c r="E341" s="567" t="s">
        <v>277</v>
      </c>
      <c r="F341" s="278">
        <v>48638025</v>
      </c>
      <c r="G341" s="281">
        <v>0</v>
      </c>
      <c r="H341" s="281">
        <v>180000</v>
      </c>
      <c r="I341" s="281">
        <v>180000</v>
      </c>
      <c r="J341" s="281">
        <f t="shared" si="22"/>
        <v>0</v>
      </c>
      <c r="K341" s="280">
        <f t="shared" si="23"/>
        <v>100</v>
      </c>
    </row>
    <row r="342" spans="1:11" ht="30">
      <c r="A342" s="160"/>
      <c r="B342" s="275" t="s">
        <v>745</v>
      </c>
      <c r="C342" s="276" t="s">
        <v>955</v>
      </c>
      <c r="D342" s="277"/>
      <c r="E342" s="567" t="s">
        <v>783</v>
      </c>
      <c r="F342" s="278"/>
      <c r="G342" s="281"/>
      <c r="H342" s="281">
        <v>0</v>
      </c>
      <c r="I342" s="281">
        <v>0</v>
      </c>
      <c r="J342" s="281">
        <f t="shared" si="22"/>
        <v>0</v>
      </c>
      <c r="K342" s="280" t="e">
        <f t="shared" si="23"/>
        <v>#DIV/0!</v>
      </c>
    </row>
    <row r="343" spans="1:11">
      <c r="A343" s="160"/>
      <c r="B343" s="275"/>
      <c r="C343" s="276"/>
      <c r="D343" s="277"/>
      <c r="E343" s="567" t="s">
        <v>277</v>
      </c>
      <c r="F343" s="278">
        <v>0</v>
      </c>
      <c r="G343" s="281">
        <v>15000000</v>
      </c>
      <c r="H343" s="281">
        <v>0</v>
      </c>
      <c r="I343" s="281">
        <v>0</v>
      </c>
      <c r="J343" s="281">
        <f t="shared" si="22"/>
        <v>0</v>
      </c>
      <c r="K343" s="280" t="e">
        <f t="shared" si="23"/>
        <v>#DIV/0!</v>
      </c>
    </row>
    <row r="344" spans="1:11">
      <c r="A344" s="160"/>
      <c r="B344" s="275" t="s">
        <v>723</v>
      </c>
      <c r="C344" s="276" t="s">
        <v>956</v>
      </c>
      <c r="D344" s="277"/>
      <c r="E344" s="567" t="s">
        <v>783</v>
      </c>
      <c r="F344" s="278"/>
      <c r="G344" s="307">
        <v>0.2</v>
      </c>
      <c r="H344" s="307">
        <v>0.2</v>
      </c>
      <c r="I344" s="281">
        <v>0</v>
      </c>
      <c r="J344" s="281">
        <f t="shared" si="22"/>
        <v>0.2</v>
      </c>
      <c r="K344" s="280">
        <f t="shared" si="23"/>
        <v>0</v>
      </c>
    </row>
    <row r="345" spans="1:11">
      <c r="A345" s="160"/>
      <c r="B345" s="275"/>
      <c r="C345" s="276"/>
      <c r="D345" s="277"/>
      <c r="E345" s="567" t="s">
        <v>277</v>
      </c>
      <c r="F345" s="278">
        <v>0</v>
      </c>
      <c r="G345" s="281">
        <v>50676708</v>
      </c>
      <c r="H345" s="281">
        <v>50676708</v>
      </c>
      <c r="I345" s="281">
        <v>50676708</v>
      </c>
      <c r="J345" s="281">
        <f t="shared" si="22"/>
        <v>0</v>
      </c>
      <c r="K345" s="280">
        <f t="shared" si="23"/>
        <v>100</v>
      </c>
    </row>
    <row r="346" spans="1:11" ht="30">
      <c r="A346" s="160"/>
      <c r="B346" s="275" t="s">
        <v>707</v>
      </c>
      <c r="C346" s="276" t="s">
        <v>957</v>
      </c>
      <c r="D346" s="277"/>
      <c r="E346" s="567" t="s">
        <v>783</v>
      </c>
      <c r="F346" s="278">
        <v>1</v>
      </c>
      <c r="G346" s="281">
        <v>0</v>
      </c>
      <c r="H346" s="281">
        <v>0</v>
      </c>
      <c r="I346" s="281">
        <v>0</v>
      </c>
      <c r="J346" s="281">
        <f t="shared" si="22"/>
        <v>0</v>
      </c>
      <c r="K346" s="280" t="e">
        <f t="shared" si="23"/>
        <v>#DIV/0!</v>
      </c>
    </row>
    <row r="347" spans="1:11">
      <c r="A347" s="160"/>
      <c r="B347" s="275"/>
      <c r="C347" s="276"/>
      <c r="D347" s="277"/>
      <c r="E347" s="567" t="s">
        <v>277</v>
      </c>
      <c r="F347" s="278">
        <v>45694840</v>
      </c>
      <c r="G347" s="281">
        <v>10000000</v>
      </c>
      <c r="H347" s="281">
        <v>10000000</v>
      </c>
      <c r="I347" s="281">
        <v>9997040</v>
      </c>
      <c r="J347" s="281">
        <f t="shared" si="22"/>
        <v>2960</v>
      </c>
      <c r="K347" s="280">
        <f t="shared" si="23"/>
        <v>99.970399999999998</v>
      </c>
    </row>
    <row r="348" spans="1:11" ht="30">
      <c r="A348" s="160"/>
      <c r="B348" s="275" t="s">
        <v>725</v>
      </c>
      <c r="C348" s="276" t="s">
        <v>726</v>
      </c>
      <c r="D348" s="277"/>
      <c r="E348" s="567" t="s">
        <v>783</v>
      </c>
      <c r="F348" s="278">
        <v>1</v>
      </c>
      <c r="G348" s="281">
        <v>0</v>
      </c>
      <c r="H348" s="281">
        <v>0</v>
      </c>
      <c r="I348" s="281">
        <v>0</v>
      </c>
      <c r="J348" s="281">
        <f t="shared" si="22"/>
        <v>0</v>
      </c>
      <c r="K348" s="280" t="e">
        <f t="shared" si="23"/>
        <v>#DIV/0!</v>
      </c>
    </row>
    <row r="349" spans="1:11">
      <c r="A349" s="160"/>
      <c r="B349" s="275"/>
      <c r="C349" s="276"/>
      <c r="D349" s="277"/>
      <c r="E349" s="567" t="s">
        <v>277</v>
      </c>
      <c r="F349" s="278">
        <v>17822047</v>
      </c>
      <c r="G349" s="281">
        <v>15145047</v>
      </c>
      <c r="H349" s="281">
        <v>15145047</v>
      </c>
      <c r="I349" s="281">
        <v>15145047</v>
      </c>
      <c r="J349" s="281">
        <f t="shared" si="22"/>
        <v>0</v>
      </c>
      <c r="K349" s="280">
        <f t="shared" si="23"/>
        <v>100</v>
      </c>
    </row>
    <row r="350" spans="1:11" ht="30">
      <c r="A350" s="160"/>
      <c r="B350" s="275" t="s">
        <v>727</v>
      </c>
      <c r="C350" s="276" t="s">
        <v>728</v>
      </c>
      <c r="D350" s="277"/>
      <c r="E350" s="567" t="s">
        <v>783</v>
      </c>
      <c r="F350" s="311">
        <v>1</v>
      </c>
      <c r="G350" s="307">
        <v>0.8</v>
      </c>
      <c r="H350" s="307">
        <v>0.8</v>
      </c>
      <c r="I350" s="307">
        <v>0.8</v>
      </c>
      <c r="J350" s="281">
        <f t="shared" si="22"/>
        <v>0</v>
      </c>
      <c r="K350" s="280">
        <f t="shared" si="23"/>
        <v>100</v>
      </c>
    </row>
    <row r="351" spans="1:11">
      <c r="A351" s="160"/>
      <c r="B351" s="275"/>
      <c r="C351" s="276"/>
      <c r="D351" s="277"/>
      <c r="E351" s="567" t="s">
        <v>277</v>
      </c>
      <c r="F351" s="278">
        <v>21042624</v>
      </c>
      <c r="G351" s="281">
        <v>31563937</v>
      </c>
      <c r="H351" s="281">
        <v>83896643</v>
      </c>
      <c r="I351" s="281">
        <v>83896643</v>
      </c>
      <c r="J351" s="281">
        <f t="shared" si="22"/>
        <v>0</v>
      </c>
      <c r="K351" s="280">
        <f t="shared" si="23"/>
        <v>100</v>
      </c>
    </row>
    <row r="352" spans="1:11">
      <c r="A352" s="160"/>
      <c r="B352" s="275" t="s">
        <v>729</v>
      </c>
      <c r="C352" s="276" t="s">
        <v>730</v>
      </c>
      <c r="D352" s="277"/>
      <c r="E352" s="567" t="s">
        <v>783</v>
      </c>
      <c r="F352" s="278">
        <v>1</v>
      </c>
      <c r="G352" s="307">
        <v>0</v>
      </c>
      <c r="H352" s="307">
        <v>0</v>
      </c>
      <c r="I352" s="307">
        <v>0</v>
      </c>
      <c r="J352" s="281">
        <f t="shared" si="22"/>
        <v>0</v>
      </c>
      <c r="K352" s="280" t="e">
        <f t="shared" si="23"/>
        <v>#DIV/0!</v>
      </c>
    </row>
    <row r="353" spans="1:11">
      <c r="A353" s="160"/>
      <c r="B353" s="275"/>
      <c r="C353" s="276"/>
      <c r="D353" s="277"/>
      <c r="E353" s="567" t="s">
        <v>277</v>
      </c>
      <c r="F353" s="278">
        <v>17122399</v>
      </c>
      <c r="G353" s="281">
        <v>25684498</v>
      </c>
      <c r="H353" s="281">
        <v>25684498</v>
      </c>
      <c r="I353" s="281">
        <v>25683790</v>
      </c>
      <c r="J353" s="281">
        <f t="shared" si="22"/>
        <v>708</v>
      </c>
      <c r="K353" s="280">
        <f t="shared" si="23"/>
        <v>99.99724347347572</v>
      </c>
    </row>
    <row r="354" spans="1:11" ht="30">
      <c r="A354" s="160"/>
      <c r="B354" s="275" t="s">
        <v>733</v>
      </c>
      <c r="C354" s="276" t="s">
        <v>958</v>
      </c>
      <c r="D354" s="277"/>
      <c r="E354" s="567" t="s">
        <v>783</v>
      </c>
      <c r="F354" s="278">
        <v>1</v>
      </c>
      <c r="G354" s="281">
        <v>3</v>
      </c>
      <c r="H354" s="281">
        <v>3</v>
      </c>
      <c r="I354" s="281">
        <v>3</v>
      </c>
      <c r="J354" s="281">
        <f t="shared" si="22"/>
        <v>0</v>
      </c>
      <c r="K354" s="280">
        <f t="shared" si="23"/>
        <v>100</v>
      </c>
    </row>
    <row r="355" spans="1:11">
      <c r="A355" s="160"/>
      <c r="B355" s="275"/>
      <c r="C355" s="276"/>
      <c r="D355" s="277"/>
      <c r="E355" s="567" t="s">
        <v>277</v>
      </c>
      <c r="F355" s="278">
        <v>28464452</v>
      </c>
      <c r="G355" s="281">
        <v>42696679</v>
      </c>
      <c r="H355" s="281">
        <v>101659039</v>
      </c>
      <c r="I355" s="281">
        <v>101659039</v>
      </c>
      <c r="J355" s="281">
        <f t="shared" si="22"/>
        <v>0</v>
      </c>
      <c r="K355" s="280">
        <f t="shared" si="23"/>
        <v>100</v>
      </c>
    </row>
    <row r="356" spans="1:11">
      <c r="A356" s="160"/>
      <c r="B356" s="275" t="s">
        <v>735</v>
      </c>
      <c r="C356" s="276" t="s">
        <v>736</v>
      </c>
      <c r="D356" s="277"/>
      <c r="E356" s="567" t="s">
        <v>783</v>
      </c>
      <c r="F356" s="278"/>
      <c r="G356" s="307">
        <v>0.2</v>
      </c>
      <c r="H356" s="307">
        <v>0.2</v>
      </c>
      <c r="I356" s="307">
        <v>0.2</v>
      </c>
      <c r="J356" s="281">
        <f t="shared" si="22"/>
        <v>0</v>
      </c>
      <c r="K356" s="280">
        <f t="shared" si="23"/>
        <v>100</v>
      </c>
    </row>
    <row r="357" spans="1:11">
      <c r="A357" s="160"/>
      <c r="B357" s="275"/>
      <c r="C357" s="276"/>
      <c r="D357" s="277"/>
      <c r="E357" s="567" t="s">
        <v>277</v>
      </c>
      <c r="F357" s="278">
        <v>0</v>
      </c>
      <c r="G357" s="281">
        <v>7392449</v>
      </c>
      <c r="H357" s="281">
        <v>7392449</v>
      </c>
      <c r="I357" s="281">
        <v>7392449</v>
      </c>
      <c r="J357" s="281">
        <f t="shared" si="22"/>
        <v>0</v>
      </c>
      <c r="K357" s="280">
        <f t="shared" si="23"/>
        <v>100</v>
      </c>
    </row>
    <row r="358" spans="1:11" ht="30">
      <c r="A358" s="160"/>
      <c r="B358" s="275" t="s">
        <v>737</v>
      </c>
      <c r="C358" s="276" t="s">
        <v>959</v>
      </c>
      <c r="D358" s="277"/>
      <c r="E358" s="567" t="s">
        <v>783</v>
      </c>
      <c r="F358" s="278"/>
      <c r="G358" s="281">
        <v>0.1</v>
      </c>
      <c r="H358" s="281">
        <v>0.1</v>
      </c>
      <c r="I358" s="281">
        <v>0.1</v>
      </c>
      <c r="J358" s="281">
        <f t="shared" si="22"/>
        <v>0</v>
      </c>
      <c r="K358" s="280">
        <f t="shared" si="23"/>
        <v>100</v>
      </c>
    </row>
    <row r="359" spans="1:11">
      <c r="A359" s="160"/>
      <c r="B359" s="275"/>
      <c r="C359" s="276"/>
      <c r="D359" s="277"/>
      <c r="E359" s="567" t="s">
        <v>277</v>
      </c>
      <c r="F359" s="278">
        <v>0</v>
      </c>
      <c r="G359" s="281">
        <v>14427920</v>
      </c>
      <c r="H359" s="281">
        <v>14427920</v>
      </c>
      <c r="I359" s="281">
        <v>14427920</v>
      </c>
      <c r="J359" s="281">
        <f t="shared" si="22"/>
        <v>0</v>
      </c>
      <c r="K359" s="280">
        <f t="shared" si="23"/>
        <v>100</v>
      </c>
    </row>
    <row r="360" spans="1:11" ht="30">
      <c r="A360" s="160"/>
      <c r="B360" s="275" t="s">
        <v>739</v>
      </c>
      <c r="C360" s="276" t="s">
        <v>793</v>
      </c>
      <c r="D360" s="277"/>
      <c r="E360" s="567" t="s">
        <v>783</v>
      </c>
      <c r="F360" s="278">
        <v>1</v>
      </c>
      <c r="G360" s="307">
        <v>0.15</v>
      </c>
      <c r="H360" s="307">
        <v>0.15</v>
      </c>
      <c r="I360" s="307">
        <v>0.15</v>
      </c>
      <c r="J360" s="281">
        <f t="shared" si="22"/>
        <v>0</v>
      </c>
      <c r="K360" s="280">
        <f t="shared" si="23"/>
        <v>100</v>
      </c>
    </row>
    <row r="361" spans="1:11">
      <c r="A361" s="160"/>
      <c r="B361" s="275"/>
      <c r="C361" s="276"/>
      <c r="D361" s="277"/>
      <c r="E361" s="567" t="s">
        <v>277</v>
      </c>
      <c r="F361" s="278">
        <v>19244282</v>
      </c>
      <c r="G361" s="281">
        <v>28866424</v>
      </c>
      <c r="H361" s="281">
        <v>28866424</v>
      </c>
      <c r="I361" s="281">
        <v>28866424</v>
      </c>
      <c r="J361" s="281">
        <f t="shared" si="22"/>
        <v>0</v>
      </c>
      <c r="K361" s="280">
        <f t="shared" si="23"/>
        <v>100</v>
      </c>
    </row>
    <row r="362" spans="1:11" ht="30">
      <c r="A362" s="160"/>
      <c r="B362" s="275" t="s">
        <v>741</v>
      </c>
      <c r="C362" s="276" t="s">
        <v>742</v>
      </c>
      <c r="D362" s="277"/>
      <c r="E362" s="567" t="s">
        <v>783</v>
      </c>
      <c r="F362" s="278">
        <v>1</v>
      </c>
      <c r="G362" s="307">
        <v>0.5</v>
      </c>
      <c r="H362" s="307">
        <v>0.5</v>
      </c>
      <c r="I362" s="307">
        <v>0.5</v>
      </c>
      <c r="J362" s="281">
        <f t="shared" si="22"/>
        <v>0</v>
      </c>
      <c r="K362" s="280">
        <f t="shared" si="23"/>
        <v>100</v>
      </c>
    </row>
    <row r="363" spans="1:11">
      <c r="A363" s="160"/>
      <c r="B363" s="275"/>
      <c r="C363" s="276"/>
      <c r="D363" s="277"/>
      <c r="E363" s="567" t="s">
        <v>277</v>
      </c>
      <c r="F363" s="278">
        <v>17799682</v>
      </c>
      <c r="G363" s="281">
        <v>26699524</v>
      </c>
      <c r="H363" s="281">
        <v>71178731</v>
      </c>
      <c r="I363" s="281">
        <v>71178731</v>
      </c>
      <c r="J363" s="281">
        <f t="shared" si="22"/>
        <v>0</v>
      </c>
      <c r="K363" s="280">
        <f t="shared" si="23"/>
        <v>100</v>
      </c>
    </row>
    <row r="364" spans="1:11">
      <c r="A364" s="160"/>
      <c r="B364" s="275" t="s">
        <v>747</v>
      </c>
      <c r="C364" s="276" t="s">
        <v>748</v>
      </c>
      <c r="D364" s="277"/>
      <c r="E364" s="567" t="s">
        <v>783</v>
      </c>
      <c r="F364" s="278"/>
      <c r="G364" s="281">
        <v>0.2</v>
      </c>
      <c r="H364" s="281">
        <v>0</v>
      </c>
      <c r="I364" s="281">
        <v>0</v>
      </c>
      <c r="J364" s="281">
        <f t="shared" si="22"/>
        <v>0</v>
      </c>
      <c r="K364" s="280" t="e">
        <f t="shared" si="23"/>
        <v>#DIV/0!</v>
      </c>
    </row>
    <row r="365" spans="1:11">
      <c r="A365" s="160"/>
      <c r="B365" s="275"/>
      <c r="C365" s="276"/>
      <c r="D365" s="277"/>
      <c r="E365" s="567" t="s">
        <v>277</v>
      </c>
      <c r="F365" s="278">
        <v>0</v>
      </c>
      <c r="G365" s="281">
        <v>34000000</v>
      </c>
      <c r="H365" s="281">
        <v>0</v>
      </c>
      <c r="I365" s="281">
        <v>0</v>
      </c>
      <c r="J365" s="281">
        <f t="shared" si="22"/>
        <v>0</v>
      </c>
      <c r="K365" s="280" t="e">
        <f t="shared" si="23"/>
        <v>#DIV/0!</v>
      </c>
    </row>
    <row r="366" spans="1:11" ht="30">
      <c r="A366" s="160"/>
      <c r="B366" s="275" t="s">
        <v>721</v>
      </c>
      <c r="C366" s="276" t="s">
        <v>960</v>
      </c>
      <c r="D366" s="277"/>
      <c r="E366" s="567" t="s">
        <v>783</v>
      </c>
      <c r="F366" s="278">
        <v>1</v>
      </c>
      <c r="G366" s="307">
        <v>0.1</v>
      </c>
      <c r="H366" s="307">
        <v>0.1</v>
      </c>
      <c r="I366" s="307">
        <v>0.1</v>
      </c>
      <c r="J366" s="281">
        <f t="shared" si="22"/>
        <v>0</v>
      </c>
      <c r="K366" s="280">
        <f t="shared" si="23"/>
        <v>100</v>
      </c>
    </row>
    <row r="367" spans="1:11">
      <c r="A367" s="160"/>
      <c r="B367" s="275"/>
      <c r="C367" s="276"/>
      <c r="D367" s="277"/>
      <c r="E367" s="567" t="s">
        <v>277</v>
      </c>
      <c r="F367" s="278">
        <v>10000000</v>
      </c>
      <c r="G367" s="281">
        <v>24332053</v>
      </c>
      <c r="H367" s="281">
        <v>24332053</v>
      </c>
      <c r="I367" s="281">
        <v>24332052</v>
      </c>
      <c r="J367" s="281">
        <f t="shared" si="22"/>
        <v>1</v>
      </c>
      <c r="K367" s="280">
        <f t="shared" si="23"/>
        <v>99.999995890194711</v>
      </c>
    </row>
    <row r="368" spans="1:11" ht="30">
      <c r="A368" s="160"/>
      <c r="B368" s="275" t="s">
        <v>749</v>
      </c>
      <c r="C368" s="276" t="s">
        <v>750</v>
      </c>
      <c r="D368" s="277"/>
      <c r="E368" s="567" t="s">
        <v>493</v>
      </c>
      <c r="F368" s="278">
        <v>1</v>
      </c>
      <c r="G368" s="281">
        <v>0</v>
      </c>
      <c r="H368" s="281">
        <v>0</v>
      </c>
      <c r="I368" s="281">
        <v>0</v>
      </c>
      <c r="J368" s="281">
        <f t="shared" si="22"/>
        <v>0</v>
      </c>
      <c r="K368" s="280" t="e">
        <f t="shared" si="23"/>
        <v>#DIV/0!</v>
      </c>
    </row>
    <row r="369" spans="1:11">
      <c r="A369" s="160"/>
      <c r="B369" s="275"/>
      <c r="C369" s="276"/>
      <c r="D369" s="277"/>
      <c r="E369" s="567" t="s">
        <v>277</v>
      </c>
      <c r="F369" s="278">
        <v>11880000</v>
      </c>
      <c r="G369" s="281">
        <v>18024000</v>
      </c>
      <c r="H369" s="281">
        <v>18000000</v>
      </c>
      <c r="I369" s="281">
        <v>18000000</v>
      </c>
      <c r="J369" s="281">
        <f t="shared" si="22"/>
        <v>0</v>
      </c>
      <c r="K369" s="280">
        <f t="shared" si="23"/>
        <v>100</v>
      </c>
    </row>
    <row r="370" spans="1:11" ht="30">
      <c r="A370" s="160"/>
      <c r="B370" s="275" t="s">
        <v>753</v>
      </c>
      <c r="C370" s="276" t="s">
        <v>961</v>
      </c>
      <c r="D370" s="277"/>
      <c r="E370" s="567" t="s">
        <v>783</v>
      </c>
      <c r="F370" s="278">
        <v>1</v>
      </c>
      <c r="G370" s="307">
        <v>0.2</v>
      </c>
      <c r="H370" s="307">
        <v>0.2</v>
      </c>
      <c r="I370" s="307">
        <v>0.2</v>
      </c>
      <c r="J370" s="281">
        <f t="shared" si="22"/>
        <v>0</v>
      </c>
      <c r="K370" s="280">
        <f t="shared" si="23"/>
        <v>100</v>
      </c>
    </row>
    <row r="371" spans="1:11">
      <c r="A371" s="160"/>
      <c r="B371" s="275"/>
      <c r="C371" s="276"/>
      <c r="D371" s="277"/>
      <c r="E371" s="567" t="s">
        <v>277</v>
      </c>
      <c r="F371" s="278">
        <v>11000000</v>
      </c>
      <c r="G371" s="281">
        <v>16000000</v>
      </c>
      <c r="H371" s="281">
        <v>16000000</v>
      </c>
      <c r="I371" s="281">
        <v>16000000</v>
      </c>
      <c r="J371" s="281">
        <f t="shared" si="22"/>
        <v>0</v>
      </c>
      <c r="K371" s="280">
        <f t="shared" si="23"/>
        <v>100</v>
      </c>
    </row>
    <row r="372" spans="1:11" ht="30">
      <c r="A372" s="160"/>
      <c r="B372" s="275" t="s">
        <v>755</v>
      </c>
      <c r="C372" s="276" t="s">
        <v>962</v>
      </c>
      <c r="D372" s="277"/>
      <c r="E372" s="567" t="s">
        <v>783</v>
      </c>
      <c r="F372" s="278">
        <v>1</v>
      </c>
      <c r="G372" s="307">
        <v>0.15</v>
      </c>
      <c r="H372" s="307">
        <v>0.15</v>
      </c>
      <c r="I372" s="281">
        <v>0</v>
      </c>
      <c r="J372" s="281">
        <f t="shared" si="22"/>
        <v>0.15</v>
      </c>
      <c r="K372" s="280">
        <f t="shared" si="23"/>
        <v>0</v>
      </c>
    </row>
    <row r="373" spans="1:11">
      <c r="A373" s="160"/>
      <c r="B373" s="275"/>
      <c r="C373" s="276"/>
      <c r="D373" s="277"/>
      <c r="E373" s="567" t="s">
        <v>277</v>
      </c>
      <c r="F373" s="278">
        <v>0</v>
      </c>
      <c r="G373" s="281">
        <v>26102963</v>
      </c>
      <c r="H373" s="281">
        <v>26102963</v>
      </c>
      <c r="I373" s="281">
        <v>25779294</v>
      </c>
      <c r="J373" s="281">
        <f t="shared" si="22"/>
        <v>323669</v>
      </c>
      <c r="K373" s="280">
        <f t="shared" si="23"/>
        <v>98.760029656403375</v>
      </c>
    </row>
    <row r="374" spans="1:11" ht="30">
      <c r="A374" s="160"/>
      <c r="B374" s="275" t="s">
        <v>757</v>
      </c>
      <c r="C374" s="276" t="s">
        <v>963</v>
      </c>
      <c r="D374" s="277"/>
      <c r="E374" s="567" t="s">
        <v>783</v>
      </c>
      <c r="F374" s="278">
        <v>1</v>
      </c>
      <c r="G374" s="307">
        <v>0.15</v>
      </c>
      <c r="H374" s="307">
        <v>0.15</v>
      </c>
      <c r="I374" s="307">
        <v>0.15</v>
      </c>
      <c r="J374" s="281">
        <f t="shared" si="22"/>
        <v>0</v>
      </c>
      <c r="K374" s="280">
        <f t="shared" si="23"/>
        <v>100</v>
      </c>
    </row>
    <row r="375" spans="1:11">
      <c r="A375" s="160"/>
      <c r="B375" s="275"/>
      <c r="C375" s="276"/>
      <c r="D375" s="277"/>
      <c r="E375" s="567" t="s">
        <v>277</v>
      </c>
      <c r="F375" s="278">
        <v>0</v>
      </c>
      <c r="G375" s="281">
        <v>100000000</v>
      </c>
      <c r="H375" s="281">
        <v>100000000</v>
      </c>
      <c r="I375" s="281">
        <v>100000000</v>
      </c>
      <c r="J375" s="281">
        <f t="shared" si="22"/>
        <v>0</v>
      </c>
      <c r="K375" s="280">
        <f t="shared" si="23"/>
        <v>100</v>
      </c>
    </row>
    <row r="376" spans="1:11">
      <c r="A376" s="160"/>
      <c r="B376" s="275" t="s">
        <v>118</v>
      </c>
      <c r="C376" s="276" t="s">
        <v>119</v>
      </c>
      <c r="D376" s="277"/>
      <c r="E376" s="567"/>
      <c r="F376" s="278"/>
      <c r="G376" s="307"/>
      <c r="H376" s="307"/>
      <c r="I376" s="307"/>
      <c r="J376" s="281"/>
      <c r="K376" s="280"/>
    </row>
    <row r="377" spans="1:11">
      <c r="A377" s="160"/>
      <c r="B377" s="275"/>
      <c r="C377" s="276"/>
      <c r="D377" s="277"/>
      <c r="E377" s="567" t="s">
        <v>277</v>
      </c>
      <c r="F377" s="278">
        <v>0</v>
      </c>
      <c r="G377" s="307">
        <v>106750000</v>
      </c>
      <c r="H377" s="281">
        <v>0</v>
      </c>
      <c r="I377" s="281">
        <v>0</v>
      </c>
      <c r="J377" s="281">
        <f t="shared" si="22"/>
        <v>0</v>
      </c>
      <c r="K377" s="280" t="e">
        <f t="shared" si="23"/>
        <v>#DIV/0!</v>
      </c>
    </row>
    <row r="378" spans="1:11">
      <c r="A378" s="160"/>
      <c r="B378" s="275" t="s">
        <v>759</v>
      </c>
      <c r="C378" s="276" t="s">
        <v>760</v>
      </c>
      <c r="D378" s="277"/>
      <c r="E378" s="567" t="s">
        <v>794</v>
      </c>
      <c r="F378" s="278">
        <v>4</v>
      </c>
      <c r="G378" s="312">
        <v>4</v>
      </c>
      <c r="H378" s="312">
        <v>4</v>
      </c>
      <c r="I378" s="312">
        <v>4</v>
      </c>
      <c r="J378" s="281">
        <f t="shared" si="22"/>
        <v>0</v>
      </c>
      <c r="K378" s="280"/>
    </row>
    <row r="379" spans="1:11">
      <c r="A379" s="160"/>
      <c r="B379" s="275"/>
      <c r="C379" s="276"/>
      <c r="D379" s="277"/>
      <c r="E379" s="567" t="s">
        <v>277</v>
      </c>
      <c r="F379" s="278">
        <v>20274227</v>
      </c>
      <c r="G379" s="281">
        <v>2102492</v>
      </c>
      <c r="H379" s="281">
        <v>20676414</v>
      </c>
      <c r="I379" s="281">
        <v>10213822</v>
      </c>
      <c r="J379" s="281">
        <f t="shared" si="22"/>
        <v>10462592</v>
      </c>
      <c r="K379" s="280">
        <f t="shared" ref="K379:K381" si="25">+(I379/H379)*100</f>
        <v>49.398420828679477</v>
      </c>
    </row>
    <row r="380" spans="1:11">
      <c r="A380" s="160"/>
      <c r="B380" s="275" t="s">
        <v>1312</v>
      </c>
      <c r="C380" s="276" t="s">
        <v>1313</v>
      </c>
      <c r="D380" s="277"/>
      <c r="E380" s="567" t="s">
        <v>493</v>
      </c>
      <c r="F380" s="278"/>
      <c r="G380" s="307"/>
      <c r="H380" s="307"/>
      <c r="I380" s="307"/>
      <c r="J380" s="281"/>
      <c r="K380" s="280"/>
    </row>
    <row r="381" spans="1:11">
      <c r="A381" s="160"/>
      <c r="B381" s="275"/>
      <c r="C381" s="276"/>
      <c r="D381" s="277"/>
      <c r="E381" s="567" t="s">
        <v>277</v>
      </c>
      <c r="F381" s="278">
        <v>0</v>
      </c>
      <c r="G381" s="281">
        <v>0</v>
      </c>
      <c r="H381" s="281">
        <v>1200000</v>
      </c>
      <c r="I381" s="281">
        <v>0</v>
      </c>
      <c r="J381" s="281">
        <f t="shared" si="22"/>
        <v>1200000</v>
      </c>
      <c r="K381" s="280">
        <f t="shared" si="25"/>
        <v>0</v>
      </c>
    </row>
    <row r="382" spans="1:11">
      <c r="A382" s="160"/>
      <c r="B382" s="313"/>
      <c r="C382" s="314"/>
      <c r="D382" s="315"/>
      <c r="E382" s="636"/>
      <c r="F382" s="316"/>
      <c r="G382" s="317"/>
      <c r="H382" s="317"/>
      <c r="I382" s="317"/>
      <c r="J382" s="317"/>
      <c r="K382" s="318"/>
    </row>
    <row r="383" spans="1:11" ht="28.5">
      <c r="A383" s="160"/>
      <c r="B383" s="158" t="s">
        <v>225</v>
      </c>
      <c r="C383" s="842" t="s">
        <v>457</v>
      </c>
      <c r="D383" s="842"/>
      <c r="E383" s="842"/>
      <c r="F383" s="842"/>
      <c r="G383" s="842"/>
      <c r="H383" s="842"/>
      <c r="I383" s="842"/>
      <c r="J383" s="842"/>
      <c r="K383" s="842"/>
    </row>
    <row r="384" spans="1:11">
      <c r="A384" s="160"/>
      <c r="B384" s="847" t="s">
        <v>227</v>
      </c>
      <c r="C384" s="847"/>
      <c r="D384" s="848" t="s">
        <v>228</v>
      </c>
      <c r="E384" s="848"/>
      <c r="F384" s="848"/>
      <c r="G384" s="848"/>
      <c r="H384" s="848"/>
      <c r="I384" s="848"/>
      <c r="J384" s="848"/>
      <c r="K384" s="848"/>
    </row>
    <row r="385" spans="1:11" ht="71.25">
      <c r="A385" s="160"/>
      <c r="B385" s="158" t="s">
        <v>229</v>
      </c>
      <c r="C385" s="159" t="s">
        <v>230</v>
      </c>
      <c r="D385" s="261" t="s">
        <v>231</v>
      </c>
      <c r="E385" s="261" t="s">
        <v>232</v>
      </c>
      <c r="F385" s="261" t="s">
        <v>233</v>
      </c>
      <c r="G385" s="262" t="s">
        <v>234</v>
      </c>
      <c r="H385" s="262" t="s">
        <v>235</v>
      </c>
      <c r="I385" s="262" t="s">
        <v>410</v>
      </c>
      <c r="J385" s="261" t="s">
        <v>237</v>
      </c>
      <c r="K385" s="319" t="s">
        <v>238</v>
      </c>
    </row>
    <row r="386" spans="1:11">
      <c r="A386" s="160"/>
      <c r="B386" s="847" t="s">
        <v>264</v>
      </c>
      <c r="C386" s="847"/>
      <c r="D386" s="846"/>
      <c r="E386" s="846"/>
      <c r="F386" s="846"/>
      <c r="G386" s="846"/>
      <c r="H386" s="846"/>
      <c r="I386" s="846"/>
      <c r="J386" s="846"/>
      <c r="K386" s="846"/>
    </row>
    <row r="387" spans="1:11">
      <c r="A387" s="160"/>
      <c r="B387" s="272" t="s">
        <v>265</v>
      </c>
      <c r="C387" s="842"/>
      <c r="D387" s="842"/>
      <c r="E387" s="842"/>
      <c r="F387" s="842"/>
      <c r="G387" s="842"/>
      <c r="H387" s="842"/>
      <c r="I387" s="842"/>
      <c r="J387" s="842"/>
      <c r="K387" s="842"/>
    </row>
    <row r="388" spans="1:11">
      <c r="A388" s="160"/>
      <c r="B388" s="843" t="s">
        <v>274</v>
      </c>
      <c r="C388" s="843"/>
      <c r="D388" s="844"/>
      <c r="E388" s="844"/>
      <c r="F388" s="844"/>
      <c r="G388" s="844"/>
      <c r="H388" s="844"/>
      <c r="I388" s="844"/>
      <c r="J388" s="844"/>
      <c r="K388" s="844"/>
    </row>
    <row r="389" spans="1:11">
      <c r="A389" s="160"/>
      <c r="B389" s="158" t="s">
        <v>275</v>
      </c>
      <c r="C389" s="159" t="s">
        <v>276</v>
      </c>
      <c r="D389" s="846"/>
      <c r="E389" s="846"/>
      <c r="F389" s="846"/>
      <c r="G389" s="846"/>
      <c r="H389" s="846"/>
      <c r="I389" s="846"/>
      <c r="J389" s="846"/>
      <c r="K389" s="846"/>
    </row>
    <row r="390" spans="1:11" ht="30">
      <c r="A390" s="160"/>
      <c r="B390" s="275" t="s">
        <v>575</v>
      </c>
      <c r="C390" s="276" t="s">
        <v>576</v>
      </c>
      <c r="D390" s="277"/>
      <c r="E390" s="567" t="s">
        <v>777</v>
      </c>
      <c r="F390" s="278"/>
      <c r="G390" s="281">
        <v>1000</v>
      </c>
      <c r="H390" s="281">
        <v>1000</v>
      </c>
      <c r="I390" s="281">
        <v>1000</v>
      </c>
      <c r="J390" s="281">
        <f>+H390-I390</f>
        <v>0</v>
      </c>
      <c r="K390" s="280">
        <f>+(I390/H390)*100</f>
        <v>100</v>
      </c>
    </row>
    <row r="391" spans="1:11">
      <c r="A391" s="160"/>
      <c r="B391" s="275"/>
      <c r="C391" s="276"/>
      <c r="D391" s="277"/>
      <c r="E391" s="567" t="s">
        <v>277</v>
      </c>
      <c r="F391" s="278">
        <v>10321600</v>
      </c>
      <c r="G391" s="281">
        <v>36981528</v>
      </c>
      <c r="H391" s="281">
        <v>74019232</v>
      </c>
      <c r="I391" s="281">
        <v>74019232</v>
      </c>
      <c r="J391" s="281">
        <f t="shared" ref="J391:J393" si="26">+H391-I391</f>
        <v>0</v>
      </c>
      <c r="K391" s="280">
        <f t="shared" ref="K391:K393" si="27">+(I391/H391)*100</f>
        <v>100</v>
      </c>
    </row>
    <row r="392" spans="1:11" ht="30">
      <c r="A392" s="160"/>
      <c r="B392" s="275" t="s">
        <v>677</v>
      </c>
      <c r="C392" s="276" t="s">
        <v>678</v>
      </c>
      <c r="D392" s="277"/>
      <c r="E392" s="567" t="s">
        <v>783</v>
      </c>
      <c r="F392" s="278"/>
      <c r="G392" s="281">
        <v>0.4</v>
      </c>
      <c r="H392" s="281">
        <v>0.4</v>
      </c>
      <c r="I392" s="281">
        <v>0.4</v>
      </c>
      <c r="J392" s="281">
        <f t="shared" si="26"/>
        <v>0</v>
      </c>
      <c r="K392" s="280">
        <f t="shared" si="27"/>
        <v>100</v>
      </c>
    </row>
    <row r="393" spans="1:11">
      <c r="B393" s="275"/>
      <c r="C393" s="276"/>
      <c r="D393" s="277"/>
      <c r="E393" s="567" t="s">
        <v>277</v>
      </c>
      <c r="F393" s="278">
        <v>9689010</v>
      </c>
      <c r="G393" s="281">
        <v>54785941</v>
      </c>
      <c r="H393" s="281">
        <v>54785941</v>
      </c>
      <c r="I393" s="281">
        <v>54785941</v>
      </c>
      <c r="J393" s="281">
        <f t="shared" si="26"/>
        <v>0</v>
      </c>
      <c r="K393" s="280">
        <f t="shared" si="27"/>
        <v>100</v>
      </c>
    </row>
    <row r="396" spans="1:11">
      <c r="A396" s="160"/>
      <c r="B396" s="856" t="s">
        <v>1157</v>
      </c>
      <c r="C396" s="856"/>
      <c r="D396" s="856"/>
      <c r="E396" s="856"/>
      <c r="F396" s="856"/>
      <c r="G396" s="856"/>
      <c r="H396" s="856"/>
      <c r="I396" s="856"/>
      <c r="J396" s="856"/>
      <c r="K396" s="856"/>
    </row>
    <row r="397" spans="1:11" ht="15.75" thickBot="1">
      <c r="A397" s="160"/>
      <c r="B397" s="857" t="s">
        <v>1311</v>
      </c>
      <c r="C397" s="857"/>
      <c r="D397" s="857"/>
      <c r="E397" s="857"/>
      <c r="F397" s="857"/>
      <c r="G397" s="160"/>
      <c r="H397" s="160"/>
      <c r="I397" s="160"/>
      <c r="J397" s="160"/>
      <c r="K397" s="161"/>
    </row>
    <row r="398" spans="1:11">
      <c r="B398" s="588" t="s">
        <v>2</v>
      </c>
      <c r="C398" s="867" t="s">
        <v>3</v>
      </c>
      <c r="D398" s="867"/>
      <c r="E398" s="868" t="s">
        <v>223</v>
      </c>
      <c r="F398" s="868"/>
      <c r="G398" s="868" t="s">
        <v>5</v>
      </c>
      <c r="H398" s="868"/>
      <c r="I398" s="868"/>
      <c r="J398" s="868"/>
      <c r="K398" s="869"/>
    </row>
    <row r="399" spans="1:11">
      <c r="B399" s="589" t="s">
        <v>224</v>
      </c>
      <c r="C399" s="870" t="s">
        <v>41</v>
      </c>
      <c r="D399" s="870"/>
      <c r="E399" s="871" t="s">
        <v>30</v>
      </c>
      <c r="F399" s="871"/>
      <c r="G399" s="871" t="s">
        <v>40</v>
      </c>
      <c r="H399" s="871"/>
      <c r="I399" s="871"/>
      <c r="J399" s="871"/>
      <c r="K399" s="872"/>
    </row>
    <row r="400" spans="1:11" ht="28.5">
      <c r="B400" s="367" t="s">
        <v>225</v>
      </c>
      <c r="C400" s="873" t="s">
        <v>1113</v>
      </c>
      <c r="D400" s="873"/>
      <c r="E400" s="873"/>
      <c r="F400" s="873"/>
      <c r="G400" s="873"/>
      <c r="H400" s="873"/>
      <c r="I400" s="873"/>
      <c r="J400" s="873"/>
      <c r="K400" s="874"/>
    </row>
    <row r="401" spans="2:11">
      <c r="B401" s="875" t="s">
        <v>227</v>
      </c>
      <c r="C401" s="876"/>
      <c r="D401" s="876" t="s">
        <v>228</v>
      </c>
      <c r="E401" s="876"/>
      <c r="F401" s="876"/>
      <c r="G401" s="876"/>
      <c r="H401" s="876"/>
      <c r="I401" s="876"/>
      <c r="J401" s="876"/>
      <c r="K401" s="877"/>
    </row>
    <row r="402" spans="2:11" ht="71.25">
      <c r="B402" s="367" t="s">
        <v>229</v>
      </c>
      <c r="C402" s="368" t="s">
        <v>230</v>
      </c>
      <c r="D402" s="591" t="s">
        <v>231</v>
      </c>
      <c r="E402" s="591" t="s">
        <v>232</v>
      </c>
      <c r="F402" s="591" t="s">
        <v>233</v>
      </c>
      <c r="G402" s="591" t="s">
        <v>234</v>
      </c>
      <c r="H402" s="591" t="s">
        <v>235</v>
      </c>
      <c r="I402" s="591" t="s">
        <v>410</v>
      </c>
      <c r="J402" s="591" t="s">
        <v>237</v>
      </c>
      <c r="K402" s="592" t="s">
        <v>238</v>
      </c>
    </row>
    <row r="403" spans="2:11" ht="30">
      <c r="B403" s="593"/>
      <c r="C403" s="594" t="s">
        <v>1114</v>
      </c>
      <c r="D403" s="595"/>
      <c r="E403" s="596"/>
      <c r="F403" s="596"/>
      <c r="G403" s="597" t="s">
        <v>1115</v>
      </c>
      <c r="H403" s="597" t="s">
        <v>1115</v>
      </c>
      <c r="I403" s="597">
        <v>432049</v>
      </c>
      <c r="J403" s="597">
        <f>H403-I403</f>
        <v>27019</v>
      </c>
      <c r="K403" s="598">
        <f>I403/H403*100</f>
        <v>94.114379569039883</v>
      </c>
    </row>
    <row r="404" spans="2:11" ht="30">
      <c r="B404" s="593"/>
      <c r="C404" s="594" t="s">
        <v>1116</v>
      </c>
      <c r="D404" s="595"/>
      <c r="E404" s="596"/>
      <c r="F404" s="596"/>
      <c r="G404" s="597" t="s">
        <v>1117</v>
      </c>
      <c r="H404" s="597" t="s">
        <v>1117</v>
      </c>
      <c r="I404" s="597">
        <v>57064</v>
      </c>
      <c r="J404" s="597">
        <f t="shared" ref="J404:J407" si="28">H404-I404</f>
        <v>-1264</v>
      </c>
      <c r="K404" s="598">
        <f t="shared" ref="K404:K407" si="29">I404/H404*100</f>
        <v>102.26523297491039</v>
      </c>
    </row>
    <row r="405" spans="2:11">
      <c r="B405" s="593"/>
      <c r="C405" s="594" t="s">
        <v>1118</v>
      </c>
      <c r="D405" s="595"/>
      <c r="E405" s="596"/>
      <c r="F405" s="596"/>
      <c r="G405" s="597" t="s">
        <v>1119</v>
      </c>
      <c r="H405" s="597" t="s">
        <v>1119</v>
      </c>
      <c r="I405" s="597">
        <v>2.6</v>
      </c>
      <c r="J405" s="597">
        <f t="shared" si="28"/>
        <v>-0.30000000000000027</v>
      </c>
      <c r="K405" s="598">
        <f t="shared" si="29"/>
        <v>113.04347826086958</v>
      </c>
    </row>
    <row r="406" spans="2:11" ht="30">
      <c r="B406" s="593"/>
      <c r="C406" s="594" t="s">
        <v>1120</v>
      </c>
      <c r="D406" s="595"/>
      <c r="E406" s="596"/>
      <c r="F406" s="596"/>
      <c r="G406" s="597" t="s">
        <v>1121</v>
      </c>
      <c r="H406" s="597" t="s">
        <v>1121</v>
      </c>
      <c r="I406" s="597">
        <v>1.7</v>
      </c>
      <c r="J406" s="597">
        <f t="shared" si="28"/>
        <v>-0.19999999999999996</v>
      </c>
      <c r="K406" s="598">
        <f t="shared" si="29"/>
        <v>113.33333333333333</v>
      </c>
    </row>
    <row r="407" spans="2:11" ht="30">
      <c r="B407" s="593"/>
      <c r="C407" s="594" t="s">
        <v>1122</v>
      </c>
      <c r="D407" s="595"/>
      <c r="E407" s="596"/>
      <c r="F407" s="596"/>
      <c r="G407" s="597" t="s">
        <v>1123</v>
      </c>
      <c r="H407" s="597" t="s">
        <v>1123</v>
      </c>
      <c r="I407" s="597">
        <v>5.2</v>
      </c>
      <c r="J407" s="597">
        <f t="shared" si="28"/>
        <v>-1</v>
      </c>
      <c r="K407" s="598">
        <f t="shared" si="29"/>
        <v>123.80952380952381</v>
      </c>
    </row>
    <row r="408" spans="2:11">
      <c r="B408" s="875" t="s">
        <v>264</v>
      </c>
      <c r="C408" s="876"/>
      <c r="D408" s="878"/>
      <c r="E408" s="878"/>
      <c r="F408" s="878"/>
      <c r="G408" s="878"/>
      <c r="H408" s="878"/>
      <c r="I408" s="878"/>
      <c r="J408" s="878"/>
      <c r="K408" s="879"/>
    </row>
    <row r="409" spans="2:11">
      <c r="B409" s="599" t="s">
        <v>265</v>
      </c>
      <c r="C409" s="873" t="s">
        <v>1124</v>
      </c>
      <c r="D409" s="873"/>
      <c r="E409" s="873"/>
      <c r="F409" s="873"/>
      <c r="G409" s="873"/>
      <c r="H409" s="873"/>
      <c r="I409" s="873"/>
      <c r="J409" s="873"/>
      <c r="K409" s="874"/>
    </row>
    <row r="410" spans="2:11" ht="30">
      <c r="B410" s="593"/>
      <c r="C410" s="594" t="s">
        <v>1125</v>
      </c>
      <c r="D410" s="597"/>
      <c r="E410" s="596"/>
      <c r="F410" s="596"/>
      <c r="G410" s="597" t="s">
        <v>1126</v>
      </c>
      <c r="H410" s="597">
        <v>15414</v>
      </c>
      <c r="I410" s="600">
        <v>15373</v>
      </c>
      <c r="J410" s="597">
        <f t="shared" ref="J410:J418" si="30">H410-I410</f>
        <v>41</v>
      </c>
      <c r="K410" s="598">
        <f t="shared" ref="K410:K418" si="31">I410/H410*100</f>
        <v>99.734008044634749</v>
      </c>
    </row>
    <row r="411" spans="2:11" ht="30">
      <c r="B411" s="593"/>
      <c r="C411" s="594" t="s">
        <v>1127</v>
      </c>
      <c r="D411" s="597" t="s">
        <v>240</v>
      </c>
      <c r="E411" s="596"/>
      <c r="F411" s="596"/>
      <c r="G411" s="597" t="s">
        <v>1128</v>
      </c>
      <c r="H411" s="597" t="s">
        <v>1128</v>
      </c>
      <c r="I411" s="600">
        <v>2535</v>
      </c>
      <c r="J411" s="597">
        <f t="shared" si="30"/>
        <v>-381</v>
      </c>
      <c r="K411" s="598">
        <f t="shared" si="31"/>
        <v>117.68802228412257</v>
      </c>
    </row>
    <row r="412" spans="2:11" ht="30">
      <c r="B412" s="593"/>
      <c r="C412" s="594" t="s">
        <v>1129</v>
      </c>
      <c r="D412" s="597"/>
      <c r="E412" s="596"/>
      <c r="F412" s="596"/>
      <c r="G412" s="597"/>
      <c r="H412" s="597"/>
      <c r="I412" s="600"/>
      <c r="J412" s="597">
        <f t="shared" si="30"/>
        <v>0</v>
      </c>
      <c r="K412" s="598" t="e">
        <f t="shared" si="31"/>
        <v>#DIV/0!</v>
      </c>
    </row>
    <row r="413" spans="2:11" ht="30">
      <c r="B413" s="593"/>
      <c r="C413" s="594" t="s">
        <v>1130</v>
      </c>
      <c r="D413" s="597"/>
      <c r="E413" s="596"/>
      <c r="F413" s="596"/>
      <c r="G413" s="597" t="s">
        <v>1131</v>
      </c>
      <c r="H413" s="597" t="s">
        <v>1131</v>
      </c>
      <c r="I413" s="600">
        <v>4</v>
      </c>
      <c r="J413" s="597">
        <f t="shared" si="30"/>
        <v>-2</v>
      </c>
      <c r="K413" s="598">
        <f t="shared" si="31"/>
        <v>200</v>
      </c>
    </row>
    <row r="414" spans="2:11" ht="30">
      <c r="B414" s="593"/>
      <c r="C414" s="594" t="s">
        <v>1132</v>
      </c>
      <c r="D414" s="597" t="s">
        <v>240</v>
      </c>
      <c r="E414" s="596"/>
      <c r="F414" s="596"/>
      <c r="G414" s="597" t="s">
        <v>1133</v>
      </c>
      <c r="H414" s="597" t="s">
        <v>1133</v>
      </c>
      <c r="I414" s="600">
        <v>16.5</v>
      </c>
      <c r="J414" s="597">
        <f t="shared" si="30"/>
        <v>-2.6999999999999993</v>
      </c>
      <c r="K414" s="598">
        <f t="shared" si="31"/>
        <v>119.56521739130434</v>
      </c>
    </row>
    <row r="415" spans="2:11" ht="30">
      <c r="B415" s="593"/>
      <c r="C415" s="594" t="s">
        <v>1134</v>
      </c>
      <c r="D415" s="597"/>
      <c r="E415" s="596"/>
      <c r="F415" s="596"/>
      <c r="G415" s="597" t="s">
        <v>1135</v>
      </c>
      <c r="H415" s="597" t="s">
        <v>1135</v>
      </c>
      <c r="I415" s="600"/>
      <c r="J415" s="597">
        <f t="shared" si="30"/>
        <v>14000</v>
      </c>
      <c r="K415" s="598">
        <f t="shared" si="31"/>
        <v>0</v>
      </c>
    </row>
    <row r="416" spans="2:11" ht="30">
      <c r="B416" s="593"/>
      <c r="C416" s="594" t="s">
        <v>1136</v>
      </c>
      <c r="D416" s="597" t="s">
        <v>240</v>
      </c>
      <c r="E416" s="596"/>
      <c r="F416" s="596"/>
      <c r="G416" s="597"/>
      <c r="H416" s="597"/>
      <c r="I416" s="600"/>
      <c r="J416" s="597">
        <f t="shared" si="30"/>
        <v>0</v>
      </c>
      <c r="K416" s="598" t="e">
        <f t="shared" si="31"/>
        <v>#DIV/0!</v>
      </c>
    </row>
    <row r="417" spans="2:11" ht="45">
      <c r="B417" s="593"/>
      <c r="C417" s="594" t="s">
        <v>1137</v>
      </c>
      <c r="D417" s="597"/>
      <c r="E417" s="596"/>
      <c r="F417" s="596"/>
      <c r="G417" s="597" t="s">
        <v>281</v>
      </c>
      <c r="H417" s="597" t="s">
        <v>281</v>
      </c>
      <c r="I417" s="600"/>
      <c r="J417" s="597">
        <f t="shared" si="30"/>
        <v>100</v>
      </c>
      <c r="K417" s="598">
        <f t="shared" si="31"/>
        <v>0</v>
      </c>
    </row>
    <row r="418" spans="2:11" ht="45">
      <c r="B418" s="593"/>
      <c r="C418" s="594" t="s">
        <v>1138</v>
      </c>
      <c r="D418" s="597" t="s">
        <v>240</v>
      </c>
      <c r="E418" s="596"/>
      <c r="F418" s="596"/>
      <c r="G418" s="597" t="s">
        <v>1139</v>
      </c>
      <c r="H418" s="597" t="s">
        <v>1139</v>
      </c>
      <c r="I418" s="600"/>
      <c r="J418" s="597">
        <f t="shared" si="30"/>
        <v>24</v>
      </c>
      <c r="K418" s="598">
        <f t="shared" si="31"/>
        <v>0</v>
      </c>
    </row>
    <row r="419" spans="2:11">
      <c r="B419" s="880" t="s">
        <v>274</v>
      </c>
      <c r="C419" s="881"/>
      <c r="D419" s="882"/>
      <c r="E419" s="882"/>
      <c r="F419" s="882"/>
      <c r="G419" s="882"/>
      <c r="H419" s="882"/>
      <c r="I419" s="882"/>
      <c r="J419" s="882"/>
      <c r="K419" s="883"/>
    </row>
    <row r="420" spans="2:11">
      <c r="B420" s="367" t="s">
        <v>275</v>
      </c>
      <c r="C420" s="368" t="s">
        <v>276</v>
      </c>
      <c r="D420" s="878"/>
      <c r="E420" s="878"/>
      <c r="F420" s="878"/>
      <c r="G420" s="878"/>
      <c r="H420" s="878"/>
      <c r="I420" s="878"/>
      <c r="J420" s="878"/>
      <c r="K420" s="879"/>
    </row>
    <row r="421" spans="2:11" ht="30">
      <c r="B421" s="601" t="s">
        <v>964</v>
      </c>
      <c r="C421" s="590" t="s">
        <v>1140</v>
      </c>
      <c r="D421" s="602"/>
      <c r="E421" s="590" t="s">
        <v>1047</v>
      </c>
      <c r="F421" s="603">
        <v>14937</v>
      </c>
      <c r="G421" s="600">
        <v>45400</v>
      </c>
      <c r="H421" s="600">
        <v>15414</v>
      </c>
      <c r="I421" s="600">
        <v>15373</v>
      </c>
      <c r="J421" s="600">
        <f t="shared" ref="J421:J434" si="32">H421-I421</f>
        <v>41</v>
      </c>
      <c r="K421" s="604"/>
    </row>
    <row r="422" spans="2:11">
      <c r="B422" s="601"/>
      <c r="C422" s="590"/>
      <c r="D422" s="602"/>
      <c r="E422" s="590" t="s">
        <v>277</v>
      </c>
      <c r="F422" s="603">
        <v>3364108504.1999998</v>
      </c>
      <c r="G422" s="605">
        <v>3502624000</v>
      </c>
      <c r="H422" s="605">
        <v>3812177150</v>
      </c>
      <c r="I422" s="605">
        <v>3437449830</v>
      </c>
      <c r="J422" s="605">
        <f t="shared" si="32"/>
        <v>374727320</v>
      </c>
      <c r="K422" s="604">
        <f t="shared" ref="K422:K434" si="33">I422/H422*100</f>
        <v>90.170254286320358</v>
      </c>
    </row>
    <row r="423" spans="2:11" ht="45">
      <c r="B423" s="601" t="s">
        <v>966</v>
      </c>
      <c r="C423" s="590" t="s">
        <v>1048</v>
      </c>
      <c r="D423" s="602"/>
      <c r="E423" s="590" t="s">
        <v>1049</v>
      </c>
      <c r="F423" s="603">
        <v>9</v>
      </c>
      <c r="G423" s="605">
        <v>12</v>
      </c>
      <c r="H423" s="605">
        <v>12</v>
      </c>
      <c r="I423" s="605">
        <v>11</v>
      </c>
      <c r="J423" s="605">
        <f t="shared" si="32"/>
        <v>1</v>
      </c>
      <c r="K423" s="604"/>
    </row>
    <row r="424" spans="2:11">
      <c r="B424" s="601"/>
      <c r="C424" s="590"/>
      <c r="D424" s="602"/>
      <c r="E424" s="590" t="s">
        <v>277</v>
      </c>
      <c r="F424" s="603">
        <v>6392596</v>
      </c>
      <c r="G424" s="605">
        <v>18000000</v>
      </c>
      <c r="H424" s="605">
        <v>18000000</v>
      </c>
      <c r="I424" s="605">
        <v>13445692</v>
      </c>
      <c r="J424" s="605">
        <f t="shared" si="32"/>
        <v>4554308</v>
      </c>
      <c r="K424" s="604">
        <f t="shared" si="33"/>
        <v>74.698288888888882</v>
      </c>
    </row>
    <row r="425" spans="2:11">
      <c r="B425" s="601" t="s">
        <v>979</v>
      </c>
      <c r="C425" s="590" t="s">
        <v>1141</v>
      </c>
      <c r="D425" s="602"/>
      <c r="E425" s="590" t="s">
        <v>492</v>
      </c>
      <c r="F425" s="603">
        <v>5</v>
      </c>
      <c r="G425" s="605">
        <v>7</v>
      </c>
      <c r="H425" s="605">
        <v>7</v>
      </c>
      <c r="I425" s="605">
        <v>8</v>
      </c>
      <c r="J425" s="605">
        <f t="shared" si="32"/>
        <v>-1</v>
      </c>
      <c r="K425" s="604"/>
    </row>
    <row r="426" spans="2:11">
      <c r="B426" s="601"/>
      <c r="C426" s="590"/>
      <c r="D426" s="602"/>
      <c r="E426" s="590" t="s">
        <v>277</v>
      </c>
      <c r="F426" s="603">
        <v>375700</v>
      </c>
      <c r="G426" s="605">
        <v>2500000</v>
      </c>
      <c r="H426" s="605">
        <v>2500000</v>
      </c>
      <c r="I426" s="605">
        <v>697000</v>
      </c>
      <c r="J426" s="605">
        <f t="shared" si="32"/>
        <v>1803000</v>
      </c>
      <c r="K426" s="604">
        <f t="shared" si="33"/>
        <v>27.88</v>
      </c>
    </row>
    <row r="427" spans="2:11">
      <c r="B427" s="601" t="s">
        <v>981</v>
      </c>
      <c r="C427" s="590" t="s">
        <v>982</v>
      </c>
      <c r="D427" s="602"/>
      <c r="E427" s="590" t="s">
        <v>492</v>
      </c>
      <c r="F427" s="603"/>
      <c r="G427" s="605">
        <v>20000</v>
      </c>
      <c r="H427" s="605">
        <v>0</v>
      </c>
      <c r="I427" s="605">
        <v>0</v>
      </c>
      <c r="J427" s="605">
        <f t="shared" si="32"/>
        <v>0</v>
      </c>
      <c r="K427" s="604"/>
    </row>
    <row r="428" spans="2:11">
      <c r="B428" s="601"/>
      <c r="C428" s="590"/>
      <c r="D428" s="602"/>
      <c r="E428" s="590" t="s">
        <v>277</v>
      </c>
      <c r="F428" s="603">
        <v>0</v>
      </c>
      <c r="G428" s="605">
        <v>8000000</v>
      </c>
      <c r="H428" s="605">
        <v>0</v>
      </c>
      <c r="I428" s="605">
        <v>0</v>
      </c>
      <c r="J428" s="605">
        <f t="shared" si="32"/>
        <v>0</v>
      </c>
      <c r="K428" s="604" t="e">
        <f t="shared" si="33"/>
        <v>#DIV/0!</v>
      </c>
    </row>
    <row r="429" spans="2:11" ht="30">
      <c r="B429" s="601" t="s">
        <v>985</v>
      </c>
      <c r="C429" s="590" t="s">
        <v>986</v>
      </c>
      <c r="D429" s="602"/>
      <c r="E429" s="590" t="s">
        <v>1055</v>
      </c>
      <c r="F429" s="603"/>
      <c r="G429" s="605">
        <v>1</v>
      </c>
      <c r="H429" s="605">
        <v>1</v>
      </c>
      <c r="I429" s="605">
        <v>1</v>
      </c>
      <c r="J429" s="605">
        <f t="shared" si="32"/>
        <v>0</v>
      </c>
      <c r="K429" s="604"/>
    </row>
    <row r="430" spans="2:11">
      <c r="B430" s="601"/>
      <c r="C430" s="590"/>
      <c r="D430" s="602"/>
      <c r="E430" s="590" t="s">
        <v>277</v>
      </c>
      <c r="F430" s="603">
        <v>6084720</v>
      </c>
      <c r="G430" s="605">
        <v>10000000</v>
      </c>
      <c r="H430" s="605">
        <v>8544000</v>
      </c>
      <c r="I430" s="605">
        <v>8544000</v>
      </c>
      <c r="J430" s="605">
        <f t="shared" si="32"/>
        <v>0</v>
      </c>
      <c r="K430" s="604">
        <f t="shared" si="33"/>
        <v>100</v>
      </c>
    </row>
    <row r="431" spans="2:11">
      <c r="B431" s="601" t="s">
        <v>999</v>
      </c>
      <c r="C431" s="590" t="s">
        <v>1000</v>
      </c>
      <c r="D431" s="602"/>
      <c r="E431" s="590" t="s">
        <v>493</v>
      </c>
      <c r="F431" s="603"/>
      <c r="G431" s="605">
        <v>1</v>
      </c>
      <c r="H431" s="605">
        <v>1</v>
      </c>
      <c r="I431" s="605">
        <v>1</v>
      </c>
      <c r="J431" s="605">
        <f t="shared" si="32"/>
        <v>0</v>
      </c>
      <c r="K431" s="604"/>
    </row>
    <row r="432" spans="2:11">
      <c r="B432" s="601"/>
      <c r="C432" s="590"/>
      <c r="D432" s="602"/>
      <c r="E432" s="590" t="s">
        <v>277</v>
      </c>
      <c r="F432" s="603">
        <v>0</v>
      </c>
      <c r="G432" s="605">
        <v>3560000</v>
      </c>
      <c r="H432" s="605">
        <v>3560000</v>
      </c>
      <c r="I432" s="605">
        <v>3237600</v>
      </c>
      <c r="J432" s="605">
        <f t="shared" si="32"/>
        <v>322400</v>
      </c>
      <c r="K432" s="604">
        <f t="shared" si="33"/>
        <v>90.94382022471909</v>
      </c>
    </row>
    <row r="433" spans="2:11" ht="30">
      <c r="B433" s="601" t="s">
        <v>995</v>
      </c>
      <c r="C433" s="590" t="s">
        <v>1142</v>
      </c>
      <c r="D433" s="602"/>
      <c r="E433" s="590" t="s">
        <v>1059</v>
      </c>
      <c r="F433" s="603"/>
      <c r="G433" s="605">
        <v>1</v>
      </c>
      <c r="H433" s="605">
        <v>1</v>
      </c>
      <c r="I433" s="605">
        <v>1</v>
      </c>
      <c r="J433" s="605">
        <f t="shared" si="32"/>
        <v>0</v>
      </c>
      <c r="K433" s="604"/>
    </row>
    <row r="434" spans="2:11">
      <c r="B434" s="601"/>
      <c r="C434" s="590"/>
      <c r="D434" s="602"/>
      <c r="E434" s="590" t="s">
        <v>277</v>
      </c>
      <c r="F434" s="603">
        <v>0</v>
      </c>
      <c r="G434" s="605">
        <v>192408000</v>
      </c>
      <c r="H434" s="605">
        <v>192408000</v>
      </c>
      <c r="I434" s="605">
        <v>192408000</v>
      </c>
      <c r="J434" s="605">
        <f t="shared" si="32"/>
        <v>0</v>
      </c>
      <c r="K434" s="604">
        <f t="shared" si="33"/>
        <v>100</v>
      </c>
    </row>
    <row r="435" spans="2:11">
      <c r="B435" s="875" t="s">
        <v>264</v>
      </c>
      <c r="C435" s="876"/>
      <c r="D435" s="878"/>
      <c r="E435" s="878"/>
      <c r="F435" s="878"/>
      <c r="G435" s="878"/>
      <c r="H435" s="878"/>
      <c r="I435" s="878"/>
      <c r="J435" s="878"/>
      <c r="K435" s="879"/>
    </row>
    <row r="436" spans="2:11">
      <c r="B436" s="599" t="s">
        <v>265</v>
      </c>
      <c r="C436" s="873" t="s">
        <v>1143</v>
      </c>
      <c r="D436" s="873"/>
      <c r="E436" s="873"/>
      <c r="F436" s="873"/>
      <c r="G436" s="873"/>
      <c r="H436" s="873"/>
      <c r="I436" s="873"/>
      <c r="J436" s="873"/>
      <c r="K436" s="874"/>
    </row>
    <row r="437" spans="2:11">
      <c r="B437" s="593"/>
      <c r="C437" s="594" t="s">
        <v>1144</v>
      </c>
      <c r="D437" s="597"/>
      <c r="E437" s="596"/>
      <c r="F437" s="596"/>
      <c r="G437" s="597" t="s">
        <v>245</v>
      </c>
      <c r="H437" s="597" t="s">
        <v>245</v>
      </c>
      <c r="I437" s="600">
        <v>110</v>
      </c>
      <c r="J437" s="597">
        <f t="shared" ref="J437" si="34">H437-I437</f>
        <v>-70</v>
      </c>
      <c r="K437" s="598">
        <f t="shared" ref="K437" si="35">I437/H437*100</f>
        <v>275</v>
      </c>
    </row>
    <row r="438" spans="2:11">
      <c r="B438" s="880" t="s">
        <v>274</v>
      </c>
      <c r="C438" s="881"/>
      <c r="D438" s="882"/>
      <c r="E438" s="882"/>
      <c r="F438" s="882"/>
      <c r="G438" s="882"/>
      <c r="H438" s="882"/>
      <c r="I438" s="882"/>
      <c r="J438" s="882"/>
      <c r="K438" s="883"/>
    </row>
    <row r="439" spans="2:11">
      <c r="B439" s="367" t="s">
        <v>275</v>
      </c>
      <c r="C439" s="368" t="s">
        <v>276</v>
      </c>
      <c r="D439" s="878"/>
      <c r="E439" s="878"/>
      <c r="F439" s="878"/>
      <c r="G439" s="878"/>
      <c r="H439" s="878"/>
      <c r="I439" s="878"/>
      <c r="J439" s="878"/>
      <c r="K439" s="879"/>
    </row>
    <row r="440" spans="2:11" ht="30">
      <c r="B440" s="601" t="s">
        <v>985</v>
      </c>
      <c r="C440" s="590" t="s">
        <v>986</v>
      </c>
      <c r="D440" s="602"/>
      <c r="E440" s="590" t="s">
        <v>1055</v>
      </c>
      <c r="F440" s="603"/>
      <c r="G440" s="605">
        <v>1</v>
      </c>
      <c r="H440" s="605">
        <v>1</v>
      </c>
      <c r="I440" s="605">
        <v>1</v>
      </c>
      <c r="J440" s="605">
        <f t="shared" ref="J440:J443" si="36">H440-I440</f>
        <v>0</v>
      </c>
      <c r="K440" s="604"/>
    </row>
    <row r="441" spans="2:11">
      <c r="B441" s="601"/>
      <c r="C441" s="590"/>
      <c r="D441" s="602"/>
      <c r="E441" s="590" t="s">
        <v>277</v>
      </c>
      <c r="F441" s="603">
        <v>6084720</v>
      </c>
      <c r="G441" s="605">
        <v>10000000</v>
      </c>
      <c r="H441" s="605">
        <v>8544000</v>
      </c>
      <c r="I441" s="605">
        <v>8544000</v>
      </c>
      <c r="J441" s="605">
        <f t="shared" si="36"/>
        <v>0</v>
      </c>
      <c r="K441" s="604">
        <f t="shared" ref="K441:K443" si="37">I441/H441*100</f>
        <v>100</v>
      </c>
    </row>
    <row r="442" spans="2:11">
      <c r="B442" s="601" t="s">
        <v>999</v>
      </c>
      <c r="C442" s="590" t="s">
        <v>1000</v>
      </c>
      <c r="D442" s="602"/>
      <c r="E442" s="590" t="s">
        <v>493</v>
      </c>
      <c r="F442" s="603"/>
      <c r="G442" s="605">
        <v>1</v>
      </c>
      <c r="H442" s="605">
        <v>1</v>
      </c>
      <c r="I442" s="605">
        <v>1</v>
      </c>
      <c r="J442" s="605">
        <f t="shared" si="36"/>
        <v>0</v>
      </c>
      <c r="K442" s="604"/>
    </row>
    <row r="443" spans="2:11">
      <c r="B443" s="601"/>
      <c r="C443" s="590"/>
      <c r="D443" s="602"/>
      <c r="E443" s="590" t="s">
        <v>277</v>
      </c>
      <c r="F443" s="603">
        <v>0</v>
      </c>
      <c r="G443" s="605">
        <v>3560000</v>
      </c>
      <c r="H443" s="605">
        <v>3560000</v>
      </c>
      <c r="I443" s="605">
        <v>3237600</v>
      </c>
      <c r="J443" s="605">
        <f t="shared" si="36"/>
        <v>322400</v>
      </c>
      <c r="K443" s="604">
        <f t="shared" si="37"/>
        <v>90.94382022471909</v>
      </c>
    </row>
    <row r="444" spans="2:11">
      <c r="B444" s="875" t="s">
        <v>264</v>
      </c>
      <c r="C444" s="876"/>
      <c r="D444" s="878"/>
      <c r="E444" s="878"/>
      <c r="F444" s="878"/>
      <c r="G444" s="878"/>
      <c r="H444" s="878"/>
      <c r="I444" s="878"/>
      <c r="J444" s="878"/>
      <c r="K444" s="879"/>
    </row>
    <row r="445" spans="2:11">
      <c r="B445" s="599" t="s">
        <v>265</v>
      </c>
      <c r="C445" s="873" t="s">
        <v>1145</v>
      </c>
      <c r="D445" s="873"/>
      <c r="E445" s="873"/>
      <c r="F445" s="873"/>
      <c r="G445" s="873"/>
      <c r="H445" s="873"/>
      <c r="I445" s="873"/>
      <c r="J445" s="873"/>
      <c r="K445" s="874"/>
    </row>
    <row r="446" spans="2:11" ht="30">
      <c r="B446" s="593"/>
      <c r="C446" s="594" t="s">
        <v>1146</v>
      </c>
      <c r="D446" s="597"/>
      <c r="E446" s="596"/>
      <c r="F446" s="596"/>
      <c r="G446" s="597"/>
      <c r="H446" s="597"/>
      <c r="I446" s="597"/>
      <c r="J446" s="597"/>
      <c r="K446" s="598"/>
    </row>
    <row r="447" spans="2:11" ht="45">
      <c r="B447" s="593"/>
      <c r="C447" s="594" t="s">
        <v>1147</v>
      </c>
      <c r="D447" s="597" t="s">
        <v>240</v>
      </c>
      <c r="E447" s="596"/>
      <c r="F447" s="596"/>
      <c r="G447" s="597"/>
      <c r="H447" s="597"/>
      <c r="I447" s="597"/>
      <c r="J447" s="597"/>
      <c r="K447" s="598"/>
    </row>
    <row r="448" spans="2:11">
      <c r="B448" s="880" t="s">
        <v>274</v>
      </c>
      <c r="C448" s="881"/>
      <c r="D448" s="882"/>
      <c r="E448" s="882"/>
      <c r="F448" s="882"/>
      <c r="G448" s="882"/>
      <c r="H448" s="882"/>
      <c r="I448" s="882"/>
      <c r="J448" s="882"/>
      <c r="K448" s="883"/>
    </row>
    <row r="449" spans="2:11">
      <c r="B449" s="367" t="s">
        <v>275</v>
      </c>
      <c r="C449" s="368" t="s">
        <v>276</v>
      </c>
      <c r="D449" s="878"/>
      <c r="E449" s="878"/>
      <c r="F449" s="878"/>
      <c r="G449" s="878"/>
      <c r="H449" s="878"/>
      <c r="I449" s="878"/>
      <c r="J449" s="878"/>
      <c r="K449" s="879"/>
    </row>
    <row r="450" spans="2:11" ht="30">
      <c r="B450" s="601" t="s">
        <v>985</v>
      </c>
      <c r="C450" s="590" t="s">
        <v>986</v>
      </c>
      <c r="D450" s="602"/>
      <c r="E450" s="590" t="s">
        <v>1055</v>
      </c>
      <c r="F450" s="603"/>
      <c r="G450" s="605">
        <v>1</v>
      </c>
      <c r="H450" s="605">
        <v>1</v>
      </c>
      <c r="I450" s="605">
        <v>1</v>
      </c>
      <c r="J450" s="605">
        <f t="shared" ref="J450:J453" si="38">H450-I450</f>
        <v>0</v>
      </c>
      <c r="K450" s="604"/>
    </row>
    <row r="451" spans="2:11">
      <c r="B451" s="601"/>
      <c r="C451" s="590"/>
      <c r="D451" s="602"/>
      <c r="E451" s="590" t="s">
        <v>277</v>
      </c>
      <c r="F451" s="603">
        <v>6084720</v>
      </c>
      <c r="G451" s="605">
        <v>10000000</v>
      </c>
      <c r="H451" s="605">
        <v>8544000</v>
      </c>
      <c r="I451" s="605">
        <v>8544000</v>
      </c>
      <c r="J451" s="605">
        <f t="shared" si="38"/>
        <v>0</v>
      </c>
      <c r="K451" s="604">
        <f t="shared" ref="K451:K453" si="39">I451/H451*100</f>
        <v>100</v>
      </c>
    </row>
    <row r="452" spans="2:11">
      <c r="B452" s="601" t="s">
        <v>999</v>
      </c>
      <c r="C452" s="590" t="s">
        <v>1000</v>
      </c>
      <c r="D452" s="602"/>
      <c r="E452" s="590" t="s">
        <v>493</v>
      </c>
      <c r="F452" s="603"/>
      <c r="G452" s="605">
        <v>1</v>
      </c>
      <c r="H452" s="605">
        <v>1</v>
      </c>
      <c r="I452" s="605">
        <v>1</v>
      </c>
      <c r="J452" s="605">
        <f t="shared" si="38"/>
        <v>0</v>
      </c>
      <c r="K452" s="604"/>
    </row>
    <row r="453" spans="2:11">
      <c r="B453" s="601"/>
      <c r="C453" s="590"/>
      <c r="D453" s="602"/>
      <c r="E453" s="590" t="s">
        <v>277</v>
      </c>
      <c r="F453" s="603">
        <v>0</v>
      </c>
      <c r="G453" s="605">
        <v>3560000</v>
      </c>
      <c r="H453" s="605">
        <v>3560000</v>
      </c>
      <c r="I453" s="605">
        <v>3237600</v>
      </c>
      <c r="J453" s="605">
        <f t="shared" si="38"/>
        <v>322400</v>
      </c>
      <c r="K453" s="604">
        <f t="shared" si="39"/>
        <v>90.94382022471909</v>
      </c>
    </row>
    <row r="454" spans="2:11">
      <c r="B454" s="875" t="s">
        <v>227</v>
      </c>
      <c r="C454" s="876"/>
      <c r="D454" s="876" t="s">
        <v>228</v>
      </c>
      <c r="E454" s="876"/>
      <c r="F454" s="876"/>
      <c r="G454" s="876"/>
      <c r="H454" s="876"/>
      <c r="I454" s="876"/>
      <c r="J454" s="876"/>
      <c r="K454" s="877"/>
    </row>
    <row r="455" spans="2:11" ht="71.25">
      <c r="B455" s="367" t="s">
        <v>229</v>
      </c>
      <c r="C455" s="368" t="s">
        <v>230</v>
      </c>
      <c r="D455" s="591" t="s">
        <v>231</v>
      </c>
      <c r="E455" s="591" t="s">
        <v>232</v>
      </c>
      <c r="F455" s="591" t="s">
        <v>233</v>
      </c>
      <c r="G455" s="591" t="s">
        <v>234</v>
      </c>
      <c r="H455" s="591" t="s">
        <v>235</v>
      </c>
      <c r="I455" s="591" t="s">
        <v>410</v>
      </c>
      <c r="J455" s="591" t="s">
        <v>237</v>
      </c>
      <c r="K455" s="592" t="s">
        <v>238</v>
      </c>
    </row>
    <row r="456" spans="2:11">
      <c r="B456" s="875" t="s">
        <v>264</v>
      </c>
      <c r="C456" s="876"/>
      <c r="D456" s="878"/>
      <c r="E456" s="878"/>
      <c r="F456" s="878"/>
      <c r="G456" s="878"/>
      <c r="H456" s="878"/>
      <c r="I456" s="878"/>
      <c r="J456" s="878"/>
      <c r="K456" s="879"/>
    </row>
    <row r="457" spans="2:11">
      <c r="B457" s="599" t="s">
        <v>265</v>
      </c>
      <c r="C457" s="873"/>
      <c r="D457" s="873"/>
      <c r="E457" s="873"/>
      <c r="F457" s="873"/>
      <c r="G457" s="873"/>
      <c r="H457" s="873"/>
      <c r="I457" s="873"/>
      <c r="J457" s="873"/>
      <c r="K457" s="874"/>
    </row>
    <row r="458" spans="2:11">
      <c r="B458" s="880" t="s">
        <v>274</v>
      </c>
      <c r="C458" s="881"/>
      <c r="D458" s="882"/>
      <c r="E458" s="882"/>
      <c r="F458" s="882"/>
      <c r="G458" s="882"/>
      <c r="H458" s="882"/>
      <c r="I458" s="882"/>
      <c r="J458" s="882"/>
      <c r="K458" s="883"/>
    </row>
    <row r="459" spans="2:11">
      <c r="B459" s="367" t="s">
        <v>275</v>
      </c>
      <c r="C459" s="368" t="s">
        <v>276</v>
      </c>
      <c r="D459" s="878"/>
      <c r="E459" s="878"/>
      <c r="F459" s="878"/>
      <c r="G459" s="878"/>
      <c r="H459" s="878"/>
      <c r="I459" s="878"/>
      <c r="J459" s="878"/>
      <c r="K459" s="879"/>
    </row>
    <row r="460" spans="2:11" ht="45">
      <c r="B460" s="601" t="s">
        <v>966</v>
      </c>
      <c r="C460" s="590" t="s">
        <v>1048</v>
      </c>
      <c r="D460" s="602"/>
      <c r="E460" s="590" t="s">
        <v>1049</v>
      </c>
      <c r="F460" s="603">
        <v>9</v>
      </c>
      <c r="G460" s="605">
        <v>12</v>
      </c>
      <c r="H460" s="605">
        <v>12</v>
      </c>
      <c r="I460" s="605">
        <v>11</v>
      </c>
      <c r="J460" s="605">
        <f t="shared" ref="J460:J521" si="40">H460-I460</f>
        <v>1</v>
      </c>
      <c r="K460" s="606"/>
    </row>
    <row r="461" spans="2:11">
      <c r="B461" s="601"/>
      <c r="C461" s="590"/>
      <c r="D461" s="602"/>
      <c r="E461" s="590" t="s">
        <v>277</v>
      </c>
      <c r="F461" s="603">
        <v>6392596</v>
      </c>
      <c r="G461" s="605">
        <v>18000000</v>
      </c>
      <c r="H461" s="605">
        <v>18000000</v>
      </c>
      <c r="I461" s="605">
        <v>13445692</v>
      </c>
      <c r="J461" s="605">
        <f t="shared" si="40"/>
        <v>4554308</v>
      </c>
      <c r="K461" s="606">
        <f t="shared" ref="K461:K521" si="41">I461/H461*100</f>
        <v>74.698288888888882</v>
      </c>
    </row>
    <row r="462" spans="2:11" ht="30">
      <c r="B462" s="601" t="s">
        <v>971</v>
      </c>
      <c r="C462" s="590" t="s">
        <v>972</v>
      </c>
      <c r="D462" s="602"/>
      <c r="E462" s="590" t="s">
        <v>1050</v>
      </c>
      <c r="F462" s="603">
        <v>320</v>
      </c>
      <c r="G462" s="605">
        <v>328</v>
      </c>
      <c r="H462" s="605">
        <v>328</v>
      </c>
      <c r="I462" s="605">
        <v>270</v>
      </c>
      <c r="J462" s="605">
        <f t="shared" si="40"/>
        <v>58</v>
      </c>
      <c r="K462" s="606"/>
    </row>
    <row r="463" spans="2:11">
      <c r="B463" s="601"/>
      <c r="C463" s="590"/>
      <c r="D463" s="602"/>
      <c r="E463" s="590" t="s">
        <v>277</v>
      </c>
      <c r="F463" s="603">
        <v>31632524</v>
      </c>
      <c r="G463" s="605">
        <v>45323000</v>
      </c>
      <c r="H463" s="605">
        <v>36907400</v>
      </c>
      <c r="I463" s="605">
        <v>35420666</v>
      </c>
      <c r="J463" s="605">
        <f t="shared" si="40"/>
        <v>1486734</v>
      </c>
      <c r="K463" s="606">
        <f t="shared" si="41"/>
        <v>95.971718408774393</v>
      </c>
    </row>
    <row r="464" spans="2:11" ht="30">
      <c r="B464" s="601" t="s">
        <v>973</v>
      </c>
      <c r="C464" s="590" t="s">
        <v>1051</v>
      </c>
      <c r="D464" s="602"/>
      <c r="E464" s="590" t="s">
        <v>1052</v>
      </c>
      <c r="F464" s="603">
        <v>4</v>
      </c>
      <c r="G464" s="605">
        <v>4</v>
      </c>
      <c r="H464" s="605">
        <v>4</v>
      </c>
      <c r="I464" s="605">
        <v>4</v>
      </c>
      <c r="J464" s="605">
        <f t="shared" si="40"/>
        <v>0</v>
      </c>
      <c r="K464" s="606"/>
    </row>
    <row r="465" spans="2:11">
      <c r="B465" s="601"/>
      <c r="C465" s="590"/>
      <c r="D465" s="602"/>
      <c r="E465" s="590" t="s">
        <v>277</v>
      </c>
      <c r="F465" s="603">
        <v>17901306</v>
      </c>
      <c r="G465" s="605">
        <v>22000000</v>
      </c>
      <c r="H465" s="605">
        <v>19500000</v>
      </c>
      <c r="I465" s="605">
        <v>19179889</v>
      </c>
      <c r="J465" s="605">
        <f t="shared" si="40"/>
        <v>320111</v>
      </c>
      <c r="K465" s="606">
        <f t="shared" si="41"/>
        <v>98.358405128205135</v>
      </c>
    </row>
    <row r="466" spans="2:11" ht="30">
      <c r="B466" s="601" t="s">
        <v>975</v>
      </c>
      <c r="C466" s="590" t="s">
        <v>976</v>
      </c>
      <c r="D466" s="602"/>
      <c r="E466" s="590" t="s">
        <v>1053</v>
      </c>
      <c r="F466" s="603">
        <v>14207</v>
      </c>
      <c r="G466" s="605">
        <v>11500</v>
      </c>
      <c r="H466" s="605">
        <v>11500</v>
      </c>
      <c r="I466" s="605">
        <v>13087</v>
      </c>
      <c r="J466" s="605">
        <f t="shared" si="40"/>
        <v>-1587</v>
      </c>
      <c r="K466" s="606"/>
    </row>
    <row r="467" spans="2:11">
      <c r="B467" s="601"/>
      <c r="C467" s="590"/>
      <c r="D467" s="602"/>
      <c r="E467" s="590" t="s">
        <v>277</v>
      </c>
      <c r="F467" s="603">
        <v>34616185</v>
      </c>
      <c r="G467" s="605">
        <v>32962000</v>
      </c>
      <c r="H467" s="605">
        <v>32962000</v>
      </c>
      <c r="I467" s="605">
        <v>27110101</v>
      </c>
      <c r="J467" s="605">
        <f t="shared" si="40"/>
        <v>5851899</v>
      </c>
      <c r="K467" s="606">
        <f t="shared" si="41"/>
        <v>82.246529336812088</v>
      </c>
    </row>
    <row r="468" spans="2:11" ht="30">
      <c r="B468" s="601" t="s">
        <v>969</v>
      </c>
      <c r="C468" s="590" t="s">
        <v>970</v>
      </c>
      <c r="D468" s="602"/>
      <c r="E468" s="590" t="s">
        <v>1339</v>
      </c>
      <c r="F468" s="603">
        <v>72</v>
      </c>
      <c r="G468" s="605">
        <v>0</v>
      </c>
      <c r="H468" s="605">
        <v>76</v>
      </c>
      <c r="I468" s="605">
        <v>76</v>
      </c>
      <c r="J468" s="605">
        <f t="shared" si="40"/>
        <v>0</v>
      </c>
      <c r="K468" s="606"/>
    </row>
    <row r="469" spans="2:11">
      <c r="B469" s="601"/>
      <c r="C469" s="590"/>
      <c r="D469" s="602"/>
      <c r="E469" s="590" t="s">
        <v>277</v>
      </c>
      <c r="F469" s="603">
        <v>1240000</v>
      </c>
      <c r="G469" s="605">
        <v>0</v>
      </c>
      <c r="H469" s="605">
        <v>1160000</v>
      </c>
      <c r="I469" s="605">
        <v>1160000</v>
      </c>
      <c r="J469" s="605">
        <f t="shared" si="40"/>
        <v>0</v>
      </c>
      <c r="K469" s="606">
        <f t="shared" ref="K469" si="42">I469/H469*100</f>
        <v>100</v>
      </c>
    </row>
    <row r="470" spans="2:11" ht="30">
      <c r="B470" s="601" t="s">
        <v>977</v>
      </c>
      <c r="C470" s="590" t="s">
        <v>978</v>
      </c>
      <c r="D470" s="602"/>
      <c r="E470" s="590" t="s">
        <v>1054</v>
      </c>
      <c r="F470" s="603">
        <v>52195</v>
      </c>
      <c r="G470" s="605">
        <v>0</v>
      </c>
      <c r="H470" s="605">
        <v>51664</v>
      </c>
      <c r="I470" s="605">
        <v>50062</v>
      </c>
      <c r="J470" s="605">
        <f t="shared" si="40"/>
        <v>1602</v>
      </c>
      <c r="K470" s="606"/>
    </row>
    <row r="471" spans="2:11">
      <c r="B471" s="601"/>
      <c r="C471" s="590"/>
      <c r="D471" s="602"/>
      <c r="E471" s="590" t="s">
        <v>277</v>
      </c>
      <c r="F471" s="603">
        <v>2282499946.9000001</v>
      </c>
      <c r="G471" s="605">
        <v>0</v>
      </c>
      <c r="H471" s="605">
        <v>2348119166</v>
      </c>
      <c r="I471" s="605">
        <v>2187174863</v>
      </c>
      <c r="J471" s="605">
        <f t="shared" si="40"/>
        <v>160944303</v>
      </c>
      <c r="K471" s="606">
        <f t="shared" si="41"/>
        <v>93.145820479197951</v>
      </c>
    </row>
    <row r="472" spans="2:11" ht="30">
      <c r="B472" s="601" t="s">
        <v>983</v>
      </c>
      <c r="C472" s="590" t="s">
        <v>984</v>
      </c>
      <c r="D472" s="602"/>
      <c r="E472" s="590" t="s">
        <v>1047</v>
      </c>
      <c r="F472" s="603"/>
      <c r="G472" s="605">
        <v>300</v>
      </c>
      <c r="H472" s="605">
        <v>227</v>
      </c>
      <c r="I472" s="605">
        <v>200</v>
      </c>
      <c r="J472" s="605">
        <f t="shared" si="40"/>
        <v>27</v>
      </c>
      <c r="K472" s="606"/>
    </row>
    <row r="473" spans="2:11">
      <c r="B473" s="601"/>
      <c r="C473" s="590"/>
      <c r="D473" s="602"/>
      <c r="E473" s="590" t="s">
        <v>277</v>
      </c>
      <c r="F473" s="603">
        <v>11449415</v>
      </c>
      <c r="G473" s="605">
        <v>1400000000</v>
      </c>
      <c r="H473" s="605">
        <v>682999284</v>
      </c>
      <c r="I473" s="605">
        <v>390696189</v>
      </c>
      <c r="J473" s="605">
        <f t="shared" si="40"/>
        <v>292303095</v>
      </c>
      <c r="K473" s="606">
        <f t="shared" si="41"/>
        <v>57.203015896573028</v>
      </c>
    </row>
    <row r="474" spans="2:11">
      <c r="B474" s="601" t="s">
        <v>989</v>
      </c>
      <c r="C474" s="590" t="s">
        <v>1148</v>
      </c>
      <c r="D474" s="602"/>
      <c r="E474" s="590" t="s">
        <v>1056</v>
      </c>
      <c r="F474" s="603"/>
      <c r="G474" s="605">
        <v>1</v>
      </c>
      <c r="H474" s="605">
        <v>0</v>
      </c>
      <c r="I474" s="605">
        <v>0</v>
      </c>
      <c r="J474" s="605">
        <f t="shared" si="40"/>
        <v>0</v>
      </c>
      <c r="K474" s="606"/>
    </row>
    <row r="475" spans="2:11">
      <c r="B475" s="601"/>
      <c r="C475" s="590"/>
      <c r="D475" s="602"/>
      <c r="E475" s="590" t="s">
        <v>277</v>
      </c>
      <c r="F475" s="603">
        <v>0</v>
      </c>
      <c r="G475" s="605">
        <v>33190000</v>
      </c>
      <c r="H475" s="605">
        <v>0</v>
      </c>
      <c r="I475" s="605">
        <v>0</v>
      </c>
      <c r="J475" s="605">
        <f t="shared" si="40"/>
        <v>0</v>
      </c>
      <c r="K475" s="606">
        <v>0</v>
      </c>
    </row>
    <row r="476" spans="2:11" ht="30">
      <c r="B476" s="601" t="s">
        <v>987</v>
      </c>
      <c r="C476" s="590" t="s">
        <v>1149</v>
      </c>
      <c r="D476" s="602"/>
      <c r="E476" s="590" t="s">
        <v>493</v>
      </c>
      <c r="F476" s="603"/>
      <c r="G476" s="605">
        <v>1</v>
      </c>
      <c r="H476" s="605">
        <v>1</v>
      </c>
      <c r="I476" s="605">
        <v>1</v>
      </c>
      <c r="J476" s="605">
        <f t="shared" si="40"/>
        <v>0</v>
      </c>
      <c r="K476" s="606"/>
    </row>
    <row r="477" spans="2:11">
      <c r="B477" s="601"/>
      <c r="C477" s="590"/>
      <c r="D477" s="602"/>
      <c r="E477" s="590" t="s">
        <v>277</v>
      </c>
      <c r="F477" s="603">
        <v>0</v>
      </c>
      <c r="G477" s="605">
        <v>7000000</v>
      </c>
      <c r="H477" s="605">
        <v>7000000</v>
      </c>
      <c r="I477" s="605">
        <v>5011212</v>
      </c>
      <c r="J477" s="605">
        <f t="shared" si="40"/>
        <v>1988788</v>
      </c>
      <c r="K477" s="606">
        <f t="shared" si="41"/>
        <v>71.588742857142861</v>
      </c>
    </row>
    <row r="478" spans="2:11" ht="30">
      <c r="B478" s="601" t="s">
        <v>991</v>
      </c>
      <c r="C478" s="590" t="s">
        <v>1150</v>
      </c>
      <c r="D478" s="602"/>
      <c r="E478" s="590" t="s">
        <v>492</v>
      </c>
      <c r="F478" s="603"/>
      <c r="G478" s="605">
        <v>1</v>
      </c>
      <c r="H478" s="605">
        <v>0</v>
      </c>
      <c r="I478" s="605">
        <v>0</v>
      </c>
      <c r="J478" s="605">
        <f t="shared" si="40"/>
        <v>0</v>
      </c>
      <c r="K478" s="606"/>
    </row>
    <row r="479" spans="2:11">
      <c r="B479" s="601"/>
      <c r="C479" s="590"/>
      <c r="D479" s="602"/>
      <c r="E479" s="590" t="s">
        <v>277</v>
      </c>
      <c r="F479" s="603">
        <v>0</v>
      </c>
      <c r="G479" s="605">
        <v>50000000</v>
      </c>
      <c r="H479" s="605">
        <v>0</v>
      </c>
      <c r="I479" s="605">
        <v>0</v>
      </c>
      <c r="J479" s="605">
        <f t="shared" si="40"/>
        <v>0</v>
      </c>
      <c r="K479" s="606">
        <v>0</v>
      </c>
    </row>
    <row r="480" spans="2:11">
      <c r="B480" s="601" t="s">
        <v>993</v>
      </c>
      <c r="C480" s="590" t="s">
        <v>1151</v>
      </c>
      <c r="D480" s="602"/>
      <c r="E480" s="590" t="s">
        <v>370</v>
      </c>
      <c r="F480" s="603"/>
      <c r="G480" s="605">
        <v>1</v>
      </c>
      <c r="H480" s="605">
        <v>1</v>
      </c>
      <c r="I480" s="605">
        <v>1</v>
      </c>
      <c r="J480" s="605">
        <f t="shared" si="40"/>
        <v>0</v>
      </c>
      <c r="K480" s="606"/>
    </row>
    <row r="481" spans="2:11">
      <c r="B481" s="601"/>
      <c r="C481" s="590"/>
      <c r="D481" s="602"/>
      <c r="E481" s="590" t="s">
        <v>277</v>
      </c>
      <c r="F481" s="603">
        <v>0</v>
      </c>
      <c r="G481" s="605">
        <v>8500000</v>
      </c>
      <c r="H481" s="605">
        <v>8280000</v>
      </c>
      <c r="I481" s="605">
        <v>8280000</v>
      </c>
      <c r="J481" s="605">
        <f t="shared" si="40"/>
        <v>0</v>
      </c>
      <c r="K481" s="606">
        <f t="shared" si="41"/>
        <v>100</v>
      </c>
    </row>
    <row r="482" spans="2:11">
      <c r="B482" s="601" t="s">
        <v>997</v>
      </c>
      <c r="C482" s="590" t="s">
        <v>998</v>
      </c>
      <c r="D482" s="602"/>
      <c r="E482" s="590" t="s">
        <v>493</v>
      </c>
      <c r="F482" s="603"/>
      <c r="G482" s="605">
        <v>1</v>
      </c>
      <c r="H482" s="605">
        <v>1</v>
      </c>
      <c r="I482" s="605">
        <v>1</v>
      </c>
      <c r="J482" s="605">
        <f t="shared" si="40"/>
        <v>0</v>
      </c>
      <c r="K482" s="606"/>
    </row>
    <row r="483" spans="2:11">
      <c r="B483" s="601"/>
      <c r="C483" s="590"/>
      <c r="D483" s="602"/>
      <c r="E483" s="590" t="s">
        <v>277</v>
      </c>
      <c r="F483" s="603">
        <v>0</v>
      </c>
      <c r="G483" s="605">
        <v>1200000</v>
      </c>
      <c r="H483" s="605">
        <v>1006000</v>
      </c>
      <c r="I483" s="605">
        <v>1005463</v>
      </c>
      <c r="J483" s="605">
        <f t="shared" si="40"/>
        <v>537</v>
      </c>
      <c r="K483" s="606">
        <f t="shared" si="41"/>
        <v>99.946620278330016</v>
      </c>
    </row>
    <row r="484" spans="2:11" ht="30">
      <c r="B484" s="601" t="s">
        <v>388</v>
      </c>
      <c r="C484" s="590" t="s">
        <v>389</v>
      </c>
      <c r="D484" s="602"/>
      <c r="E484" s="590" t="s">
        <v>1060</v>
      </c>
      <c r="F484" s="603"/>
      <c r="G484" s="605">
        <v>1</v>
      </c>
      <c r="H484" s="605">
        <v>0</v>
      </c>
      <c r="I484" s="605">
        <v>0</v>
      </c>
      <c r="J484" s="605">
        <f t="shared" si="40"/>
        <v>0</v>
      </c>
      <c r="K484" s="606"/>
    </row>
    <row r="485" spans="2:11">
      <c r="B485" s="601"/>
      <c r="C485" s="590"/>
      <c r="D485" s="602"/>
      <c r="E485" s="590" t="s">
        <v>277</v>
      </c>
      <c r="F485" s="603">
        <v>0</v>
      </c>
      <c r="G485" s="605">
        <v>30000000</v>
      </c>
      <c r="H485" s="605">
        <v>0</v>
      </c>
      <c r="I485" s="605">
        <v>0</v>
      </c>
      <c r="J485" s="605">
        <f t="shared" si="40"/>
        <v>0</v>
      </c>
      <c r="K485" s="606">
        <v>0</v>
      </c>
    </row>
    <row r="486" spans="2:11" ht="30">
      <c r="B486" s="601" t="s">
        <v>1003</v>
      </c>
      <c r="C486" s="590" t="s">
        <v>1004</v>
      </c>
      <c r="D486" s="602"/>
      <c r="E486" s="590" t="s">
        <v>1054</v>
      </c>
      <c r="F486" s="603"/>
      <c r="G486" s="605">
        <v>1</v>
      </c>
      <c r="H486" s="605">
        <v>0</v>
      </c>
      <c r="I486" s="605">
        <v>0</v>
      </c>
      <c r="J486" s="605">
        <f t="shared" si="40"/>
        <v>0</v>
      </c>
      <c r="K486" s="606"/>
    </row>
    <row r="487" spans="2:11">
      <c r="B487" s="601"/>
      <c r="C487" s="590"/>
      <c r="D487" s="602"/>
      <c r="E487" s="590" t="s">
        <v>277</v>
      </c>
      <c r="F487" s="603">
        <v>2480</v>
      </c>
      <c r="G487" s="605">
        <v>7448000</v>
      </c>
      <c r="H487" s="605">
        <v>0</v>
      </c>
      <c r="I487" s="605">
        <v>0</v>
      </c>
      <c r="J487" s="605">
        <f t="shared" si="40"/>
        <v>0</v>
      </c>
      <c r="K487" s="606">
        <v>0</v>
      </c>
    </row>
    <row r="488" spans="2:11" ht="30">
      <c r="B488" s="601" t="s">
        <v>1021</v>
      </c>
      <c r="C488" s="590" t="s">
        <v>1152</v>
      </c>
      <c r="D488" s="602"/>
      <c r="E488" s="590" t="s">
        <v>1054</v>
      </c>
      <c r="F488" s="603"/>
      <c r="G488" s="605">
        <v>1</v>
      </c>
      <c r="H488" s="605">
        <v>1</v>
      </c>
      <c r="I488" s="605">
        <v>1</v>
      </c>
      <c r="J488" s="605">
        <f t="shared" si="40"/>
        <v>0</v>
      </c>
      <c r="K488" s="606"/>
    </row>
    <row r="489" spans="2:11">
      <c r="B489" s="601"/>
      <c r="C489" s="590"/>
      <c r="D489" s="602"/>
      <c r="E489" s="590" t="s">
        <v>277</v>
      </c>
      <c r="F489" s="603">
        <v>18798860</v>
      </c>
      <c r="G489" s="605">
        <v>1040100000</v>
      </c>
      <c r="H489" s="605">
        <v>97363000</v>
      </c>
      <c r="I489" s="605">
        <v>50263120</v>
      </c>
      <c r="J489" s="605">
        <f t="shared" si="40"/>
        <v>47099880</v>
      </c>
      <c r="K489" s="606">
        <f t="shared" si="41"/>
        <v>51.624456929223626</v>
      </c>
    </row>
    <row r="490" spans="2:11" ht="30">
      <c r="B490" s="601" t="s">
        <v>1005</v>
      </c>
      <c r="C490" s="590" t="s">
        <v>1153</v>
      </c>
      <c r="D490" s="602"/>
      <c r="E490" s="590" t="s">
        <v>1062</v>
      </c>
      <c r="F490" s="603"/>
      <c r="G490" s="605">
        <v>1</v>
      </c>
      <c r="H490" s="605">
        <v>1</v>
      </c>
      <c r="I490" s="605">
        <v>1</v>
      </c>
      <c r="J490" s="605">
        <f t="shared" si="40"/>
        <v>0</v>
      </c>
      <c r="K490" s="606"/>
    </row>
    <row r="491" spans="2:11">
      <c r="B491" s="601"/>
      <c r="C491" s="590"/>
      <c r="D491" s="602"/>
      <c r="E491" s="590" t="s">
        <v>277</v>
      </c>
      <c r="F491" s="603">
        <v>0</v>
      </c>
      <c r="G491" s="605">
        <v>25000000</v>
      </c>
      <c r="H491" s="605">
        <v>19542000</v>
      </c>
      <c r="I491" s="605">
        <v>19542000</v>
      </c>
      <c r="J491" s="605">
        <f t="shared" si="40"/>
        <v>0</v>
      </c>
      <c r="K491" s="606">
        <f t="shared" si="41"/>
        <v>100</v>
      </c>
    </row>
    <row r="492" spans="2:11">
      <c r="B492" s="601" t="s">
        <v>1007</v>
      </c>
      <c r="C492" s="590" t="s">
        <v>1154</v>
      </c>
      <c r="D492" s="602"/>
      <c r="E492" s="590" t="s">
        <v>492</v>
      </c>
      <c r="F492" s="603"/>
      <c r="G492" s="605">
        <v>1</v>
      </c>
      <c r="H492" s="605">
        <v>0</v>
      </c>
      <c r="I492" s="605">
        <v>0</v>
      </c>
      <c r="J492" s="605">
        <f t="shared" si="40"/>
        <v>0</v>
      </c>
      <c r="K492" s="606"/>
    </row>
    <row r="493" spans="2:11">
      <c r="B493" s="601"/>
      <c r="C493" s="590"/>
      <c r="D493" s="602"/>
      <c r="E493" s="590" t="s">
        <v>277</v>
      </c>
      <c r="F493" s="603">
        <v>0</v>
      </c>
      <c r="G493" s="605">
        <v>37274000</v>
      </c>
      <c r="H493" s="605">
        <v>0</v>
      </c>
      <c r="I493" s="605">
        <v>0</v>
      </c>
      <c r="J493" s="605">
        <f t="shared" si="40"/>
        <v>0</v>
      </c>
      <c r="K493" s="606">
        <v>0</v>
      </c>
    </row>
    <row r="494" spans="2:11" ht="45">
      <c r="B494" s="601" t="s">
        <v>1031</v>
      </c>
      <c r="C494" s="590" t="s">
        <v>1067</v>
      </c>
      <c r="D494" s="602"/>
      <c r="E494" s="590" t="s">
        <v>492</v>
      </c>
      <c r="F494" s="603"/>
      <c r="G494" s="605">
        <v>1</v>
      </c>
      <c r="H494" s="605">
        <v>1</v>
      </c>
      <c r="I494" s="605">
        <v>1</v>
      </c>
      <c r="J494" s="605">
        <f t="shared" si="40"/>
        <v>0</v>
      </c>
      <c r="K494" s="606"/>
    </row>
    <row r="495" spans="2:11">
      <c r="B495" s="601"/>
      <c r="C495" s="590"/>
      <c r="D495" s="602"/>
      <c r="E495" s="590" t="s">
        <v>277</v>
      </c>
      <c r="F495" s="603">
        <v>0</v>
      </c>
      <c r="G495" s="605">
        <v>87500000</v>
      </c>
      <c r="H495" s="605">
        <v>87500000</v>
      </c>
      <c r="I495" s="605">
        <v>55000000</v>
      </c>
      <c r="J495" s="605">
        <f t="shared" si="40"/>
        <v>32500000</v>
      </c>
      <c r="K495" s="606">
        <f t="shared" si="41"/>
        <v>62.857142857142854</v>
      </c>
    </row>
    <row r="496" spans="2:11" ht="45">
      <c r="B496" s="601" t="s">
        <v>1023</v>
      </c>
      <c r="C496" s="590" t="s">
        <v>1155</v>
      </c>
      <c r="D496" s="602"/>
      <c r="E496" s="590" t="s">
        <v>1054</v>
      </c>
      <c r="F496" s="603"/>
      <c r="G496" s="605">
        <v>1</v>
      </c>
      <c r="H496" s="605">
        <v>1</v>
      </c>
      <c r="I496" s="605">
        <v>1</v>
      </c>
      <c r="J496" s="605">
        <f t="shared" si="40"/>
        <v>0</v>
      </c>
      <c r="K496" s="606"/>
    </row>
    <row r="497" spans="2:11">
      <c r="B497" s="601"/>
      <c r="C497" s="590"/>
      <c r="D497" s="602"/>
      <c r="E497" s="590" t="s">
        <v>277</v>
      </c>
      <c r="F497" s="603">
        <v>0</v>
      </c>
      <c r="G497" s="605">
        <v>2545000</v>
      </c>
      <c r="H497" s="605">
        <v>2545000</v>
      </c>
      <c r="I497" s="605">
        <v>1935201</v>
      </c>
      <c r="J497" s="605">
        <f t="shared" si="40"/>
        <v>609799</v>
      </c>
      <c r="K497" s="606">
        <f t="shared" si="41"/>
        <v>76.039332023575639</v>
      </c>
    </row>
    <row r="498" spans="2:11" ht="45">
      <c r="B498" s="601" t="s">
        <v>1025</v>
      </c>
      <c r="C498" s="590" t="s">
        <v>1064</v>
      </c>
      <c r="D498" s="602"/>
      <c r="E498" s="590" t="s">
        <v>1065</v>
      </c>
      <c r="F498" s="603"/>
      <c r="G498" s="605">
        <v>1</v>
      </c>
      <c r="H498" s="605">
        <v>0</v>
      </c>
      <c r="I498" s="605">
        <v>0</v>
      </c>
      <c r="J498" s="605">
        <f t="shared" si="40"/>
        <v>0</v>
      </c>
      <c r="K498" s="606"/>
    </row>
    <row r="499" spans="2:11">
      <c r="B499" s="601"/>
      <c r="C499" s="590"/>
      <c r="D499" s="602"/>
      <c r="E499" s="590" t="s">
        <v>277</v>
      </c>
      <c r="F499" s="603">
        <v>0</v>
      </c>
      <c r="G499" s="605">
        <v>5000000</v>
      </c>
      <c r="H499" s="605">
        <v>0</v>
      </c>
      <c r="I499" s="605">
        <v>83966</v>
      </c>
      <c r="J499" s="605">
        <f t="shared" si="40"/>
        <v>-83966</v>
      </c>
      <c r="K499" s="606">
        <v>0</v>
      </c>
    </row>
    <row r="500" spans="2:11" ht="45">
      <c r="B500" s="601" t="s">
        <v>1027</v>
      </c>
      <c r="C500" s="590" t="s">
        <v>1028</v>
      </c>
      <c r="D500" s="602"/>
      <c r="E500" s="590" t="s">
        <v>1065</v>
      </c>
      <c r="F500" s="603"/>
      <c r="G500" s="605">
        <v>1</v>
      </c>
      <c r="H500" s="605">
        <v>0</v>
      </c>
      <c r="I500" s="605">
        <v>0</v>
      </c>
      <c r="J500" s="605">
        <f t="shared" si="40"/>
        <v>0</v>
      </c>
      <c r="K500" s="606"/>
    </row>
    <row r="501" spans="2:11">
      <c r="B501" s="601"/>
      <c r="C501" s="590"/>
      <c r="D501" s="602"/>
      <c r="E501" s="590" t="s">
        <v>277</v>
      </c>
      <c r="F501" s="603">
        <v>0</v>
      </c>
      <c r="G501" s="605">
        <v>5000000</v>
      </c>
      <c r="H501" s="605">
        <v>0</v>
      </c>
      <c r="I501" s="605">
        <v>65989</v>
      </c>
      <c r="J501" s="605">
        <f t="shared" si="40"/>
        <v>-65989</v>
      </c>
      <c r="K501" s="606">
        <v>0</v>
      </c>
    </row>
    <row r="502" spans="2:11">
      <c r="B502" s="601" t="s">
        <v>1029</v>
      </c>
      <c r="C502" s="590" t="s">
        <v>1156</v>
      </c>
      <c r="D502" s="602"/>
      <c r="E502" s="590" t="s">
        <v>1066</v>
      </c>
      <c r="F502" s="603"/>
      <c r="G502" s="605">
        <v>1</v>
      </c>
      <c r="H502" s="605">
        <v>0</v>
      </c>
      <c r="I502" s="605">
        <v>0</v>
      </c>
      <c r="J502" s="605">
        <f t="shared" si="40"/>
        <v>0</v>
      </c>
      <c r="K502" s="606"/>
    </row>
    <row r="503" spans="2:11">
      <c r="B503" s="601"/>
      <c r="C503" s="590"/>
      <c r="D503" s="602"/>
      <c r="E503" s="590" t="s">
        <v>277</v>
      </c>
      <c r="F503" s="603">
        <v>0</v>
      </c>
      <c r="G503" s="605">
        <v>5000000</v>
      </c>
      <c r="H503" s="605">
        <v>0</v>
      </c>
      <c r="I503" s="605">
        <v>0</v>
      </c>
      <c r="J503" s="605">
        <f t="shared" si="40"/>
        <v>0</v>
      </c>
      <c r="K503" s="606">
        <v>0</v>
      </c>
    </row>
    <row r="504" spans="2:11" ht="45">
      <c r="B504" s="601" t="s">
        <v>1033</v>
      </c>
      <c r="C504" s="590" t="s">
        <v>1034</v>
      </c>
      <c r="D504" s="602"/>
      <c r="E504" s="590" t="s">
        <v>1065</v>
      </c>
      <c r="F504" s="603"/>
      <c r="G504" s="605">
        <v>0</v>
      </c>
      <c r="H504" s="605">
        <v>0</v>
      </c>
      <c r="I504" s="605">
        <v>0</v>
      </c>
      <c r="J504" s="605">
        <f t="shared" si="40"/>
        <v>0</v>
      </c>
      <c r="K504" s="606"/>
    </row>
    <row r="505" spans="2:11">
      <c r="B505" s="601"/>
      <c r="C505" s="590"/>
      <c r="D505" s="602"/>
      <c r="E505" s="590" t="s">
        <v>277</v>
      </c>
      <c r="F505" s="603">
        <v>0</v>
      </c>
      <c r="G505" s="605">
        <v>0</v>
      </c>
      <c r="H505" s="605">
        <v>0</v>
      </c>
      <c r="I505" s="605">
        <v>0</v>
      </c>
      <c r="J505" s="605">
        <f t="shared" si="40"/>
        <v>0</v>
      </c>
      <c r="K505" s="606">
        <v>0</v>
      </c>
    </row>
    <row r="506" spans="2:11" ht="30">
      <c r="B506" s="601" t="s">
        <v>1011</v>
      </c>
      <c r="C506" s="590" t="s">
        <v>1012</v>
      </c>
      <c r="D506" s="602"/>
      <c r="E506" s="590" t="s">
        <v>1047</v>
      </c>
      <c r="F506" s="603">
        <v>40</v>
      </c>
      <c r="G506" s="607"/>
      <c r="H506" s="605"/>
      <c r="I506" s="605"/>
      <c r="J506" s="607">
        <f t="shared" si="40"/>
        <v>0</v>
      </c>
      <c r="K506" s="606"/>
    </row>
    <row r="507" spans="2:11">
      <c r="B507" s="601"/>
      <c r="C507" s="590"/>
      <c r="D507" s="602"/>
      <c r="E507" s="590" t="s">
        <v>277</v>
      </c>
      <c r="F507" s="603">
        <v>152094010.47999999</v>
      </c>
      <c r="G507" s="605">
        <v>207142000</v>
      </c>
      <c r="H507" s="605">
        <v>207787602</v>
      </c>
      <c r="I507" s="605">
        <v>201791882</v>
      </c>
      <c r="J507" s="605">
        <f t="shared" si="40"/>
        <v>5995720</v>
      </c>
      <c r="K507" s="606">
        <f t="shared" si="41"/>
        <v>97.114495791717161</v>
      </c>
    </row>
    <row r="508" spans="2:11">
      <c r="B508" s="601" t="s">
        <v>1013</v>
      </c>
      <c r="C508" s="590" t="s">
        <v>1014</v>
      </c>
      <c r="D508" s="602"/>
      <c r="E508" s="590" t="s">
        <v>1068</v>
      </c>
      <c r="F508" s="603">
        <v>0</v>
      </c>
      <c r="G508" s="605"/>
      <c r="H508" s="605"/>
      <c r="I508" s="605"/>
      <c r="J508" s="605">
        <f t="shared" si="40"/>
        <v>0</v>
      </c>
      <c r="K508" s="606"/>
    </row>
    <row r="509" spans="2:11">
      <c r="B509" s="601"/>
      <c r="C509" s="590"/>
      <c r="D509" s="602"/>
      <c r="E509" s="590" t="s">
        <v>277</v>
      </c>
      <c r="F509" s="603">
        <v>2540060</v>
      </c>
      <c r="G509" s="605">
        <v>0</v>
      </c>
      <c r="H509" s="605">
        <v>0</v>
      </c>
      <c r="I509" s="605">
        <v>5900</v>
      </c>
      <c r="J509" s="605">
        <f t="shared" si="40"/>
        <v>-5900</v>
      </c>
      <c r="K509" s="606">
        <v>0</v>
      </c>
    </row>
    <row r="510" spans="2:11">
      <c r="B510" s="601" t="s">
        <v>1015</v>
      </c>
      <c r="C510" s="590" t="s">
        <v>1016</v>
      </c>
      <c r="D510" s="602"/>
      <c r="E510" s="590" t="s">
        <v>1068</v>
      </c>
      <c r="F510" s="603">
        <v>0</v>
      </c>
      <c r="G510" s="605">
        <v>520</v>
      </c>
      <c r="H510" s="605">
        <v>520</v>
      </c>
      <c r="I510" s="605">
        <v>520</v>
      </c>
      <c r="J510" s="605">
        <f t="shared" si="40"/>
        <v>0</v>
      </c>
      <c r="K510" s="606"/>
    </row>
    <row r="511" spans="2:11">
      <c r="B511" s="601"/>
      <c r="C511" s="590"/>
      <c r="D511" s="602"/>
      <c r="E511" s="590" t="s">
        <v>277</v>
      </c>
      <c r="F511" s="603">
        <v>22386918</v>
      </c>
      <c r="G511" s="605">
        <v>27400000</v>
      </c>
      <c r="H511" s="605">
        <v>27400000</v>
      </c>
      <c r="I511" s="605">
        <v>15223837</v>
      </c>
      <c r="J511" s="605">
        <f t="shared" si="40"/>
        <v>12176163</v>
      </c>
      <c r="K511" s="606">
        <f t="shared" si="41"/>
        <v>55.561448905109486</v>
      </c>
    </row>
    <row r="512" spans="2:11" ht="45">
      <c r="B512" s="601" t="s">
        <v>1037</v>
      </c>
      <c r="C512" s="590" t="s">
        <v>1069</v>
      </c>
      <c r="D512" s="602"/>
      <c r="E512" s="590" t="s">
        <v>1055</v>
      </c>
      <c r="F512" s="603">
        <v>405</v>
      </c>
      <c r="G512" s="605">
        <v>520</v>
      </c>
      <c r="H512" s="605">
        <v>520</v>
      </c>
      <c r="I512" s="605">
        <v>520</v>
      </c>
      <c r="J512" s="605">
        <f t="shared" si="40"/>
        <v>0</v>
      </c>
      <c r="K512" s="606"/>
    </row>
    <row r="513" spans="1:11">
      <c r="B513" s="601"/>
      <c r="C513" s="590"/>
      <c r="D513" s="602"/>
      <c r="E513" s="590" t="s">
        <v>277</v>
      </c>
      <c r="F513" s="603">
        <v>350326160</v>
      </c>
      <c r="G513" s="605">
        <v>260000000</v>
      </c>
      <c r="H513" s="605">
        <v>410000000</v>
      </c>
      <c r="I513" s="605">
        <v>407354780</v>
      </c>
      <c r="J513" s="605">
        <f t="shared" si="40"/>
        <v>2645220</v>
      </c>
      <c r="K513" s="606">
        <f t="shared" si="41"/>
        <v>99.354824390243905</v>
      </c>
    </row>
    <row r="514" spans="1:11">
      <c r="B514" s="601" t="s">
        <v>481</v>
      </c>
      <c r="C514" s="590" t="s">
        <v>482</v>
      </c>
      <c r="D514" s="602"/>
      <c r="E514" s="590" t="s">
        <v>1055</v>
      </c>
      <c r="F514" s="603">
        <v>0</v>
      </c>
      <c r="G514" s="605">
        <v>1</v>
      </c>
      <c r="H514" s="605">
        <v>1</v>
      </c>
      <c r="I514" s="605">
        <v>1</v>
      </c>
      <c r="J514" s="605">
        <f t="shared" si="40"/>
        <v>0</v>
      </c>
      <c r="K514" s="606"/>
    </row>
    <row r="515" spans="1:11">
      <c r="B515" s="601"/>
      <c r="C515" s="590"/>
      <c r="D515" s="602"/>
      <c r="E515" s="590" t="s">
        <v>277</v>
      </c>
      <c r="F515" s="603">
        <v>0</v>
      </c>
      <c r="G515" s="605">
        <v>4000000</v>
      </c>
      <c r="H515" s="605">
        <v>3720000</v>
      </c>
      <c r="I515" s="605">
        <v>3720000</v>
      </c>
      <c r="J515" s="605">
        <f t="shared" si="40"/>
        <v>0</v>
      </c>
      <c r="K515" s="606">
        <f t="shared" ref="K515" si="43">I515/H515*100</f>
        <v>100</v>
      </c>
    </row>
    <row r="516" spans="1:11">
      <c r="B516" s="601" t="s">
        <v>118</v>
      </c>
      <c r="C516" s="590" t="s">
        <v>1340</v>
      </c>
      <c r="D516" s="602"/>
      <c r="E516" s="590" t="s">
        <v>1055</v>
      </c>
      <c r="F516" s="603">
        <v>0</v>
      </c>
      <c r="G516" s="605">
        <v>1</v>
      </c>
      <c r="H516" s="605">
        <v>0</v>
      </c>
      <c r="I516" s="605">
        <v>0</v>
      </c>
      <c r="J516" s="605">
        <f t="shared" si="40"/>
        <v>0</v>
      </c>
      <c r="K516" s="606"/>
    </row>
    <row r="517" spans="1:11">
      <c r="B517" s="601"/>
      <c r="C517" s="590"/>
      <c r="D517" s="602"/>
      <c r="E517" s="590" t="s">
        <v>277</v>
      </c>
      <c r="F517" s="603">
        <v>0</v>
      </c>
      <c r="G517" s="605">
        <v>24000000</v>
      </c>
      <c r="H517" s="605">
        <v>0</v>
      </c>
      <c r="I517" s="605">
        <v>0</v>
      </c>
      <c r="J517" s="605">
        <f t="shared" si="40"/>
        <v>0</v>
      </c>
      <c r="K517" s="606">
        <v>0</v>
      </c>
    </row>
    <row r="518" spans="1:11">
      <c r="B518" s="601" t="s">
        <v>1039</v>
      </c>
      <c r="C518" s="590" t="s">
        <v>1040</v>
      </c>
      <c r="D518" s="602"/>
      <c r="E518" s="590" t="s">
        <v>1055</v>
      </c>
      <c r="F518" s="603">
        <v>0</v>
      </c>
      <c r="G518" s="605">
        <v>1</v>
      </c>
      <c r="H518" s="605">
        <v>0</v>
      </c>
      <c r="I518" s="605">
        <v>0</v>
      </c>
      <c r="J518" s="605">
        <f t="shared" si="40"/>
        <v>0</v>
      </c>
      <c r="K518" s="606"/>
    </row>
    <row r="519" spans="1:11">
      <c r="B519" s="601"/>
      <c r="C519" s="590"/>
      <c r="D519" s="602"/>
      <c r="E519" s="590" t="s">
        <v>277</v>
      </c>
      <c r="F519" s="603">
        <v>0</v>
      </c>
      <c r="G519" s="605">
        <v>119541000</v>
      </c>
      <c r="H519" s="605">
        <v>0</v>
      </c>
      <c r="I519" s="605">
        <v>0</v>
      </c>
      <c r="J519" s="605">
        <f t="shared" si="40"/>
        <v>0</v>
      </c>
      <c r="K519" s="606">
        <v>0</v>
      </c>
    </row>
    <row r="520" spans="1:11" ht="30">
      <c r="B520" s="601" t="s">
        <v>1017</v>
      </c>
      <c r="C520" s="590" t="s">
        <v>1018</v>
      </c>
      <c r="D520" s="602"/>
      <c r="E520" s="590" t="s">
        <v>1054</v>
      </c>
      <c r="F520" s="603">
        <v>0</v>
      </c>
      <c r="G520" s="605">
        <v>1</v>
      </c>
      <c r="H520" s="605">
        <v>1</v>
      </c>
      <c r="I520" s="605">
        <v>1</v>
      </c>
      <c r="J520" s="605">
        <f t="shared" si="40"/>
        <v>0</v>
      </c>
      <c r="K520" s="606"/>
    </row>
    <row r="521" spans="1:11" ht="15.75" thickBot="1">
      <c r="B521" s="608"/>
      <c r="C521" s="609"/>
      <c r="D521" s="610"/>
      <c r="E521" s="609" t="s">
        <v>277</v>
      </c>
      <c r="F521" s="611">
        <v>3307416</v>
      </c>
      <c r="G521" s="612">
        <v>19963000</v>
      </c>
      <c r="H521" s="612">
        <v>9799398</v>
      </c>
      <c r="I521" s="612">
        <v>9498495</v>
      </c>
      <c r="J521" s="612">
        <f t="shared" si="40"/>
        <v>300903</v>
      </c>
      <c r="K521" s="613">
        <f t="shared" si="41"/>
        <v>96.92937260023524</v>
      </c>
    </row>
    <row r="522" spans="1:11">
      <c r="B522" s="614"/>
      <c r="C522" s="614"/>
      <c r="D522" s="614"/>
      <c r="E522" s="637"/>
      <c r="F522" s="615"/>
      <c r="G522" s="615"/>
      <c r="H522" s="615"/>
      <c r="I522" s="615"/>
      <c r="J522" s="615"/>
      <c r="K522" s="614"/>
    </row>
    <row r="523" spans="1:11">
      <c r="B523" s="614"/>
      <c r="C523" s="614"/>
      <c r="D523" s="614"/>
      <c r="E523" s="637"/>
      <c r="F523" s="615"/>
      <c r="G523" s="615"/>
      <c r="H523" s="615"/>
      <c r="I523" s="615"/>
      <c r="J523" s="615"/>
      <c r="K523" s="614"/>
    </row>
    <row r="524" spans="1:11">
      <c r="B524" s="614"/>
      <c r="C524" s="614"/>
      <c r="D524" s="614"/>
      <c r="E524" s="637"/>
      <c r="F524" s="615"/>
      <c r="G524" s="615"/>
      <c r="H524" s="615"/>
      <c r="I524" s="615"/>
      <c r="J524" s="615"/>
      <c r="K524" s="614"/>
    </row>
    <row r="525" spans="1:11">
      <c r="B525" s="614"/>
      <c r="C525" s="614"/>
      <c r="D525" s="614"/>
      <c r="E525" s="637"/>
      <c r="F525" s="615"/>
      <c r="G525" s="615"/>
      <c r="H525" s="615"/>
      <c r="I525" s="615"/>
      <c r="J525" s="615"/>
      <c r="K525" s="614"/>
    </row>
    <row r="526" spans="1:11">
      <c r="A526" s="160"/>
      <c r="B526" s="856" t="s">
        <v>222</v>
      </c>
      <c r="C526" s="856"/>
      <c r="D526" s="856"/>
      <c r="E526" s="856"/>
      <c r="F526" s="856"/>
      <c r="G526" s="856"/>
      <c r="H526" s="856"/>
      <c r="I526" s="856"/>
      <c r="J526" s="856"/>
      <c r="K526" s="856"/>
    </row>
    <row r="527" spans="1:11" ht="15.75" thickBot="1">
      <c r="A527" s="160"/>
      <c r="B527" s="857" t="s">
        <v>1311</v>
      </c>
      <c r="C527" s="857"/>
      <c r="D527" s="857"/>
      <c r="E527" s="857"/>
      <c r="F527" s="857"/>
      <c r="G527" s="160"/>
      <c r="H527" s="160"/>
      <c r="I527" s="160"/>
      <c r="J527" s="160"/>
      <c r="K527" s="160"/>
    </row>
    <row r="528" spans="1:11">
      <c r="A528" s="373"/>
      <c r="B528" s="259" t="s">
        <v>2</v>
      </c>
      <c r="C528" s="858" t="s">
        <v>3</v>
      </c>
      <c r="D528" s="858"/>
      <c r="E528" s="859" t="s">
        <v>223</v>
      </c>
      <c r="F528" s="859"/>
      <c r="G528" s="860" t="s">
        <v>5</v>
      </c>
      <c r="H528" s="860"/>
      <c r="I528" s="860"/>
      <c r="J528" s="860"/>
      <c r="K528" s="860"/>
    </row>
    <row r="529" spans="1:11" ht="15.75" thickBot="1">
      <c r="A529" s="160"/>
      <c r="B529" s="260" t="s">
        <v>224</v>
      </c>
      <c r="C529" s="861" t="s">
        <v>1255</v>
      </c>
      <c r="D529" s="861"/>
      <c r="E529" s="862" t="s">
        <v>30</v>
      </c>
      <c r="F529" s="862"/>
      <c r="G529" s="863" t="s">
        <v>42</v>
      </c>
      <c r="H529" s="863"/>
      <c r="I529" s="863"/>
      <c r="J529" s="863"/>
      <c r="K529" s="863"/>
    </row>
    <row r="530" spans="1:11" ht="28.5">
      <c r="A530" s="160"/>
      <c r="B530" s="158" t="s">
        <v>225</v>
      </c>
      <c r="C530" s="842" t="s">
        <v>1256</v>
      </c>
      <c r="D530" s="842"/>
      <c r="E530" s="842"/>
      <c r="F530" s="842"/>
      <c r="G530" s="842"/>
      <c r="H530" s="842"/>
      <c r="I530" s="842"/>
      <c r="J530" s="842"/>
      <c r="K530" s="842"/>
    </row>
    <row r="531" spans="1:11">
      <c r="A531" s="160"/>
      <c r="B531" s="847" t="s">
        <v>227</v>
      </c>
      <c r="C531" s="847"/>
      <c r="D531" s="848" t="s">
        <v>228</v>
      </c>
      <c r="E531" s="848"/>
      <c r="F531" s="848"/>
      <c r="G531" s="848"/>
      <c r="H531" s="848"/>
      <c r="I531" s="848"/>
      <c r="J531" s="848"/>
      <c r="K531" s="848"/>
    </row>
    <row r="532" spans="1:11" ht="71.25">
      <c r="A532" s="160"/>
      <c r="B532" s="158" t="s">
        <v>229</v>
      </c>
      <c r="C532" s="159" t="s">
        <v>230</v>
      </c>
      <c r="D532" s="261" t="s">
        <v>231</v>
      </c>
      <c r="E532" s="261" t="s">
        <v>232</v>
      </c>
      <c r="F532" s="261" t="s">
        <v>233</v>
      </c>
      <c r="G532" s="262" t="s">
        <v>234</v>
      </c>
      <c r="H532" s="262" t="s">
        <v>235</v>
      </c>
      <c r="I532" s="262" t="s">
        <v>410</v>
      </c>
      <c r="J532" s="261" t="s">
        <v>237</v>
      </c>
      <c r="K532" s="330" t="s">
        <v>238</v>
      </c>
    </row>
    <row r="533" spans="1:11">
      <c r="A533" s="160"/>
      <c r="B533" s="264"/>
      <c r="C533" s="265" t="s">
        <v>1257</v>
      </c>
      <c r="D533" s="266"/>
      <c r="E533" s="267"/>
      <c r="F533" s="268" t="s">
        <v>1258</v>
      </c>
      <c r="G533" s="269" t="s">
        <v>1258</v>
      </c>
      <c r="H533" s="269" t="s">
        <v>1258</v>
      </c>
      <c r="I533" s="269" t="s">
        <v>1258</v>
      </c>
      <c r="J533" s="269" t="s">
        <v>283</v>
      </c>
      <c r="K533" s="271">
        <v>100</v>
      </c>
    </row>
    <row r="534" spans="1:11" ht="45">
      <c r="A534" s="160"/>
      <c r="B534" s="264"/>
      <c r="C534" s="265" t="s">
        <v>1259</v>
      </c>
      <c r="D534" s="266"/>
      <c r="E534" s="267"/>
      <c r="F534" s="268" t="s">
        <v>1260</v>
      </c>
      <c r="G534" s="269" t="s">
        <v>1261</v>
      </c>
      <c r="H534" s="269" t="s">
        <v>1261</v>
      </c>
      <c r="I534" s="269">
        <v>25000</v>
      </c>
      <c r="J534" s="269">
        <f>H534-I534</f>
        <v>0</v>
      </c>
      <c r="K534" s="271">
        <f>I534/H534*100</f>
        <v>100</v>
      </c>
    </row>
    <row r="535" spans="1:11" ht="30">
      <c r="A535" s="160"/>
      <c r="B535" s="264"/>
      <c r="C535" s="265" t="s">
        <v>1262</v>
      </c>
      <c r="D535" s="266"/>
      <c r="E535" s="267"/>
      <c r="F535" s="268" t="s">
        <v>1263</v>
      </c>
      <c r="G535" s="268">
        <v>38379</v>
      </c>
      <c r="H535" s="570">
        <v>26229</v>
      </c>
      <c r="I535" s="616">
        <v>18953</v>
      </c>
      <c r="J535" s="617">
        <f>H535-I535</f>
        <v>7276</v>
      </c>
      <c r="K535" s="563">
        <f t="shared" ref="K535:K536" si="44">I535/H535*100</f>
        <v>72.259712531930305</v>
      </c>
    </row>
    <row r="536" spans="1:11" ht="30">
      <c r="A536" s="160"/>
      <c r="B536" s="264"/>
      <c r="C536" s="265" t="s">
        <v>1264</v>
      </c>
      <c r="D536" s="266"/>
      <c r="E536" s="267"/>
      <c r="F536" s="268" t="s">
        <v>1265</v>
      </c>
      <c r="G536" s="269" t="s">
        <v>1266</v>
      </c>
      <c r="H536" s="269">
        <v>700000</v>
      </c>
      <c r="I536" s="269">
        <v>101389</v>
      </c>
      <c r="J536" s="617">
        <f>H536-I536</f>
        <v>598611</v>
      </c>
      <c r="K536" s="563">
        <f t="shared" si="44"/>
        <v>14.484142857142857</v>
      </c>
    </row>
    <row r="537" spans="1:11">
      <c r="A537" s="160"/>
      <c r="B537" s="847" t="s">
        <v>264</v>
      </c>
      <c r="C537" s="847"/>
      <c r="D537" s="846"/>
      <c r="E537" s="846"/>
      <c r="F537" s="846"/>
      <c r="G537" s="846"/>
      <c r="H537" s="846"/>
      <c r="I537" s="846"/>
      <c r="J537" s="846"/>
      <c r="K537" s="846"/>
    </row>
    <row r="538" spans="1:11">
      <c r="A538" s="160"/>
      <c r="B538" s="272" t="s">
        <v>265</v>
      </c>
      <c r="C538" s="842" t="s">
        <v>1267</v>
      </c>
      <c r="D538" s="842"/>
      <c r="E538" s="842"/>
      <c r="F538" s="842"/>
      <c r="G538" s="842"/>
      <c r="H538" s="842"/>
      <c r="I538" s="842"/>
      <c r="J538" s="842"/>
      <c r="K538" s="842"/>
    </row>
    <row r="539" spans="1:11" ht="30">
      <c r="A539" s="160"/>
      <c r="B539" s="273"/>
      <c r="C539" s="274" t="s">
        <v>1268</v>
      </c>
      <c r="D539" s="269"/>
      <c r="E539" s="268"/>
      <c r="F539" s="268" t="s">
        <v>1269</v>
      </c>
      <c r="G539" s="269">
        <v>16</v>
      </c>
      <c r="H539" s="269">
        <v>16</v>
      </c>
      <c r="I539" s="269">
        <v>16</v>
      </c>
      <c r="J539" s="269">
        <f>H539-I539</f>
        <v>0</v>
      </c>
      <c r="K539" s="271">
        <f>I539/H539*100</f>
        <v>100</v>
      </c>
    </row>
    <row r="540" spans="1:11" ht="30">
      <c r="A540" s="160"/>
      <c r="B540" s="273"/>
      <c r="C540" s="274" t="s">
        <v>1270</v>
      </c>
      <c r="D540" s="269"/>
      <c r="E540" s="268"/>
      <c r="F540" s="268">
        <v>131896</v>
      </c>
      <c r="G540" s="618">
        <v>100000</v>
      </c>
      <c r="H540" s="618">
        <v>100000</v>
      </c>
      <c r="I540" s="618">
        <v>126900</v>
      </c>
      <c r="J540" s="618">
        <f>H540-I540</f>
        <v>-26900</v>
      </c>
      <c r="K540" s="271">
        <f>I540/H540*100</f>
        <v>126.89999999999999</v>
      </c>
    </row>
    <row r="541" spans="1:11">
      <c r="A541" s="160"/>
      <c r="B541" s="843" t="s">
        <v>274</v>
      </c>
      <c r="C541" s="843"/>
      <c r="D541" s="844"/>
      <c r="E541" s="844"/>
      <c r="F541" s="844"/>
      <c r="G541" s="844"/>
      <c r="H541" s="844"/>
      <c r="I541" s="844"/>
      <c r="J541" s="844"/>
      <c r="K541" s="844"/>
    </row>
    <row r="542" spans="1:11" ht="15.75" thickBot="1">
      <c r="A542" s="160"/>
      <c r="B542" s="365" t="s">
        <v>275</v>
      </c>
      <c r="C542" s="366" t="s">
        <v>276</v>
      </c>
      <c r="D542" s="845"/>
      <c r="E542" s="845"/>
      <c r="F542" s="845"/>
      <c r="G542" s="845"/>
      <c r="H542" s="845"/>
      <c r="I542" s="845"/>
      <c r="J542" s="845"/>
      <c r="K542" s="845"/>
    </row>
    <row r="543" spans="1:11" ht="60">
      <c r="A543" s="160"/>
      <c r="B543" s="574" t="s">
        <v>1158</v>
      </c>
      <c r="C543" s="575" t="s">
        <v>1218</v>
      </c>
      <c r="D543" s="576"/>
      <c r="E543" s="632" t="s">
        <v>1271</v>
      </c>
      <c r="F543" s="577">
        <v>24000</v>
      </c>
      <c r="G543" s="578">
        <v>25000</v>
      </c>
      <c r="H543" s="578">
        <v>25000</v>
      </c>
      <c r="I543" s="619">
        <v>25000</v>
      </c>
      <c r="J543" s="578">
        <f t="shared" ref="J543:J560" si="45">H543-I543</f>
        <v>0</v>
      </c>
      <c r="K543" s="579">
        <f>I543/H543*100</f>
        <v>100</v>
      </c>
    </row>
    <row r="544" spans="1:11">
      <c r="A544" s="160"/>
      <c r="B544" s="580"/>
      <c r="C544" s="276"/>
      <c r="D544" s="277"/>
      <c r="E544" s="567" t="s">
        <v>277</v>
      </c>
      <c r="F544" s="278">
        <v>196104144</v>
      </c>
      <c r="G544" s="278">
        <v>272399000</v>
      </c>
      <c r="H544" s="278">
        <v>228352970</v>
      </c>
      <c r="I544" s="278">
        <v>215708127</v>
      </c>
      <c r="J544" s="281">
        <f t="shared" si="45"/>
        <v>12644843</v>
      </c>
      <c r="K544" s="581">
        <f t="shared" ref="K544:K560" si="46">I544/H544*100</f>
        <v>94.462588772110124</v>
      </c>
    </row>
    <row r="545" spans="1:11" ht="30">
      <c r="A545" s="160"/>
      <c r="B545" s="580" t="s">
        <v>1160</v>
      </c>
      <c r="C545" s="276" t="s">
        <v>1161</v>
      </c>
      <c r="D545" s="277"/>
      <c r="E545" s="567" t="s">
        <v>1272</v>
      </c>
      <c r="F545" s="278">
        <v>152</v>
      </c>
      <c r="G545" s="281">
        <v>152</v>
      </c>
      <c r="H545" s="281">
        <v>152</v>
      </c>
      <c r="I545" s="281">
        <v>152</v>
      </c>
      <c r="J545" s="281">
        <f t="shared" si="45"/>
        <v>0</v>
      </c>
      <c r="K545" s="581">
        <f t="shared" si="46"/>
        <v>100</v>
      </c>
    </row>
    <row r="546" spans="1:11">
      <c r="A546" s="160"/>
      <c r="B546" s="580"/>
      <c r="C546" s="276"/>
      <c r="D546" s="277"/>
      <c r="E546" s="567" t="s">
        <v>277</v>
      </c>
      <c r="F546" s="278">
        <v>67487887</v>
      </c>
      <c r="G546" s="278">
        <v>74520000</v>
      </c>
      <c r="H546" s="278">
        <v>78719380</v>
      </c>
      <c r="I546" s="278">
        <v>74137534</v>
      </c>
      <c r="J546" s="281">
        <f t="shared" si="45"/>
        <v>4581846</v>
      </c>
      <c r="K546" s="581">
        <f t="shared" si="46"/>
        <v>94.179519706583065</v>
      </c>
    </row>
    <row r="547" spans="1:11" ht="30">
      <c r="A547" s="160"/>
      <c r="B547" s="580" t="s">
        <v>1162</v>
      </c>
      <c r="C547" s="276" t="s">
        <v>1163</v>
      </c>
      <c r="D547" s="277"/>
      <c r="E547" s="567" t="s">
        <v>1271</v>
      </c>
      <c r="F547" s="278">
        <v>380</v>
      </c>
      <c r="G547" s="281">
        <v>520</v>
      </c>
      <c r="H547" s="281">
        <v>520</v>
      </c>
      <c r="I547" s="281">
        <v>520</v>
      </c>
      <c r="J547" s="281">
        <f t="shared" si="45"/>
        <v>0</v>
      </c>
      <c r="K547" s="581">
        <f t="shared" si="46"/>
        <v>100</v>
      </c>
    </row>
    <row r="548" spans="1:11">
      <c r="A548" s="160"/>
      <c r="B548" s="580"/>
      <c r="C548" s="276"/>
      <c r="D548" s="277"/>
      <c r="E548" s="567" t="s">
        <v>277</v>
      </c>
      <c r="F548" s="278">
        <v>1537800</v>
      </c>
      <c r="G548" s="281">
        <v>2400000</v>
      </c>
      <c r="H548" s="281">
        <v>2280000</v>
      </c>
      <c r="I548" s="281">
        <v>2011080</v>
      </c>
      <c r="J548" s="281">
        <f t="shared" si="45"/>
        <v>268920</v>
      </c>
      <c r="K548" s="581">
        <f t="shared" si="46"/>
        <v>88.205263157894748</v>
      </c>
    </row>
    <row r="549" spans="1:11" ht="45">
      <c r="A549" s="160"/>
      <c r="B549" s="580" t="s">
        <v>1164</v>
      </c>
      <c r="C549" s="276" t="s">
        <v>1219</v>
      </c>
      <c r="D549" s="277"/>
      <c r="E549" s="567" t="s">
        <v>1271</v>
      </c>
      <c r="F549" s="281">
        <v>76647</v>
      </c>
      <c r="G549" s="281">
        <v>70000</v>
      </c>
      <c r="H549" s="281">
        <v>70000</v>
      </c>
      <c r="I549" s="281">
        <v>101389</v>
      </c>
      <c r="J549" s="281">
        <f t="shared" si="45"/>
        <v>-31389</v>
      </c>
      <c r="K549" s="581">
        <f t="shared" si="46"/>
        <v>144.84142857142857</v>
      </c>
    </row>
    <row r="550" spans="1:11">
      <c r="A550" s="160"/>
      <c r="B550" s="580"/>
      <c r="C550" s="276"/>
      <c r="D550" s="277"/>
      <c r="E550" s="567" t="s">
        <v>277</v>
      </c>
      <c r="F550" s="281">
        <v>320687494</v>
      </c>
      <c r="G550" s="281">
        <v>320650000</v>
      </c>
      <c r="H550" s="281">
        <v>375976860</v>
      </c>
      <c r="I550" s="281">
        <v>371413181</v>
      </c>
      <c r="J550" s="281">
        <f t="shared" si="45"/>
        <v>4563679</v>
      </c>
      <c r="K550" s="581">
        <f t="shared" si="46"/>
        <v>98.786180883578851</v>
      </c>
    </row>
    <row r="551" spans="1:11" ht="30">
      <c r="A551" s="160"/>
      <c r="B551" s="580" t="s">
        <v>1166</v>
      </c>
      <c r="C551" s="276" t="s">
        <v>1167</v>
      </c>
      <c r="D551" s="277"/>
      <c r="E551" s="567" t="s">
        <v>1271</v>
      </c>
      <c r="F551" s="281">
        <v>131896</v>
      </c>
      <c r="G551" s="281">
        <v>100000</v>
      </c>
      <c r="H551" s="281">
        <v>100000</v>
      </c>
      <c r="I551" s="281">
        <v>84000</v>
      </c>
      <c r="J551" s="281">
        <f t="shared" si="45"/>
        <v>16000</v>
      </c>
      <c r="K551" s="581">
        <f t="shared" si="46"/>
        <v>84</v>
      </c>
    </row>
    <row r="552" spans="1:11">
      <c r="A552" s="160"/>
      <c r="B552" s="580"/>
      <c r="C552" s="276"/>
      <c r="D552" s="277"/>
      <c r="E552" s="567" t="s">
        <v>277</v>
      </c>
      <c r="F552" s="278">
        <v>34855122</v>
      </c>
      <c r="G552" s="281">
        <v>37080000</v>
      </c>
      <c r="H552" s="281">
        <v>37080000</v>
      </c>
      <c r="I552" s="281">
        <v>36837116</v>
      </c>
      <c r="J552" s="281">
        <f t="shared" si="45"/>
        <v>242884</v>
      </c>
      <c r="K552" s="581">
        <f t="shared" si="46"/>
        <v>99.344973031283715</v>
      </c>
    </row>
    <row r="553" spans="1:11">
      <c r="A553" s="160"/>
      <c r="B553" s="580" t="s">
        <v>1168</v>
      </c>
      <c r="C553" s="276" t="s">
        <v>1169</v>
      </c>
      <c r="D553" s="277"/>
      <c r="E553" s="567" t="s">
        <v>493</v>
      </c>
      <c r="F553" s="278">
        <v>20</v>
      </c>
      <c r="G553" s="281">
        <v>20</v>
      </c>
      <c r="H553" s="281">
        <v>20</v>
      </c>
      <c r="I553" s="281">
        <v>20</v>
      </c>
      <c r="J553" s="281">
        <f t="shared" si="45"/>
        <v>0</v>
      </c>
      <c r="K553" s="581">
        <f t="shared" si="46"/>
        <v>100</v>
      </c>
    </row>
    <row r="554" spans="1:11">
      <c r="A554" s="160"/>
      <c r="B554" s="580"/>
      <c r="C554" s="276"/>
      <c r="D554" s="277"/>
      <c r="E554" s="567" t="s">
        <v>277</v>
      </c>
      <c r="F554" s="278">
        <v>500000</v>
      </c>
      <c r="G554" s="281">
        <v>1000000</v>
      </c>
      <c r="H554" s="281">
        <v>653000</v>
      </c>
      <c r="I554" s="281">
        <v>652800</v>
      </c>
      <c r="J554" s="281">
        <f t="shared" si="45"/>
        <v>200</v>
      </c>
      <c r="K554" s="581">
        <f t="shared" si="46"/>
        <v>99.969372128637062</v>
      </c>
    </row>
    <row r="555" spans="1:11">
      <c r="A555" s="160"/>
      <c r="B555" s="580" t="s">
        <v>1170</v>
      </c>
      <c r="C555" s="276" t="s">
        <v>1171</v>
      </c>
      <c r="D555" s="277"/>
      <c r="E555" s="567" t="s">
        <v>493</v>
      </c>
      <c r="F555" s="278">
        <v>20</v>
      </c>
      <c r="G555" s="281">
        <v>20</v>
      </c>
      <c r="H555" s="281">
        <v>20</v>
      </c>
      <c r="I555" s="281">
        <v>20</v>
      </c>
      <c r="J555" s="281">
        <f t="shared" si="45"/>
        <v>0</v>
      </c>
      <c r="K555" s="581">
        <f t="shared" si="46"/>
        <v>100</v>
      </c>
    </row>
    <row r="556" spans="1:11">
      <c r="A556" s="160"/>
      <c r="B556" s="580"/>
      <c r="C556" s="276"/>
      <c r="D556" s="277"/>
      <c r="E556" s="567" t="s">
        <v>277</v>
      </c>
      <c r="F556" s="278">
        <v>499999</v>
      </c>
      <c r="G556" s="281">
        <v>1000000</v>
      </c>
      <c r="H556" s="281">
        <v>500000</v>
      </c>
      <c r="I556" s="281">
        <v>273744</v>
      </c>
      <c r="J556" s="281">
        <f t="shared" si="45"/>
        <v>226256</v>
      </c>
      <c r="K556" s="581">
        <f t="shared" si="46"/>
        <v>54.748799999999996</v>
      </c>
    </row>
    <row r="557" spans="1:11">
      <c r="A557" s="160"/>
      <c r="B557" s="580" t="s">
        <v>1172</v>
      </c>
      <c r="C557" s="276" t="s">
        <v>1173</v>
      </c>
      <c r="D557" s="277"/>
      <c r="E557" s="567" t="s">
        <v>493</v>
      </c>
      <c r="F557" s="278">
        <v>6</v>
      </c>
      <c r="G557" s="281">
        <v>24</v>
      </c>
      <c r="H557" s="281">
        <v>24</v>
      </c>
      <c r="I557" s="281">
        <v>24</v>
      </c>
      <c r="J557" s="281">
        <f t="shared" si="45"/>
        <v>0</v>
      </c>
      <c r="K557" s="581">
        <f t="shared" si="46"/>
        <v>100</v>
      </c>
    </row>
    <row r="558" spans="1:11">
      <c r="A558" s="160"/>
      <c r="B558" s="580"/>
      <c r="C558" s="276"/>
      <c r="D558" s="277"/>
      <c r="E558" s="567" t="s">
        <v>277</v>
      </c>
      <c r="F558" s="278">
        <v>209280</v>
      </c>
      <c r="G558" s="281">
        <v>600000</v>
      </c>
      <c r="H558" s="281">
        <v>508000</v>
      </c>
      <c r="I558" s="281">
        <v>507922</v>
      </c>
      <c r="J558" s="281">
        <f t="shared" si="45"/>
        <v>78</v>
      </c>
      <c r="K558" s="581">
        <f t="shared" si="46"/>
        <v>99.984645669291339</v>
      </c>
    </row>
    <row r="559" spans="1:11" ht="30">
      <c r="A559" s="160"/>
      <c r="B559" s="580" t="s">
        <v>1197</v>
      </c>
      <c r="C559" s="276" t="s">
        <v>1273</v>
      </c>
      <c r="D559" s="277"/>
      <c r="E559" s="567" t="s">
        <v>182</v>
      </c>
      <c r="F559" s="278"/>
      <c r="G559" s="281">
        <v>2</v>
      </c>
      <c r="H559" s="281">
        <v>2</v>
      </c>
      <c r="I559" s="281">
        <v>0</v>
      </c>
      <c r="J559" s="281">
        <f t="shared" si="45"/>
        <v>2</v>
      </c>
      <c r="K559" s="581">
        <f t="shared" si="46"/>
        <v>0</v>
      </c>
    </row>
    <row r="560" spans="1:11">
      <c r="A560" s="160"/>
      <c r="B560" s="580"/>
      <c r="C560" s="276"/>
      <c r="D560" s="277"/>
      <c r="E560" s="567" t="s">
        <v>277</v>
      </c>
      <c r="F560" s="278">
        <v>0</v>
      </c>
      <c r="G560" s="281">
        <v>2000000</v>
      </c>
      <c r="H560" s="281">
        <v>2000000</v>
      </c>
      <c r="I560" s="281">
        <v>0</v>
      </c>
      <c r="J560" s="281">
        <f t="shared" si="45"/>
        <v>2000000</v>
      </c>
      <c r="K560" s="581">
        <f t="shared" si="46"/>
        <v>0</v>
      </c>
    </row>
    <row r="561" spans="1:11" ht="30">
      <c r="A561" s="160"/>
      <c r="B561" s="580" t="s">
        <v>1180</v>
      </c>
      <c r="C561" s="276" t="s">
        <v>1181</v>
      </c>
      <c r="D561" s="277"/>
      <c r="E561" s="567" t="s">
        <v>1274</v>
      </c>
      <c r="F561" s="278"/>
      <c r="G561" s="281">
        <v>25</v>
      </c>
      <c r="H561" s="281">
        <v>25</v>
      </c>
      <c r="I561" s="281">
        <v>0</v>
      </c>
      <c r="J561" s="281">
        <f>H561-I561</f>
        <v>25</v>
      </c>
      <c r="K561" s="581">
        <f>I561/H561*100</f>
        <v>0</v>
      </c>
    </row>
    <row r="562" spans="1:11">
      <c r="A562" s="160"/>
      <c r="B562" s="580"/>
      <c r="C562" s="276"/>
      <c r="D562" s="277"/>
      <c r="E562" s="567" t="s">
        <v>277</v>
      </c>
      <c r="F562" s="278">
        <v>0</v>
      </c>
      <c r="G562" s="281">
        <v>1200000</v>
      </c>
      <c r="H562" s="281">
        <v>1200000</v>
      </c>
      <c r="I562" s="281">
        <v>0</v>
      </c>
      <c r="J562" s="281">
        <v>1200000</v>
      </c>
      <c r="K562" s="581">
        <f t="shared" ref="K562:K592" si="47">I562/H562*100</f>
        <v>0</v>
      </c>
    </row>
    <row r="563" spans="1:11" ht="30">
      <c r="A563" s="160"/>
      <c r="B563" s="580" t="s">
        <v>1184</v>
      </c>
      <c r="C563" s="276" t="s">
        <v>1275</v>
      </c>
      <c r="D563" s="277"/>
      <c r="E563" s="567" t="s">
        <v>1276</v>
      </c>
      <c r="F563" s="278"/>
      <c r="G563" s="281">
        <v>1500</v>
      </c>
      <c r="H563" s="281">
        <v>1500</v>
      </c>
      <c r="I563" s="281">
        <v>1500</v>
      </c>
      <c r="J563" s="281">
        <v>0</v>
      </c>
      <c r="K563" s="581">
        <f t="shared" si="47"/>
        <v>100</v>
      </c>
    </row>
    <row r="564" spans="1:11">
      <c r="A564" s="160"/>
      <c r="B564" s="580"/>
      <c r="C564" s="276"/>
      <c r="D564" s="277"/>
      <c r="E564" s="567" t="s">
        <v>277</v>
      </c>
      <c r="F564" s="278">
        <v>0</v>
      </c>
      <c r="G564" s="281">
        <v>5500000</v>
      </c>
      <c r="H564" s="281">
        <v>5219000</v>
      </c>
      <c r="I564" s="281">
        <v>5217585</v>
      </c>
      <c r="J564" s="281">
        <f>H564-I564</f>
        <v>1415</v>
      </c>
      <c r="K564" s="581">
        <f t="shared" si="47"/>
        <v>99.972887526346042</v>
      </c>
    </row>
    <row r="565" spans="1:11">
      <c r="A565" s="160"/>
      <c r="B565" s="580" t="s">
        <v>1187</v>
      </c>
      <c r="C565" s="276" t="s">
        <v>1277</v>
      </c>
      <c r="D565" s="277"/>
      <c r="E565" s="567" t="s">
        <v>1278</v>
      </c>
      <c r="F565" s="278"/>
      <c r="G565" s="281">
        <v>2</v>
      </c>
      <c r="H565" s="281">
        <v>2</v>
      </c>
      <c r="I565" s="281">
        <v>0</v>
      </c>
      <c r="J565" s="281">
        <f t="shared" ref="J565:J592" si="48">H565-I565</f>
        <v>2</v>
      </c>
      <c r="K565" s="581">
        <f t="shared" si="47"/>
        <v>0</v>
      </c>
    </row>
    <row r="566" spans="1:11">
      <c r="A566" s="160"/>
      <c r="B566" s="580"/>
      <c r="C566" s="276"/>
      <c r="D566" s="277"/>
      <c r="E566" s="567" t="s">
        <v>277</v>
      </c>
      <c r="F566" s="278">
        <v>0</v>
      </c>
      <c r="G566" s="281">
        <v>2700000</v>
      </c>
      <c r="H566" s="281">
        <v>0</v>
      </c>
      <c r="I566" s="281">
        <v>0</v>
      </c>
      <c r="J566" s="281">
        <f t="shared" si="48"/>
        <v>0</v>
      </c>
      <c r="K566" s="581">
        <v>0</v>
      </c>
    </row>
    <row r="567" spans="1:11">
      <c r="A567" s="160"/>
      <c r="B567" s="580" t="s">
        <v>1195</v>
      </c>
      <c r="C567" s="276" t="s">
        <v>1196</v>
      </c>
      <c r="D567" s="277"/>
      <c r="E567" s="567" t="s">
        <v>1279</v>
      </c>
      <c r="F567" s="278"/>
      <c r="G567" s="281">
        <v>5</v>
      </c>
      <c r="H567" s="281">
        <v>4</v>
      </c>
      <c r="I567" s="281">
        <v>4</v>
      </c>
      <c r="J567" s="281">
        <f t="shared" si="48"/>
        <v>0</v>
      </c>
      <c r="K567" s="581">
        <f t="shared" si="47"/>
        <v>100</v>
      </c>
    </row>
    <row r="568" spans="1:11">
      <c r="A568" s="160"/>
      <c r="B568" s="580"/>
      <c r="C568" s="276"/>
      <c r="D568" s="277"/>
      <c r="E568" s="567" t="s">
        <v>277</v>
      </c>
      <c r="F568" s="278">
        <v>0</v>
      </c>
      <c r="G568" s="281">
        <v>3900000</v>
      </c>
      <c r="H568" s="281">
        <v>1422000</v>
      </c>
      <c r="I568" s="281">
        <v>1422000</v>
      </c>
      <c r="J568" s="281">
        <f t="shared" si="48"/>
        <v>0</v>
      </c>
      <c r="K568" s="581">
        <f t="shared" si="47"/>
        <v>100</v>
      </c>
    </row>
    <row r="569" spans="1:11">
      <c r="A569" s="160"/>
      <c r="B569" s="580" t="s">
        <v>1199</v>
      </c>
      <c r="C569" s="276" t="s">
        <v>1177</v>
      </c>
      <c r="D569" s="277"/>
      <c r="E569" s="567" t="s">
        <v>182</v>
      </c>
      <c r="F569" s="278"/>
      <c r="G569" s="281">
        <v>10</v>
      </c>
      <c r="H569" s="281">
        <v>10</v>
      </c>
      <c r="I569" s="281">
        <v>10</v>
      </c>
      <c r="J569" s="281">
        <f t="shared" si="48"/>
        <v>0</v>
      </c>
      <c r="K569" s="581">
        <f t="shared" si="47"/>
        <v>100</v>
      </c>
    </row>
    <row r="570" spans="1:11">
      <c r="A570" s="160"/>
      <c r="B570" s="580"/>
      <c r="C570" s="276"/>
      <c r="D570" s="277"/>
      <c r="E570" s="567" t="s">
        <v>277</v>
      </c>
      <c r="F570" s="278">
        <v>0</v>
      </c>
      <c r="G570" s="281">
        <v>400000</v>
      </c>
      <c r="H570" s="281">
        <v>361000</v>
      </c>
      <c r="I570" s="281">
        <v>360960</v>
      </c>
      <c r="J570" s="281">
        <f t="shared" si="48"/>
        <v>40</v>
      </c>
      <c r="K570" s="581">
        <f t="shared" si="47"/>
        <v>99.988919667590025</v>
      </c>
    </row>
    <row r="571" spans="1:11">
      <c r="A571" s="160"/>
      <c r="B571" s="580" t="s">
        <v>1201</v>
      </c>
      <c r="C571" s="276" t="s">
        <v>1280</v>
      </c>
      <c r="D571" s="277"/>
      <c r="E571" s="567" t="s">
        <v>1281</v>
      </c>
      <c r="F571" s="278"/>
      <c r="G571" s="281">
        <v>11</v>
      </c>
      <c r="H571" s="281">
        <v>11</v>
      </c>
      <c r="I571" s="281">
        <v>11</v>
      </c>
      <c r="J571" s="281">
        <f t="shared" si="48"/>
        <v>0</v>
      </c>
      <c r="K571" s="581">
        <f t="shared" si="47"/>
        <v>100</v>
      </c>
    </row>
    <row r="572" spans="1:11">
      <c r="A572" s="160"/>
      <c r="B572" s="580"/>
      <c r="C572" s="276"/>
      <c r="D572" s="277"/>
      <c r="E572" s="567" t="s">
        <v>277</v>
      </c>
      <c r="F572" s="278">
        <v>0</v>
      </c>
      <c r="G572" s="281">
        <v>400000</v>
      </c>
      <c r="H572" s="281">
        <v>203000</v>
      </c>
      <c r="I572" s="281">
        <v>202133</v>
      </c>
      <c r="J572" s="281">
        <f t="shared" si="48"/>
        <v>867</v>
      </c>
      <c r="K572" s="581">
        <f t="shared" si="47"/>
        <v>99.572906403940891</v>
      </c>
    </row>
    <row r="573" spans="1:11">
      <c r="A573" s="160"/>
      <c r="B573" s="580" t="s">
        <v>1203</v>
      </c>
      <c r="C573" s="276" t="s">
        <v>1282</v>
      </c>
      <c r="D573" s="277"/>
      <c r="E573" s="567" t="s">
        <v>1281</v>
      </c>
      <c r="F573" s="278"/>
      <c r="G573" s="281">
        <v>10</v>
      </c>
      <c r="H573" s="281">
        <v>10</v>
      </c>
      <c r="I573" s="281">
        <v>10</v>
      </c>
      <c r="J573" s="281">
        <f t="shared" si="48"/>
        <v>0</v>
      </c>
      <c r="K573" s="581">
        <f t="shared" si="47"/>
        <v>100</v>
      </c>
    </row>
    <row r="574" spans="1:11">
      <c r="A574" s="160"/>
      <c r="B574" s="580"/>
      <c r="C574" s="276"/>
      <c r="D574" s="277"/>
      <c r="E574" s="567" t="s">
        <v>277</v>
      </c>
      <c r="F574" s="278">
        <v>0</v>
      </c>
      <c r="G574" s="281">
        <v>300000</v>
      </c>
      <c r="H574" s="281">
        <v>250000</v>
      </c>
      <c r="I574" s="281">
        <v>249600</v>
      </c>
      <c r="J574" s="281">
        <f t="shared" si="48"/>
        <v>400</v>
      </c>
      <c r="K574" s="581">
        <f t="shared" si="47"/>
        <v>99.839999999999989</v>
      </c>
    </row>
    <row r="575" spans="1:11">
      <c r="A575" s="160"/>
      <c r="B575" s="580" t="s">
        <v>118</v>
      </c>
      <c r="C575" s="276" t="s">
        <v>119</v>
      </c>
      <c r="D575" s="277"/>
      <c r="E575" s="567"/>
      <c r="F575" s="278"/>
      <c r="G575" s="281"/>
      <c r="H575" s="281"/>
      <c r="I575" s="281"/>
      <c r="J575" s="281">
        <f t="shared" si="48"/>
        <v>0</v>
      </c>
      <c r="K575" s="581"/>
    </row>
    <row r="576" spans="1:11">
      <c r="A576" s="160"/>
      <c r="B576" s="580"/>
      <c r="C576" s="276"/>
      <c r="D576" s="277"/>
      <c r="E576" s="567" t="s">
        <v>277</v>
      </c>
      <c r="F576" s="278"/>
      <c r="G576" s="281">
        <v>30000000</v>
      </c>
      <c r="H576" s="281"/>
      <c r="I576" s="281"/>
      <c r="J576" s="281">
        <f t="shared" si="48"/>
        <v>0</v>
      </c>
      <c r="K576" s="581"/>
    </row>
    <row r="577" spans="1:11">
      <c r="A577" s="160"/>
      <c r="B577" s="580" t="s">
        <v>1214</v>
      </c>
      <c r="C577" s="276" t="s">
        <v>1283</v>
      </c>
      <c r="D577" s="277"/>
      <c r="E577" s="567" t="s">
        <v>1281</v>
      </c>
      <c r="F577" s="278"/>
      <c r="G577" s="281">
        <v>25</v>
      </c>
      <c r="H577" s="281">
        <v>5</v>
      </c>
      <c r="I577" s="281">
        <v>5</v>
      </c>
      <c r="J577" s="281">
        <f t="shared" si="48"/>
        <v>0</v>
      </c>
      <c r="K577" s="581">
        <f t="shared" si="47"/>
        <v>100</v>
      </c>
    </row>
    <row r="578" spans="1:11">
      <c r="A578" s="160"/>
      <c r="B578" s="580"/>
      <c r="C578" s="276"/>
      <c r="D578" s="277"/>
      <c r="E578" s="567" t="s">
        <v>277</v>
      </c>
      <c r="F578" s="278"/>
      <c r="G578" s="281">
        <v>1000000</v>
      </c>
      <c r="H578" s="281">
        <v>500000</v>
      </c>
      <c r="I578" s="281">
        <v>499222</v>
      </c>
      <c r="J578" s="281">
        <f t="shared" si="48"/>
        <v>778</v>
      </c>
      <c r="K578" s="581">
        <f t="shared" si="47"/>
        <v>99.844399999999993</v>
      </c>
    </row>
    <row r="579" spans="1:11">
      <c r="A579" s="160"/>
      <c r="B579" s="580" t="s">
        <v>1212</v>
      </c>
      <c r="C579" s="276" t="s">
        <v>1220</v>
      </c>
      <c r="D579" s="277"/>
      <c r="E579" s="567" t="s">
        <v>1276</v>
      </c>
      <c r="F579" s="278"/>
      <c r="G579" s="281"/>
      <c r="H579" s="281">
        <v>350</v>
      </c>
      <c r="I579" s="281">
        <v>0</v>
      </c>
      <c r="J579" s="281">
        <f t="shared" si="48"/>
        <v>350</v>
      </c>
      <c r="K579" s="581">
        <f t="shared" si="47"/>
        <v>0</v>
      </c>
    </row>
    <row r="580" spans="1:11">
      <c r="A580" s="160"/>
      <c r="B580" s="580"/>
      <c r="C580" s="276"/>
      <c r="D580" s="277"/>
      <c r="E580" s="567" t="s">
        <v>277</v>
      </c>
      <c r="F580" s="278"/>
      <c r="G580" s="281"/>
      <c r="H580" s="281">
        <v>2000000</v>
      </c>
      <c r="I580" s="281">
        <v>1999920</v>
      </c>
      <c r="J580" s="281">
        <f t="shared" si="48"/>
        <v>80</v>
      </c>
      <c r="K580" s="581">
        <f t="shared" si="47"/>
        <v>99.995999999999995</v>
      </c>
    </row>
    <row r="581" spans="1:11">
      <c r="A581" s="160"/>
      <c r="B581" s="580" t="s">
        <v>1208</v>
      </c>
      <c r="C581" s="276" t="s">
        <v>1221</v>
      </c>
      <c r="D581" s="277"/>
      <c r="E581" s="567" t="s">
        <v>1276</v>
      </c>
      <c r="F581" s="278"/>
      <c r="G581" s="281"/>
      <c r="H581" s="281">
        <v>470</v>
      </c>
      <c r="I581" s="281">
        <v>0</v>
      </c>
      <c r="J581" s="281">
        <f t="shared" si="48"/>
        <v>470</v>
      </c>
      <c r="K581" s="581">
        <f t="shared" si="47"/>
        <v>0</v>
      </c>
    </row>
    <row r="582" spans="1:11">
      <c r="A582" s="160"/>
      <c r="B582" s="580"/>
      <c r="C582" s="276"/>
      <c r="D582" s="277"/>
      <c r="E582" s="567" t="s">
        <v>277</v>
      </c>
      <c r="F582" s="278"/>
      <c r="G582" s="281"/>
      <c r="H582" s="281">
        <v>3000000</v>
      </c>
      <c r="I582" s="281">
        <v>2640000</v>
      </c>
      <c r="J582" s="281">
        <f t="shared" si="48"/>
        <v>360000</v>
      </c>
      <c r="K582" s="581">
        <f t="shared" si="47"/>
        <v>88</v>
      </c>
    </row>
    <row r="583" spans="1:11">
      <c r="A583" s="160"/>
      <c r="B583" s="580" t="s">
        <v>1210</v>
      </c>
      <c r="C583" s="276" t="s">
        <v>1223</v>
      </c>
      <c r="D583" s="277"/>
      <c r="E583" s="567" t="s">
        <v>182</v>
      </c>
      <c r="F583" s="278"/>
      <c r="G583" s="281"/>
      <c r="H583" s="281">
        <v>1</v>
      </c>
      <c r="I583" s="281">
        <v>1</v>
      </c>
      <c r="J583" s="281">
        <f t="shared" si="48"/>
        <v>0</v>
      </c>
      <c r="K583" s="581">
        <f t="shared" si="47"/>
        <v>100</v>
      </c>
    </row>
    <row r="584" spans="1:11">
      <c r="A584" s="160"/>
      <c r="B584" s="580"/>
      <c r="C584" s="276"/>
      <c r="D584" s="277"/>
      <c r="E584" s="567" t="s">
        <v>277</v>
      </c>
      <c r="F584" s="278"/>
      <c r="G584" s="281"/>
      <c r="H584" s="281">
        <v>371000</v>
      </c>
      <c r="I584" s="281">
        <v>370800</v>
      </c>
      <c r="J584" s="281">
        <f t="shared" si="48"/>
        <v>200</v>
      </c>
      <c r="K584" s="581">
        <f t="shared" si="47"/>
        <v>99.946091644204841</v>
      </c>
    </row>
    <row r="585" spans="1:11" ht="30">
      <c r="A585" s="160"/>
      <c r="B585" s="580" t="s">
        <v>1206</v>
      </c>
      <c r="C585" s="276" t="s">
        <v>1224</v>
      </c>
      <c r="D585" s="277"/>
      <c r="E585" s="638" t="s">
        <v>182</v>
      </c>
      <c r="F585" s="278"/>
      <c r="G585" s="281"/>
      <c r="H585" s="620">
        <v>47</v>
      </c>
      <c r="I585" s="620">
        <v>0</v>
      </c>
      <c r="J585" s="620">
        <f t="shared" si="48"/>
        <v>47</v>
      </c>
      <c r="K585" s="621">
        <f t="shared" si="47"/>
        <v>0</v>
      </c>
    </row>
    <row r="586" spans="1:11">
      <c r="A586" s="160"/>
      <c r="B586" s="580"/>
      <c r="C586" s="276"/>
      <c r="D586" s="277"/>
      <c r="E586" s="567" t="s">
        <v>277</v>
      </c>
      <c r="F586" s="278"/>
      <c r="G586" s="281"/>
      <c r="H586" s="281">
        <v>21000000</v>
      </c>
      <c r="I586" s="281">
        <v>0</v>
      </c>
      <c r="J586" s="281">
        <f t="shared" si="48"/>
        <v>21000000</v>
      </c>
      <c r="K586" s="622">
        <f t="shared" si="47"/>
        <v>0</v>
      </c>
    </row>
    <row r="587" spans="1:11">
      <c r="A587" s="160"/>
      <c r="B587" s="580" t="s">
        <v>1335</v>
      </c>
      <c r="C587" s="276" t="s">
        <v>1328</v>
      </c>
      <c r="D587" s="277"/>
      <c r="E587" s="567" t="s">
        <v>182</v>
      </c>
      <c r="F587" s="278"/>
      <c r="G587" s="281"/>
      <c r="H587" s="281">
        <v>10</v>
      </c>
      <c r="I587" s="281">
        <v>10</v>
      </c>
      <c r="J587" s="281">
        <f t="shared" si="48"/>
        <v>0</v>
      </c>
      <c r="K587" s="622">
        <f t="shared" si="47"/>
        <v>100</v>
      </c>
    </row>
    <row r="588" spans="1:11">
      <c r="A588" s="160"/>
      <c r="B588" s="580"/>
      <c r="C588" s="276"/>
      <c r="D588" s="277"/>
      <c r="E588" s="567" t="s">
        <v>277</v>
      </c>
      <c r="F588" s="278"/>
      <c r="G588" s="281"/>
      <c r="H588" s="281">
        <v>500000</v>
      </c>
      <c r="I588" s="281">
        <v>499203</v>
      </c>
      <c r="J588" s="281">
        <f t="shared" si="48"/>
        <v>797</v>
      </c>
      <c r="K588" s="622">
        <f t="shared" si="47"/>
        <v>99.840599999999995</v>
      </c>
    </row>
    <row r="589" spans="1:11">
      <c r="A589" s="160"/>
      <c r="B589" s="580" t="s">
        <v>1336</v>
      </c>
      <c r="C589" s="276" t="s">
        <v>1329</v>
      </c>
      <c r="D589" s="277"/>
      <c r="E589" s="567" t="s">
        <v>182</v>
      </c>
      <c r="F589" s="278"/>
      <c r="G589" s="281"/>
      <c r="H589" s="281">
        <v>5</v>
      </c>
      <c r="I589" s="281">
        <v>5</v>
      </c>
      <c r="J589" s="281">
        <f t="shared" si="48"/>
        <v>0</v>
      </c>
      <c r="K589" s="622">
        <f t="shared" si="47"/>
        <v>100</v>
      </c>
    </row>
    <row r="590" spans="1:11">
      <c r="A590" s="160"/>
      <c r="B590" s="580"/>
      <c r="C590" s="276"/>
      <c r="D590" s="277"/>
      <c r="E590" s="567" t="s">
        <v>277</v>
      </c>
      <c r="F590" s="278"/>
      <c r="G590" s="281"/>
      <c r="H590" s="281">
        <v>252000</v>
      </c>
      <c r="I590" s="281">
        <v>252000</v>
      </c>
      <c r="J590" s="281">
        <f t="shared" si="48"/>
        <v>0</v>
      </c>
      <c r="K590" s="622">
        <f t="shared" si="47"/>
        <v>100</v>
      </c>
    </row>
    <row r="591" spans="1:11" ht="30">
      <c r="A591" s="160"/>
      <c r="B591" s="580" t="s">
        <v>1333</v>
      </c>
      <c r="C591" s="276" t="s">
        <v>1337</v>
      </c>
      <c r="D591" s="277"/>
      <c r="E591" s="567" t="s">
        <v>182</v>
      </c>
      <c r="F591" s="278"/>
      <c r="G591" s="281"/>
      <c r="H591" s="281">
        <v>1</v>
      </c>
      <c r="I591" s="281">
        <v>1</v>
      </c>
      <c r="J591" s="281">
        <f t="shared" si="48"/>
        <v>0</v>
      </c>
      <c r="K591" s="622">
        <f t="shared" si="47"/>
        <v>100</v>
      </c>
    </row>
    <row r="592" spans="1:11" ht="15.75" thickBot="1">
      <c r="A592" s="160"/>
      <c r="B592" s="582"/>
      <c r="C592" s="583"/>
      <c r="D592" s="584"/>
      <c r="E592" s="633" t="s">
        <v>277</v>
      </c>
      <c r="F592" s="585"/>
      <c r="G592" s="586"/>
      <c r="H592" s="586">
        <v>2216000</v>
      </c>
      <c r="I592" s="586">
        <v>1887255</v>
      </c>
      <c r="J592" s="586">
        <f t="shared" si="48"/>
        <v>328745</v>
      </c>
      <c r="K592" s="623">
        <f t="shared" si="47"/>
        <v>85.164936823104696</v>
      </c>
    </row>
    <row r="593" spans="1:11">
      <c r="A593" s="160"/>
      <c r="B593" s="884"/>
      <c r="C593" s="884"/>
      <c r="D593" s="884"/>
      <c r="E593" s="884"/>
      <c r="F593" s="884"/>
      <c r="G593" s="884"/>
      <c r="H593" s="884"/>
      <c r="I593" s="884"/>
      <c r="J593" s="884"/>
      <c r="K593" s="884"/>
    </row>
    <row r="594" spans="1:11">
      <c r="A594" s="160"/>
      <c r="B594" s="568"/>
      <c r="C594" s="160"/>
      <c r="D594" s="160"/>
      <c r="E594" s="160"/>
      <c r="F594" s="160"/>
      <c r="G594" s="160"/>
      <c r="H594" s="160"/>
      <c r="I594" s="160"/>
      <c r="J594" s="160"/>
      <c r="K594" s="160"/>
    </row>
    <row r="600" spans="1:11">
      <c r="A600" s="160"/>
      <c r="B600" s="856" t="s">
        <v>1364</v>
      </c>
      <c r="C600" s="856"/>
      <c r="D600" s="856"/>
      <c r="E600" s="856"/>
      <c r="F600" s="856"/>
      <c r="G600" s="856"/>
      <c r="H600" s="856"/>
      <c r="I600" s="856"/>
      <c r="J600" s="856"/>
      <c r="K600" s="856"/>
    </row>
    <row r="601" spans="1:11" ht="15.75" thickBot="1">
      <c r="A601" s="160"/>
      <c r="B601" s="857" t="s">
        <v>1311</v>
      </c>
      <c r="C601" s="857"/>
      <c r="D601" s="857"/>
      <c r="E601" s="857"/>
      <c r="F601" s="857"/>
      <c r="G601" s="160"/>
      <c r="H601" s="160"/>
      <c r="I601" s="160"/>
      <c r="J601" s="160"/>
      <c r="K601" s="160"/>
    </row>
    <row r="602" spans="1:11">
      <c r="A602" s="373"/>
      <c r="B602" s="259" t="s">
        <v>2</v>
      </c>
      <c r="C602" s="858" t="s">
        <v>3</v>
      </c>
      <c r="D602" s="858"/>
      <c r="E602" s="859" t="s">
        <v>223</v>
      </c>
      <c r="F602" s="859"/>
      <c r="G602" s="860" t="s">
        <v>5</v>
      </c>
      <c r="H602" s="860"/>
      <c r="I602" s="860"/>
      <c r="J602" s="860"/>
      <c r="K602" s="860"/>
    </row>
    <row r="603" spans="1:11" ht="15.75" thickBot="1">
      <c r="A603" s="160"/>
      <c r="B603" s="260" t="s">
        <v>224</v>
      </c>
      <c r="C603" s="861" t="s">
        <v>45</v>
      </c>
      <c r="D603" s="861"/>
      <c r="E603" s="862" t="s">
        <v>30</v>
      </c>
      <c r="F603" s="862"/>
      <c r="G603" s="863" t="s">
        <v>44</v>
      </c>
      <c r="H603" s="863"/>
      <c r="I603" s="863"/>
      <c r="J603" s="863"/>
      <c r="K603" s="863"/>
    </row>
    <row r="604" spans="1:11" ht="28.5">
      <c r="A604" s="160"/>
      <c r="B604" s="158" t="s">
        <v>225</v>
      </c>
      <c r="C604" s="842" t="s">
        <v>1292</v>
      </c>
      <c r="D604" s="842"/>
      <c r="E604" s="842"/>
      <c r="F604" s="842"/>
      <c r="G604" s="842"/>
      <c r="H604" s="842"/>
      <c r="I604" s="842"/>
      <c r="J604" s="842"/>
      <c r="K604" s="842"/>
    </row>
    <row r="605" spans="1:11" ht="15.75" thickBot="1">
      <c r="A605" s="160"/>
      <c r="B605" s="850" t="s">
        <v>227</v>
      </c>
      <c r="C605" s="850"/>
      <c r="D605" s="851" t="s">
        <v>228</v>
      </c>
      <c r="E605" s="851"/>
      <c r="F605" s="851"/>
      <c r="G605" s="851"/>
      <c r="H605" s="851"/>
      <c r="I605" s="851"/>
      <c r="J605" s="851"/>
      <c r="K605" s="851"/>
    </row>
    <row r="606" spans="1:11" ht="71.25">
      <c r="A606" s="160"/>
      <c r="B606" s="369" t="s">
        <v>229</v>
      </c>
      <c r="C606" s="370" t="s">
        <v>230</v>
      </c>
      <c r="D606" s="624" t="s">
        <v>231</v>
      </c>
      <c r="E606" s="624" t="s">
        <v>232</v>
      </c>
      <c r="F606" s="624" t="s">
        <v>233</v>
      </c>
      <c r="G606" s="624" t="s">
        <v>234</v>
      </c>
      <c r="H606" s="624" t="s">
        <v>235</v>
      </c>
      <c r="I606" s="624" t="s">
        <v>410</v>
      </c>
      <c r="J606" s="624" t="s">
        <v>237</v>
      </c>
      <c r="K606" s="625" t="s">
        <v>238</v>
      </c>
    </row>
    <row r="607" spans="1:11">
      <c r="A607" s="160"/>
      <c r="B607" s="626" t="s">
        <v>44</v>
      </c>
      <c r="C607" s="265" t="s">
        <v>1293</v>
      </c>
      <c r="D607" s="266"/>
      <c r="E607" s="267"/>
      <c r="F607" s="268" t="s">
        <v>1294</v>
      </c>
      <c r="G607" s="269" t="s">
        <v>1295</v>
      </c>
      <c r="H607" s="269" t="s">
        <v>1295</v>
      </c>
      <c r="I607" s="269">
        <v>69.2</v>
      </c>
      <c r="J607" s="269">
        <v>0</v>
      </c>
      <c r="K607" s="627">
        <f>I607/H607*100</f>
        <v>100</v>
      </c>
    </row>
    <row r="608" spans="1:11">
      <c r="A608" s="160"/>
      <c r="B608" s="852" t="s">
        <v>264</v>
      </c>
      <c r="C608" s="847"/>
      <c r="D608" s="846"/>
      <c r="E608" s="846"/>
      <c r="F608" s="846"/>
      <c r="G608" s="846"/>
      <c r="H608" s="846"/>
      <c r="I608" s="846"/>
      <c r="J608" s="846"/>
      <c r="K608" s="849"/>
    </row>
    <row r="609" spans="1:11">
      <c r="A609" s="160"/>
      <c r="B609" s="628" t="s">
        <v>265</v>
      </c>
      <c r="C609" s="842" t="s">
        <v>1296</v>
      </c>
      <c r="D609" s="842"/>
      <c r="E609" s="842"/>
      <c r="F609" s="842"/>
      <c r="G609" s="842"/>
      <c r="H609" s="842"/>
      <c r="I609" s="842"/>
      <c r="J609" s="842"/>
      <c r="K609" s="855"/>
    </row>
    <row r="610" spans="1:11" ht="30">
      <c r="A610" s="160"/>
      <c r="B610" s="629" t="s">
        <v>44</v>
      </c>
      <c r="C610" s="274" t="s">
        <v>1297</v>
      </c>
      <c r="D610" s="269"/>
      <c r="E610" s="268"/>
      <c r="F610" s="268" t="s">
        <v>1298</v>
      </c>
      <c r="G610" s="269" t="s">
        <v>1299</v>
      </c>
      <c r="H610" s="269" t="s">
        <v>1299</v>
      </c>
      <c r="I610" s="269">
        <v>15500</v>
      </c>
      <c r="J610" s="269">
        <f>H610-I610</f>
        <v>0</v>
      </c>
      <c r="K610" s="627">
        <f t="shared" ref="K610:K612" si="49">I610/H610*100</f>
        <v>100</v>
      </c>
    </row>
    <row r="611" spans="1:11" ht="30">
      <c r="A611" s="160"/>
      <c r="B611" s="629" t="s">
        <v>44</v>
      </c>
      <c r="C611" s="274" t="s">
        <v>1300</v>
      </c>
      <c r="D611" s="269"/>
      <c r="E611" s="268"/>
      <c r="F611" s="268" t="s">
        <v>1301</v>
      </c>
      <c r="G611" s="269" t="s">
        <v>1301</v>
      </c>
      <c r="H611" s="269" t="s">
        <v>1301</v>
      </c>
      <c r="I611" s="269" t="s">
        <v>1301</v>
      </c>
      <c r="J611" s="269" t="s">
        <v>283</v>
      </c>
      <c r="K611" s="627">
        <f t="shared" si="49"/>
        <v>100</v>
      </c>
    </row>
    <row r="612" spans="1:11" ht="30">
      <c r="A612" s="160"/>
      <c r="B612" s="629" t="s">
        <v>44</v>
      </c>
      <c r="C612" s="274" t="s">
        <v>1302</v>
      </c>
      <c r="D612" s="269"/>
      <c r="E612" s="268"/>
      <c r="F612" s="268" t="s">
        <v>281</v>
      </c>
      <c r="G612" s="269" t="s">
        <v>436</v>
      </c>
      <c r="H612" s="269" t="s">
        <v>436</v>
      </c>
      <c r="I612" s="269">
        <v>0</v>
      </c>
      <c r="J612" s="269">
        <v>5</v>
      </c>
      <c r="K612" s="627">
        <f t="shared" si="49"/>
        <v>0</v>
      </c>
    </row>
    <row r="613" spans="1:11">
      <c r="A613" s="160"/>
      <c r="B613" s="853" t="s">
        <v>274</v>
      </c>
      <c r="C613" s="843"/>
      <c r="D613" s="844"/>
      <c r="E613" s="844"/>
      <c r="F613" s="844"/>
      <c r="G613" s="844"/>
      <c r="H613" s="844"/>
      <c r="I613" s="844"/>
      <c r="J613" s="844"/>
      <c r="K613" s="854"/>
    </row>
    <row r="614" spans="1:11">
      <c r="A614" s="160"/>
      <c r="B614" s="371" t="s">
        <v>275</v>
      </c>
      <c r="C614" s="159" t="s">
        <v>276</v>
      </c>
      <c r="D614" s="846"/>
      <c r="E614" s="846"/>
      <c r="F614" s="846"/>
      <c r="G614" s="846"/>
      <c r="H614" s="846"/>
      <c r="I614" s="846"/>
      <c r="J614" s="846"/>
      <c r="K614" s="849"/>
    </row>
    <row r="615" spans="1:11" ht="30">
      <c r="A615" s="160"/>
      <c r="B615" s="580" t="s">
        <v>1284</v>
      </c>
      <c r="C615" s="276" t="s">
        <v>1285</v>
      </c>
      <c r="D615" s="277"/>
      <c r="E615" s="567" t="s">
        <v>1289</v>
      </c>
      <c r="F615" s="278">
        <v>8000</v>
      </c>
      <c r="G615" s="281">
        <v>15500</v>
      </c>
      <c r="H615" s="281">
        <v>15500</v>
      </c>
      <c r="I615" s="281">
        <v>15500</v>
      </c>
      <c r="J615" s="281">
        <v>7750</v>
      </c>
      <c r="K615" s="581">
        <f t="shared" ref="K615:K618" si="50">I615/H615*100</f>
        <v>100</v>
      </c>
    </row>
    <row r="616" spans="1:11">
      <c r="A616" s="160"/>
      <c r="B616" s="580"/>
      <c r="C616" s="276"/>
      <c r="D616" s="277"/>
      <c r="E616" s="567" t="s">
        <v>277</v>
      </c>
      <c r="F616" s="278">
        <v>12971706</v>
      </c>
      <c r="G616" s="281">
        <v>25000000</v>
      </c>
      <c r="H616" s="281">
        <v>18000000</v>
      </c>
      <c r="I616" s="281">
        <v>2095241</v>
      </c>
      <c r="J616" s="281">
        <f>H616-I616</f>
        <v>15904759</v>
      </c>
      <c r="K616" s="581">
        <f t="shared" si="50"/>
        <v>11.640227777777778</v>
      </c>
    </row>
    <row r="617" spans="1:11" ht="30">
      <c r="A617" s="160"/>
      <c r="B617" s="580" t="s">
        <v>1286</v>
      </c>
      <c r="C617" s="276" t="s">
        <v>1303</v>
      </c>
      <c r="D617" s="277"/>
      <c r="E617" s="567" t="s">
        <v>1056</v>
      </c>
      <c r="F617" s="278"/>
      <c r="G617" s="281">
        <v>21</v>
      </c>
      <c r="H617" s="281">
        <v>15</v>
      </c>
      <c r="I617" s="281">
        <v>0</v>
      </c>
      <c r="J617" s="281"/>
      <c r="K617" s="581">
        <f t="shared" si="50"/>
        <v>0</v>
      </c>
    </row>
    <row r="618" spans="1:11">
      <c r="A618" s="160"/>
      <c r="B618" s="580"/>
      <c r="C618" s="276"/>
      <c r="D618" s="277"/>
      <c r="E618" s="567" t="s">
        <v>277</v>
      </c>
      <c r="F618" s="278">
        <v>0</v>
      </c>
      <c r="G618" s="281">
        <v>10000000</v>
      </c>
      <c r="H618" s="281">
        <v>7270000</v>
      </c>
      <c r="I618" s="281">
        <v>0</v>
      </c>
      <c r="J618" s="281">
        <f>G618-H618</f>
        <v>2730000</v>
      </c>
      <c r="K618" s="581">
        <f t="shared" si="50"/>
        <v>0</v>
      </c>
    </row>
    <row r="619" spans="1:11">
      <c r="A619" s="160"/>
      <c r="B619" s="580" t="s">
        <v>1322</v>
      </c>
      <c r="C619" s="276" t="s">
        <v>1323</v>
      </c>
      <c r="D619" s="277"/>
      <c r="E619" s="567" t="s">
        <v>1056</v>
      </c>
      <c r="F619" s="278"/>
      <c r="G619" s="281">
        <v>0</v>
      </c>
      <c r="H619" s="281">
        <v>0</v>
      </c>
      <c r="I619" s="281"/>
      <c r="J619" s="281"/>
      <c r="K619" s="581">
        <v>0</v>
      </c>
    </row>
    <row r="620" spans="1:11" ht="15.75" thickBot="1">
      <c r="A620" s="160"/>
      <c r="B620" s="582"/>
      <c r="C620" s="583"/>
      <c r="D620" s="584"/>
      <c r="E620" s="633" t="s">
        <v>277</v>
      </c>
      <c r="F620" s="585">
        <v>0</v>
      </c>
      <c r="G620" s="586">
        <v>0</v>
      </c>
      <c r="H620" s="586">
        <v>0</v>
      </c>
      <c r="I620" s="586">
        <v>0</v>
      </c>
      <c r="J620" s="586">
        <v>0</v>
      </c>
      <c r="K620" s="587">
        <v>0</v>
      </c>
    </row>
    <row r="621" spans="1:11">
      <c r="B621" s="476"/>
      <c r="C621" s="476"/>
      <c r="D621" s="476"/>
      <c r="E621" s="476"/>
      <c r="F621" s="476"/>
      <c r="G621" s="476"/>
      <c r="H621" s="374"/>
      <c r="I621" s="375"/>
    </row>
    <row r="622" spans="1:11">
      <c r="F622" s="374"/>
      <c r="G622" s="375"/>
      <c r="H622" s="374"/>
      <c r="I622" s="375"/>
    </row>
    <row r="623" spans="1:11">
      <c r="H623" s="374"/>
      <c r="I623" s="375"/>
    </row>
  </sheetData>
  <mergeCells count="198">
    <mergeCell ref="B386:C386"/>
    <mergeCell ref="D386:K386"/>
    <mergeCell ref="C387:K387"/>
    <mergeCell ref="B388:C388"/>
    <mergeCell ref="D388:K388"/>
    <mergeCell ref="D389:K389"/>
    <mergeCell ref="B321:C321"/>
    <mergeCell ref="D321:K321"/>
    <mergeCell ref="C322:K322"/>
    <mergeCell ref="B324:C324"/>
    <mergeCell ref="D324:K324"/>
    <mergeCell ref="D325:K325"/>
    <mergeCell ref="C383:K383"/>
    <mergeCell ref="B384:C384"/>
    <mergeCell ref="D384:K384"/>
    <mergeCell ref="D542:K542"/>
    <mergeCell ref="B593:K593"/>
    <mergeCell ref="C530:K530"/>
    <mergeCell ref="B531:C531"/>
    <mergeCell ref="D531:K531"/>
    <mergeCell ref="B537:C537"/>
    <mergeCell ref="D537:K537"/>
    <mergeCell ref="C538:K538"/>
    <mergeCell ref="B526:K526"/>
    <mergeCell ref="B527:F527"/>
    <mergeCell ref="C528:D528"/>
    <mergeCell ref="E528:F528"/>
    <mergeCell ref="G528:K528"/>
    <mergeCell ref="C529:D529"/>
    <mergeCell ref="E529:F529"/>
    <mergeCell ref="G529:K529"/>
    <mergeCell ref="B541:C541"/>
    <mergeCell ref="D541:K541"/>
    <mergeCell ref="C457:K457"/>
    <mergeCell ref="B458:C458"/>
    <mergeCell ref="D458:K458"/>
    <mergeCell ref="D459:K459"/>
    <mergeCell ref="B448:C448"/>
    <mergeCell ref="D448:K448"/>
    <mergeCell ref="D449:K449"/>
    <mergeCell ref="B454:C454"/>
    <mergeCell ref="D454:K454"/>
    <mergeCell ref="C436:K436"/>
    <mergeCell ref="B456:C456"/>
    <mergeCell ref="D456:K456"/>
    <mergeCell ref="B438:C438"/>
    <mergeCell ref="D438:K438"/>
    <mergeCell ref="D439:K439"/>
    <mergeCell ref="B444:C444"/>
    <mergeCell ref="D444:K444"/>
    <mergeCell ref="C445:K445"/>
    <mergeCell ref="B401:C401"/>
    <mergeCell ref="D401:K401"/>
    <mergeCell ref="B408:C408"/>
    <mergeCell ref="D408:K408"/>
    <mergeCell ref="C409:K409"/>
    <mergeCell ref="B419:C419"/>
    <mergeCell ref="D419:K419"/>
    <mergeCell ref="D420:K420"/>
    <mergeCell ref="B435:C435"/>
    <mergeCell ref="D435:K435"/>
    <mergeCell ref="B396:K396"/>
    <mergeCell ref="B397:F397"/>
    <mergeCell ref="C398:D398"/>
    <mergeCell ref="E398:F398"/>
    <mergeCell ref="G398:K398"/>
    <mergeCell ref="C399:D399"/>
    <mergeCell ref="E399:F399"/>
    <mergeCell ref="G399:K399"/>
    <mergeCell ref="C400:K400"/>
    <mergeCell ref="D299:K299"/>
    <mergeCell ref="B299:C299"/>
    <mergeCell ref="C300:K300"/>
    <mergeCell ref="B303:C303"/>
    <mergeCell ref="D303:K303"/>
    <mergeCell ref="D304:K304"/>
    <mergeCell ref="B184:C184"/>
    <mergeCell ref="D184:K184"/>
    <mergeCell ref="C185:K185"/>
    <mergeCell ref="B188:C188"/>
    <mergeCell ref="D188:K188"/>
    <mergeCell ref="D189:K189"/>
    <mergeCell ref="B176:F176"/>
    <mergeCell ref="C177:D177"/>
    <mergeCell ref="E177:F177"/>
    <mergeCell ref="G177:K177"/>
    <mergeCell ref="C178:D178"/>
    <mergeCell ref="E178:F178"/>
    <mergeCell ref="G178:K178"/>
    <mergeCell ref="C179:K179"/>
    <mergeCell ref="B180:C180"/>
    <mergeCell ref="D180:K180"/>
    <mergeCell ref="C93:K93"/>
    <mergeCell ref="B98:C98"/>
    <mergeCell ref="D98:K98"/>
    <mergeCell ref="D99:K99"/>
    <mergeCell ref="C104:K104"/>
    <mergeCell ref="B105:C105"/>
    <mergeCell ref="D105:K105"/>
    <mergeCell ref="B175:K175"/>
    <mergeCell ref="B127:K127"/>
    <mergeCell ref="B121:K121"/>
    <mergeCell ref="B107:C107"/>
    <mergeCell ref="D107:K107"/>
    <mergeCell ref="C108:K108"/>
    <mergeCell ref="B109:C109"/>
    <mergeCell ref="D109:K109"/>
    <mergeCell ref="D110:K110"/>
    <mergeCell ref="C129:D129"/>
    <mergeCell ref="E129:F129"/>
    <mergeCell ref="G129:K129"/>
    <mergeCell ref="C130:D130"/>
    <mergeCell ref="E130:F130"/>
    <mergeCell ref="G130:K130"/>
    <mergeCell ref="C131:K131"/>
    <mergeCell ref="B132:C132"/>
    <mergeCell ref="B51:C51"/>
    <mergeCell ref="D51:K51"/>
    <mergeCell ref="B57:C57"/>
    <mergeCell ref="D57:K57"/>
    <mergeCell ref="C58:K58"/>
    <mergeCell ref="B70:C70"/>
    <mergeCell ref="D70:K70"/>
    <mergeCell ref="D71:K71"/>
    <mergeCell ref="B92:C92"/>
    <mergeCell ref="D92:K92"/>
    <mergeCell ref="B46:K46"/>
    <mergeCell ref="B47:F47"/>
    <mergeCell ref="C48:D48"/>
    <mergeCell ref="E48:F48"/>
    <mergeCell ref="G48:K48"/>
    <mergeCell ref="C49:D49"/>
    <mergeCell ref="E49:F49"/>
    <mergeCell ref="G49:K49"/>
    <mergeCell ref="C50:K50"/>
    <mergeCell ref="B7:C7"/>
    <mergeCell ref="D7:K7"/>
    <mergeCell ref="B19:C19"/>
    <mergeCell ref="D19:K19"/>
    <mergeCell ref="C20:K20"/>
    <mergeCell ref="B37:C37"/>
    <mergeCell ref="D37:K37"/>
    <mergeCell ref="D38:K38"/>
    <mergeCell ref="B41:K41"/>
    <mergeCell ref="B24:C24"/>
    <mergeCell ref="D24:K24"/>
    <mergeCell ref="D25:K25"/>
    <mergeCell ref="B34:C34"/>
    <mergeCell ref="D34:K34"/>
    <mergeCell ref="C35:K35"/>
    <mergeCell ref="B2:K2"/>
    <mergeCell ref="B3:F3"/>
    <mergeCell ref="C4:D4"/>
    <mergeCell ref="E4:F4"/>
    <mergeCell ref="G4:K4"/>
    <mergeCell ref="C5:D5"/>
    <mergeCell ref="E5:F5"/>
    <mergeCell ref="G5:K5"/>
    <mergeCell ref="C6:K6"/>
    <mergeCell ref="D614:K614"/>
    <mergeCell ref="B605:C605"/>
    <mergeCell ref="D605:K605"/>
    <mergeCell ref="B608:C608"/>
    <mergeCell ref="D608:K608"/>
    <mergeCell ref="B613:C613"/>
    <mergeCell ref="D613:K613"/>
    <mergeCell ref="C609:K609"/>
    <mergeCell ref="B600:K600"/>
    <mergeCell ref="B601:F601"/>
    <mergeCell ref="C602:D602"/>
    <mergeCell ref="E602:F602"/>
    <mergeCell ref="G602:K602"/>
    <mergeCell ref="C603:D603"/>
    <mergeCell ref="E603:F603"/>
    <mergeCell ref="G603:K603"/>
    <mergeCell ref="C604:K604"/>
    <mergeCell ref="D132:K132"/>
    <mergeCell ref="B139:C139"/>
    <mergeCell ref="D139:K139"/>
    <mergeCell ref="C140:K140"/>
    <mergeCell ref="B141:C141"/>
    <mergeCell ref="D141:K141"/>
    <mergeCell ref="D142:K142"/>
    <mergeCell ref="B151:C151"/>
    <mergeCell ref="D151:K151"/>
    <mergeCell ref="C162:K162"/>
    <mergeCell ref="B163:C163"/>
    <mergeCell ref="D163:K163"/>
    <mergeCell ref="D164:K164"/>
    <mergeCell ref="C152:K152"/>
    <mergeCell ref="B154:C154"/>
    <mergeCell ref="D154:K154"/>
    <mergeCell ref="D155:K155"/>
    <mergeCell ref="C158:K158"/>
    <mergeCell ref="B159:C159"/>
    <mergeCell ref="D159:K159"/>
    <mergeCell ref="B161:C161"/>
    <mergeCell ref="D161:K161"/>
  </mergeCells>
  <pageMargins left="0.7" right="0.7" top="0.75" bottom="0.75" header="0.3" footer="0.3"/>
</worksheet>
</file>

<file path=docMetadata/LabelInfo.xml><?xml version="1.0" encoding="utf-8"?>
<clbl:labelList xmlns:clbl="http://schemas.microsoft.com/office/2020/mipLabelMetadata">
  <clbl:label id="{6cf46c2e-64e9-484b-aa4e-3ffc4469b01c}" enabled="1" method="Privileged" siteId="{f5d8b812-606a-42ba-8cf9-3371cfe29c7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Aneksi Nr. 1</vt:lpstr>
      <vt:lpstr>Aneksi Nr. 2</vt:lpstr>
      <vt:lpstr>Aneksi Nr.2.1</vt:lpstr>
      <vt:lpstr>Aneksi Nr.3</vt:lpstr>
      <vt:lpstr>Aneksi 3.1</vt:lpstr>
      <vt:lpstr>Aneksi 3.2</vt:lpstr>
      <vt:lpstr>Aneksi Nr.4</vt:lpstr>
    </vt:vector>
  </TitlesOfParts>
  <Company>AKSHI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Adriana Nasi</dc:creator>
  <cp:lastModifiedBy>Eneida Sokoli</cp:lastModifiedBy>
  <cp:lastPrinted>2026-03-02T12:41:03Z</cp:lastPrinted>
  <dcterms:created xsi:type="dcterms:W3CDTF">2025-09-18T08:57:43Z</dcterms:created>
  <dcterms:modified xsi:type="dcterms:W3CDTF">2026-03-02T12:47:09Z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cf46c2e-64e9-484b-aa4e-3ffc4469b01c_Enabled">
    <vt:lpwstr>true</vt:lpwstr>
  </property>
  <property fmtid="{D5CDD505-2E9C-101B-9397-08002B2CF9AE}" pid="3" name="MSIP_Label_6cf46c2e-64e9-484b-aa4e-3ffc4469b01c_SetDate">
    <vt:lpwstr>2025-10-14T09:37:36Z</vt:lpwstr>
  </property>
  <property fmtid="{D5CDD505-2E9C-101B-9397-08002B2CF9AE}" pid="4" name="MSIP_Label_6cf46c2e-64e9-484b-aa4e-3ffc4469b01c_Method">
    <vt:lpwstr>Standard</vt:lpwstr>
  </property>
  <property fmtid="{D5CDD505-2E9C-101B-9397-08002B2CF9AE}" pid="5" name="MSIP_Label_6cf46c2e-64e9-484b-aa4e-3ffc4469b01c_Name">
    <vt:lpwstr>General</vt:lpwstr>
  </property>
  <property fmtid="{D5CDD505-2E9C-101B-9397-08002B2CF9AE}" pid="6" name="MSIP_Label_6cf46c2e-64e9-484b-aa4e-3ffc4469b01c_SiteId">
    <vt:lpwstr>f5d8b812-606a-42ba-8cf9-3371cfe29c72</vt:lpwstr>
  </property>
  <property fmtid="{D5CDD505-2E9C-101B-9397-08002B2CF9AE}" pid="7" name="MSIP_Label_6cf46c2e-64e9-484b-aa4e-3ffc4469b01c_ActionId">
    <vt:lpwstr>0cb6beee-6012-489d-8825-1995f540f184</vt:lpwstr>
  </property>
  <property fmtid="{D5CDD505-2E9C-101B-9397-08002B2CF9AE}" pid="8" name="MSIP_Label_6cf46c2e-64e9-484b-aa4e-3ffc4469b01c_ContentBits">
    <vt:lpwstr>0</vt:lpwstr>
  </property>
</Properties>
</file>